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19\informe inversion\Informe trimestral\1er trimestre\"/>
    </mc:Choice>
  </mc:AlternateContent>
  <xr:revisionPtr revIDLastSave="0" documentId="8_{8CD2B860-7AD3-41AC-8D1F-C1F086ECADA7}" xr6:coauthVersionLast="43" xr6:coauthVersionMax="43" xr10:uidLastSave="{00000000-0000-0000-0000-000000000000}"/>
  <bookViews>
    <workbookView xWindow="-120" yWindow="-120" windowWidth="20730" windowHeight="11760" xr2:uid="{84847457-7C9F-4ADA-8427-B6943D764F3F}"/>
  </bookViews>
  <sheets>
    <sheet name="POA 2019" sheetId="1" r:id="rId1"/>
  </sheets>
  <definedNames>
    <definedName name="_xlnm.Print_Area" localSheetId="0">'POA 2019'!$A$1:$N$22</definedName>
    <definedName name="_xlnm.Print_Titles" localSheetId="0">'POA 2019'!$1:$3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F19" i="1"/>
  <c r="F14" i="1"/>
  <c r="G14" i="1" s="1"/>
  <c r="H14" i="1" s="1"/>
  <c r="I14" i="1" s="1"/>
  <c r="J14" i="1" s="1"/>
  <c r="K14" i="1" s="1"/>
  <c r="L14" i="1" s="1"/>
  <c r="M14" i="1" s="1"/>
  <c r="N14" i="1" s="1"/>
  <c r="I13" i="1"/>
  <c r="M13" i="1" s="1"/>
  <c r="F12" i="1"/>
  <c r="G12" i="1" s="1"/>
  <c r="H12" i="1" s="1"/>
  <c r="I12" i="1" s="1"/>
  <c r="J12" i="1" s="1"/>
  <c r="K12" i="1" s="1"/>
  <c r="L12" i="1" s="1"/>
  <c r="M12" i="1" s="1"/>
  <c r="J10" i="1"/>
  <c r="M10" i="1" s="1"/>
  <c r="F7" i="1"/>
  <c r="G7" i="1" s="1"/>
  <c r="H7" i="1" s="1"/>
  <c r="I7" i="1" s="1"/>
  <c r="J7" i="1" s="1"/>
  <c r="K7" i="1" s="1"/>
  <c r="L7" i="1" s="1"/>
  <c r="M7" i="1" s="1"/>
  <c r="N7" i="1" s="1"/>
  <c r="F5" i="1"/>
  <c r="F20" i="1" s="1"/>
  <c r="G5" i="1" l="1"/>
  <c r="G20" i="1" s="1"/>
  <c r="H5" i="1"/>
  <c r="I5" i="1" l="1"/>
  <c r="H20" i="1"/>
  <c r="F21" i="1" s="1"/>
  <c r="J5" i="1" l="1"/>
  <c r="I20" i="1"/>
  <c r="J20" i="1" l="1"/>
  <c r="K5" i="1"/>
  <c r="K20" i="1" l="1"/>
  <c r="L5" i="1"/>
  <c r="I21" i="1"/>
  <c r="M5" i="1" l="1"/>
  <c r="L20" i="1"/>
  <c r="N5" i="1" l="1"/>
  <c r="N20" i="1" s="1"/>
  <c r="M20" i="1"/>
  <c r="L21" i="1" s="1"/>
</calcChain>
</file>

<file path=xl/sharedStrings.xml><?xml version="1.0" encoding="utf-8"?>
<sst xmlns="http://schemas.openxmlformats.org/spreadsheetml/2006/main" count="49" uniqueCount="35">
  <si>
    <t>SNIP</t>
  </si>
  <si>
    <t>Proyecto</t>
  </si>
  <si>
    <t>Fuente Financiamiento</t>
  </si>
  <si>
    <t>Monto RD$</t>
  </si>
  <si>
    <t>REPROGRAMADO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</si>
  <si>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</si>
  <si>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</si>
  <si>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</si>
  <si>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</si>
  <si>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</si>
  <si>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</si>
  <si>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</si>
  <si>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</si>
  <si>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</si>
  <si>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</si>
  <si>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</si>
  <si>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BONOS GLOBALES EXTERNOS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</si>
  <si>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</si>
  <si>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</si>
  <si>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</si>
  <si>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</si>
  <si>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</si>
  <si>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</si>
  <si>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</si>
  <si>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</si>
  <si>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</si>
  <si>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AlCANTARILLADO CONDOMINIAL SAN MIGUEL</t>
  </si>
  <si>
    <t>CONSTRUCCION DE NUEVOS POZOS SECTORIALES EN EL GSD</t>
  </si>
  <si>
    <t>MEJORAMIENTO DE LAS REDES DE DISTRIBUCION EN EL GSD</t>
  </si>
  <si>
    <t>CONSTRUCCIÓN PRIMERA ETAPA DEL SUB-SISTEMA DE RECOLECCIÓN Y TRANSMISIÓN DE AGUAS RESIDUALES LA ZURZA, PROVINCIA DE SANTO DOMINGO</t>
  </si>
  <si>
    <t>ID 4544</t>
  </si>
  <si>
    <t>EQUIPAMIENTO DE LAS AREAS SUSTANTIVAS DE LA CAASD, D. N. Y PROVINCIA STO. DGO.</t>
  </si>
  <si>
    <t>TOTALES MENSUALES</t>
  </si>
  <si>
    <t>TOTAL TRIMESTRE</t>
  </si>
  <si>
    <r>
      <t xml:space="preserve">Corporacion del Acueducto y Alcantarillado de Santo Domingo
Direccion de </t>
    </r>
    <r>
      <rPr>
        <sz val="20"/>
        <color indexed="8"/>
        <rFont val="Century Schoolbook"/>
        <family val="1"/>
      </rPr>
      <t>Planificación y Desarrollo
Depto. Formulacion, Monitoreo y Evaluacion de PPP</t>
    </r>
    <r>
      <rPr>
        <sz val="20"/>
        <color indexed="8"/>
        <rFont val="Arial"/>
        <family val="2"/>
      </rPr>
      <t xml:space="preserve">
Cronograma inversion abril-diciembre</t>
    </r>
    <r>
      <rPr>
        <b/>
        <sz val="20"/>
        <color indexed="8"/>
        <rFont val="Times New Roman"/>
        <family val="1"/>
      </rPr>
      <t xml:space="preserve">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</si>
</sst>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indexed="8"/>
      <name val="Arial"/>
      <family val="2"/>
    </font>
    <font>
      <sz val="20"/>
      <color indexed="8"/>
      <name val="Century Schoolbook"/>
      <family val="1"/>
    </font>
    <font>
      <b/>
      <sz val="20"/>
      <color indexed="8"/>
      <name val="Times New Roman"/>
      <family val="1"/>
    </font>
    <font>
      <sz val="2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43" fontId="8" fillId="2" borderId="2" xfId="1" applyFont="1" applyFill="1" applyBorder="1" applyAlignment="1">
      <alignment horizontal="center" vertical="center" wrapText="1" readingOrder="1"/>
    </xf>
    <xf numFmtId="43" fontId="8" fillId="2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 wrapText="1"/>
    </xf>
    <xf numFmtId="43" fontId="8" fillId="3" borderId="5" xfId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 readingOrder="1"/>
    </xf>
    <xf numFmtId="43" fontId="8" fillId="2" borderId="8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12" xfId="1" applyFont="1" applyBorder="1" applyAlignment="1">
      <alignment horizontal="center" vertical="center" wrapText="1"/>
    </xf>
    <xf numFmtId="43" fontId="0" fillId="4" borderId="1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43" fontId="0" fillId="0" borderId="10" xfId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2" fillId="5" borderId="17" xfId="1" applyFont="1" applyFill="1" applyBorder="1" applyAlignment="1">
      <alignment horizontal="center" vertical="center"/>
    </xf>
    <xf numFmtId="43" fontId="3" fillId="3" borderId="17" xfId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/>
    </xf>
    <xf numFmtId="4" fontId="10" fillId="6" borderId="5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4" fontId="10" fillId="7" borderId="4" xfId="0" applyNumberFormat="1" applyFont="1" applyFill="1" applyBorder="1" applyAlignment="1">
      <alignment horizontal="center" vertical="center"/>
    </xf>
    <xf numFmtId="4" fontId="10" fillId="7" borderId="5" xfId="0" applyNumberFormat="1" applyFont="1" applyFill="1" applyBorder="1" applyAlignment="1">
      <alignment horizontal="center" vertical="center"/>
    </xf>
    <xf numFmtId="4" fontId="10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0</xdr:row>
      <xdr:rowOff>0</xdr:rowOff>
    </xdr:from>
    <xdr:to>
      <xdr:col>2</xdr:col>
      <xdr:colOff>585107</xdr:colOff>
      <xdr:row>0</xdr:row>
      <xdr:rowOff>1241321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3E307445-90D4-4FD2-9F88-99749154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0"/>
          <a:ext cx="979715" cy="124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26F-B9C6-4582-A210-43B04A6710AA}">
  <sheetPr>
    <pageSetUpPr fitToPage="1"/>
  </sheetPr>
  <dimension ref="A1:N22"/>
  <sheetViews>
    <sheetView tabSelected="1" view="pageBreakPreview" topLeftCell="B1" zoomScale="80" zoomScaleNormal="80" zoomScaleSheetLayoutView="80" workbookViewId="0">
      <selection activeCell="H4" sqref="H4"/>
    </sheetView>
  </sheetViews>
  <sheetFormatPr baseColWidth="10" defaultRowHeight="15" x14ac:dyDescent="0.25"/>
  <cols>
    <col min="1" max="1" width="5.85546875" hidden="1" customWidth="1"/>
    <col min="2" max="2" width="10" style="40" customWidth="1"/>
    <col min="3" max="3" width="54" style="41" customWidth="1"/>
    <col min="4" max="4" width="16.140625" style="40" customWidth="1"/>
    <col min="5" max="5" width="25.85546875" style="42" bestFit="1" customWidth="1"/>
    <col min="6" max="6" width="17.85546875" style="2" bestFit="1" customWidth="1"/>
    <col min="7" max="8" width="16" style="2" customWidth="1"/>
    <col min="9" max="9" width="17.42578125" style="2" customWidth="1"/>
    <col min="10" max="10" width="16" style="2" customWidth="1"/>
    <col min="11" max="11" width="20.42578125" style="2" bestFit="1" customWidth="1"/>
    <col min="12" max="12" width="15.85546875" style="2" bestFit="1" customWidth="1"/>
    <col min="13" max="13" width="19.5703125" style="2" bestFit="1" customWidth="1"/>
    <col min="14" max="14" width="18.140625" style="2" bestFit="1" customWidth="1"/>
  </cols>
  <sheetData>
    <row r="1" spans="2:14" ht="107.25" customHeight="1" thickBot="1" x14ac:dyDescent="0.3">
      <c r="B1" s="1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6.5" thickBot="1" x14ac:dyDescent="0.3"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9"/>
      <c r="H2" s="9"/>
      <c r="I2" s="9"/>
      <c r="J2" s="9"/>
      <c r="K2" s="9"/>
      <c r="L2" s="9"/>
      <c r="M2" s="9"/>
      <c r="N2" s="10"/>
    </row>
    <row r="3" spans="2:14" ht="15.75" x14ac:dyDescent="0.25">
      <c r="B3" s="11"/>
      <c r="C3" s="12"/>
      <c r="D3" s="13"/>
      <c r="E3" s="14"/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</row>
    <row r="4" spans="2:14" ht="60" customHeight="1" x14ac:dyDescent="0.25">
      <c r="B4" s="16">
        <v>6810</v>
      </c>
      <c r="C4" s="17" t="s">
        <v>14</v>
      </c>
      <c r="D4" s="18" t="s">
        <v>15</v>
      </c>
      <c r="E4" s="19">
        <v>777000000</v>
      </c>
      <c r="F4" s="20">
        <v>230619334.3107</v>
      </c>
      <c r="G4" s="20">
        <v>62511541.556500003</v>
      </c>
      <c r="H4" s="20">
        <v>112815187.41270001</v>
      </c>
      <c r="I4" s="20">
        <v>52427820.076300003</v>
      </c>
      <c r="J4" s="20">
        <v>58862964.428899996</v>
      </c>
      <c r="K4" s="20">
        <v>58450387.922000006</v>
      </c>
      <c r="L4" s="20">
        <v>55885342.820100002</v>
      </c>
      <c r="M4" s="20">
        <v>97441524.074699998</v>
      </c>
      <c r="N4" s="20">
        <v>47985897.398100004</v>
      </c>
    </row>
    <row r="5" spans="2:14" ht="25.5" x14ac:dyDescent="0.25">
      <c r="B5" s="21"/>
      <c r="C5" s="22"/>
      <c r="D5" s="23" t="s">
        <v>16</v>
      </c>
      <c r="E5" s="19">
        <v>385714684</v>
      </c>
      <c r="F5" s="20">
        <f>372576049/9</f>
        <v>41397338.777777776</v>
      </c>
      <c r="G5" s="20">
        <f>+F5</f>
        <v>41397338.777777776</v>
      </c>
      <c r="H5" s="20">
        <f t="shared" ref="H5:N5" si="0">+G5</f>
        <v>41397338.777777776</v>
      </c>
      <c r="I5" s="20">
        <f t="shared" si="0"/>
        <v>41397338.777777776</v>
      </c>
      <c r="J5" s="20">
        <f t="shared" si="0"/>
        <v>41397338.777777776</v>
      </c>
      <c r="K5" s="20">
        <f t="shared" si="0"/>
        <v>41397338.777777776</v>
      </c>
      <c r="L5" s="20">
        <f t="shared" si="0"/>
        <v>41397338.777777776</v>
      </c>
      <c r="M5" s="20">
        <f t="shared" si="0"/>
        <v>41397338.777777776</v>
      </c>
      <c r="N5" s="20">
        <f t="shared" si="0"/>
        <v>41397338.777777776</v>
      </c>
    </row>
    <row r="6" spans="2:14" ht="60" x14ac:dyDescent="0.25">
      <c r="B6" s="24">
        <v>14078</v>
      </c>
      <c r="C6" s="25" t="s">
        <v>17</v>
      </c>
      <c r="D6" s="26" t="s">
        <v>16</v>
      </c>
      <c r="E6" s="27">
        <v>35039632</v>
      </c>
      <c r="F6" s="20"/>
      <c r="G6" s="20"/>
      <c r="H6" s="20"/>
      <c r="I6" s="20">
        <v>8759908</v>
      </c>
      <c r="J6" s="20"/>
      <c r="K6" s="20">
        <v>10511889.6</v>
      </c>
      <c r="L6" s="20"/>
      <c r="M6" s="20">
        <v>15767834.4</v>
      </c>
      <c r="N6" s="20"/>
    </row>
    <row r="7" spans="2:14" ht="30" x14ac:dyDescent="0.25">
      <c r="B7" s="24">
        <v>14082</v>
      </c>
      <c r="C7" s="25" t="s">
        <v>18</v>
      </c>
      <c r="D7" s="26" t="s">
        <v>16</v>
      </c>
      <c r="E7" s="27">
        <v>54890337</v>
      </c>
      <c r="F7" s="20">
        <f>53124656/9</f>
        <v>5902739.555555556</v>
      </c>
      <c r="G7" s="20">
        <f>+F7</f>
        <v>5902739.555555556</v>
      </c>
      <c r="H7" s="20">
        <f t="shared" ref="H7:N7" si="1">+G7</f>
        <v>5902739.555555556</v>
      </c>
      <c r="I7" s="20">
        <f t="shared" si="1"/>
        <v>5902739.555555556</v>
      </c>
      <c r="J7" s="20">
        <f t="shared" si="1"/>
        <v>5902739.555555556</v>
      </c>
      <c r="K7" s="20">
        <f t="shared" si="1"/>
        <v>5902739.555555556</v>
      </c>
      <c r="L7" s="20">
        <f t="shared" si="1"/>
        <v>5902739.555555556</v>
      </c>
      <c r="M7" s="20">
        <f t="shared" si="1"/>
        <v>5902739.555555556</v>
      </c>
      <c r="N7" s="20">
        <f t="shared" si="1"/>
        <v>5902739.555555556</v>
      </c>
    </row>
    <row r="8" spans="2:14" ht="30" x14ac:dyDescent="0.25">
      <c r="B8" s="24">
        <v>14076</v>
      </c>
      <c r="C8" s="25" t="s">
        <v>19</v>
      </c>
      <c r="D8" s="26" t="s">
        <v>16</v>
      </c>
      <c r="E8" s="27">
        <v>14364208</v>
      </c>
      <c r="F8" s="20"/>
      <c r="G8" s="20"/>
      <c r="H8" s="20"/>
      <c r="I8" s="20">
        <v>2394034.6666666665</v>
      </c>
      <c r="J8" s="20">
        <v>2394034.6666666665</v>
      </c>
      <c r="K8" s="20">
        <v>2394034.6666666665</v>
      </c>
      <c r="L8" s="20">
        <v>2394034.6666666665</v>
      </c>
      <c r="M8" s="20">
        <v>2394034.6666666665</v>
      </c>
      <c r="N8" s="20">
        <v>2394034.6666666665</v>
      </c>
    </row>
    <row r="9" spans="2:14" ht="45" x14ac:dyDescent="0.25">
      <c r="B9" s="24">
        <v>14077</v>
      </c>
      <c r="C9" s="25" t="s">
        <v>20</v>
      </c>
      <c r="D9" s="26" t="s">
        <v>16</v>
      </c>
      <c r="E9" s="27">
        <v>299439635</v>
      </c>
      <c r="F9" s="20">
        <v>74859908.75</v>
      </c>
      <c r="G9" s="20"/>
      <c r="H9" s="20">
        <v>89831890.5</v>
      </c>
      <c r="I9" s="20"/>
      <c r="J9" s="20"/>
      <c r="K9" s="20">
        <v>83843097.800000012</v>
      </c>
      <c r="L9" s="20"/>
      <c r="M9" s="20"/>
      <c r="N9" s="20">
        <v>50904737.950000003</v>
      </c>
    </row>
    <row r="10" spans="2:14" ht="45" x14ac:dyDescent="0.25">
      <c r="B10" s="24">
        <v>14074</v>
      </c>
      <c r="C10" s="25" t="s">
        <v>21</v>
      </c>
      <c r="D10" s="26" t="s">
        <v>16</v>
      </c>
      <c r="E10" s="27">
        <v>286007501</v>
      </c>
      <c r="F10" s="20">
        <v>37180975.130000003</v>
      </c>
      <c r="G10" s="20"/>
      <c r="H10" s="20">
        <v>34320900.119999997</v>
      </c>
      <c r="I10" s="20">
        <v>42901125.149999999</v>
      </c>
      <c r="J10" s="20">
        <f>61838011.27/2</f>
        <v>30919005.635000002</v>
      </c>
      <c r="K10" s="20">
        <v>31460825.109999999</v>
      </c>
      <c r="L10" s="20">
        <v>62921650.219999999</v>
      </c>
      <c r="M10" s="20">
        <f>+J10</f>
        <v>30919005.635000002</v>
      </c>
      <c r="N10" s="20"/>
    </row>
    <row r="11" spans="2:14" ht="45" customHeight="1" x14ac:dyDescent="0.25">
      <c r="B11" s="24">
        <v>14075</v>
      </c>
      <c r="C11" s="25" t="s">
        <v>22</v>
      </c>
      <c r="D11" s="26" t="s">
        <v>16</v>
      </c>
      <c r="E11" s="27">
        <v>39515791</v>
      </c>
      <c r="F11" s="20"/>
      <c r="G11" s="20">
        <v>4939473.875</v>
      </c>
      <c r="H11" s="20">
        <v>4939473.875</v>
      </c>
      <c r="I11" s="20">
        <v>4939473.875</v>
      </c>
      <c r="J11" s="20">
        <v>4939473.875</v>
      </c>
      <c r="K11" s="20">
        <v>4939473.875</v>
      </c>
      <c r="L11" s="20">
        <v>4939473.875</v>
      </c>
      <c r="M11" s="20">
        <v>4939473.875</v>
      </c>
      <c r="N11" s="20">
        <v>4939473.875</v>
      </c>
    </row>
    <row r="12" spans="2:14" ht="45" x14ac:dyDescent="0.25">
      <c r="B12" s="24">
        <v>14079</v>
      </c>
      <c r="C12" s="25" t="s">
        <v>23</v>
      </c>
      <c r="D12" s="26" t="s">
        <v>16</v>
      </c>
      <c r="E12" s="27">
        <v>90345399</v>
      </c>
      <c r="F12" s="20">
        <f>90345399/8</f>
        <v>11293174.875</v>
      </c>
      <c r="G12" s="20">
        <f>+F12</f>
        <v>11293174.875</v>
      </c>
      <c r="H12" s="20">
        <f t="shared" ref="H12:M12" si="2">+G12</f>
        <v>11293174.875</v>
      </c>
      <c r="I12" s="20">
        <f t="shared" si="2"/>
        <v>11293174.875</v>
      </c>
      <c r="J12" s="20">
        <f t="shared" si="2"/>
        <v>11293174.875</v>
      </c>
      <c r="K12" s="20">
        <f t="shared" si="2"/>
        <v>11293174.875</v>
      </c>
      <c r="L12" s="20">
        <f t="shared" si="2"/>
        <v>11293174.875</v>
      </c>
      <c r="M12" s="20">
        <f t="shared" si="2"/>
        <v>11293174.875</v>
      </c>
      <c r="N12" s="20"/>
    </row>
    <row r="13" spans="2:14" ht="45" x14ac:dyDescent="0.25">
      <c r="B13" s="24">
        <v>14080</v>
      </c>
      <c r="C13" s="25" t="s">
        <v>24</v>
      </c>
      <c r="D13" s="26" t="s">
        <v>16</v>
      </c>
      <c r="E13" s="27">
        <v>58653144</v>
      </c>
      <c r="F13" s="20"/>
      <c r="G13" s="20">
        <v>14663286</v>
      </c>
      <c r="H13" s="20"/>
      <c r="I13" s="20">
        <f>20528600.4/2</f>
        <v>10264300.199999999</v>
      </c>
      <c r="J13" s="20">
        <v>17595943.199999999</v>
      </c>
      <c r="K13" s="20"/>
      <c r="L13" s="20">
        <v>5865314.4000000004</v>
      </c>
      <c r="M13" s="20">
        <f>+I13</f>
        <v>10264300.199999999</v>
      </c>
      <c r="N13" s="20"/>
    </row>
    <row r="14" spans="2:14" ht="45" x14ac:dyDescent="0.25">
      <c r="B14" s="24">
        <v>12494</v>
      </c>
      <c r="C14" s="25" t="s">
        <v>25</v>
      </c>
      <c r="D14" s="26" t="s">
        <v>16</v>
      </c>
      <c r="E14" s="27">
        <v>107180055</v>
      </c>
      <c r="F14" s="20">
        <f>97769744/9</f>
        <v>10863304.888888888</v>
      </c>
      <c r="G14" s="20">
        <f>+F14</f>
        <v>10863304.888888888</v>
      </c>
      <c r="H14" s="20">
        <f t="shared" ref="H14:N14" si="3">+G14</f>
        <v>10863304.888888888</v>
      </c>
      <c r="I14" s="20">
        <f t="shared" si="3"/>
        <v>10863304.888888888</v>
      </c>
      <c r="J14" s="20">
        <f t="shared" si="3"/>
        <v>10863304.888888888</v>
      </c>
      <c r="K14" s="20">
        <f t="shared" si="3"/>
        <v>10863304.888888888</v>
      </c>
      <c r="L14" s="20">
        <f t="shared" si="3"/>
        <v>10863304.888888888</v>
      </c>
      <c r="M14" s="20">
        <f t="shared" si="3"/>
        <v>10863304.888888888</v>
      </c>
      <c r="N14" s="20">
        <f t="shared" si="3"/>
        <v>10863304.888888888</v>
      </c>
    </row>
    <row r="15" spans="2:14" ht="30" x14ac:dyDescent="0.25">
      <c r="B15" s="24">
        <v>14061</v>
      </c>
      <c r="C15" s="25" t="s">
        <v>26</v>
      </c>
      <c r="D15" s="26" t="s">
        <v>16</v>
      </c>
      <c r="E15" s="27">
        <v>5494000</v>
      </c>
      <c r="F15" s="20"/>
      <c r="G15" s="20">
        <v>1110378</v>
      </c>
      <c r="H15" s="20"/>
      <c r="I15" s="20"/>
      <c r="J15" s="20"/>
      <c r="K15" s="20"/>
      <c r="L15" s="20"/>
      <c r="M15" s="20"/>
      <c r="N15" s="20"/>
    </row>
    <row r="16" spans="2:14" ht="30" x14ac:dyDescent="0.25">
      <c r="B16" s="24">
        <v>14060</v>
      </c>
      <c r="C16" s="25" t="s">
        <v>27</v>
      </c>
      <c r="D16" s="26" t="s">
        <v>16</v>
      </c>
      <c r="E16" s="27">
        <v>28960000</v>
      </c>
      <c r="F16" s="20">
        <v>7240000</v>
      </c>
      <c r="G16" s="20">
        <v>2896000</v>
      </c>
      <c r="H16" s="20">
        <v>5212800</v>
      </c>
      <c r="I16" s="20">
        <v>3747625</v>
      </c>
      <c r="J16" s="20"/>
      <c r="K16" s="20"/>
      <c r="L16" s="20"/>
      <c r="M16" s="20"/>
      <c r="N16" s="20"/>
    </row>
    <row r="17" spans="1:14" ht="25.5" x14ac:dyDescent="0.25">
      <c r="B17" s="24">
        <v>14059</v>
      </c>
      <c r="C17" s="25" t="s">
        <v>28</v>
      </c>
      <c r="D17" s="26" t="s">
        <v>16</v>
      </c>
      <c r="E17" s="27">
        <v>39606000</v>
      </c>
      <c r="F17" s="20">
        <v>5940900</v>
      </c>
      <c r="G17" s="20">
        <v>7921200</v>
      </c>
      <c r="H17" s="20">
        <v>5940900</v>
      </c>
      <c r="I17" s="20">
        <v>5940900</v>
      </c>
      <c r="J17" s="20">
        <v>4408349</v>
      </c>
      <c r="K17" s="20"/>
      <c r="L17" s="20"/>
      <c r="M17" s="20"/>
      <c r="N17" s="20"/>
    </row>
    <row r="18" spans="1:14" s="3" customFormat="1" ht="45" x14ac:dyDescent="0.55000000000000004">
      <c r="A18"/>
      <c r="B18" s="24">
        <v>13923</v>
      </c>
      <c r="C18" s="25" t="s">
        <v>29</v>
      </c>
      <c r="D18" s="26" t="s">
        <v>16</v>
      </c>
      <c r="E18" s="27">
        <v>1299789614</v>
      </c>
      <c r="F18" s="20">
        <v>529213627.39999998</v>
      </c>
      <c r="G18" s="20">
        <v>246960026.66</v>
      </c>
      <c r="H18" s="20">
        <v>272955818.94</v>
      </c>
      <c r="I18" s="20"/>
      <c r="J18" s="20"/>
      <c r="K18" s="20"/>
      <c r="L18" s="20"/>
      <c r="M18" s="20"/>
      <c r="N18" s="20"/>
    </row>
    <row r="19" spans="1:14" s="3" customFormat="1" ht="36" x14ac:dyDescent="0.55000000000000004">
      <c r="A19"/>
      <c r="B19" s="24" t="s">
        <v>30</v>
      </c>
      <c r="C19" s="25" t="s">
        <v>31</v>
      </c>
      <c r="D19" s="26" t="s">
        <v>16</v>
      </c>
      <c r="E19" s="27">
        <v>400005000</v>
      </c>
      <c r="F19" s="20">
        <f>+(E19/5)*2</f>
        <v>160002000</v>
      </c>
      <c r="G19" s="20">
        <v>80001000</v>
      </c>
      <c r="H19" s="20">
        <v>80001000</v>
      </c>
      <c r="I19" s="20">
        <v>80001000</v>
      </c>
      <c r="J19" s="20"/>
      <c r="K19" s="20"/>
      <c r="L19" s="20"/>
      <c r="M19" s="20"/>
      <c r="N19" s="20"/>
    </row>
    <row r="20" spans="1:14" s="3" customFormat="1" ht="30" customHeight="1" thickBot="1" x14ac:dyDescent="0.6">
      <c r="A20"/>
      <c r="B20" s="28" t="s">
        <v>32</v>
      </c>
      <c r="C20" s="29"/>
      <c r="D20" s="29"/>
      <c r="E20" s="30">
        <f>SUM(E4:E19)</f>
        <v>3922005000</v>
      </c>
      <c r="F20" s="31">
        <f t="shared" ref="F20:N20" si="4">SUM(F4:F19)</f>
        <v>1114513303.6879222</v>
      </c>
      <c r="G20" s="31">
        <f t="shared" si="4"/>
        <v>490459464.18872225</v>
      </c>
      <c r="H20" s="31">
        <f t="shared" si="4"/>
        <v>675474528.94492221</v>
      </c>
      <c r="I20" s="31">
        <f t="shared" si="4"/>
        <v>280832745.06518888</v>
      </c>
      <c r="J20" s="31">
        <f t="shared" si="4"/>
        <v>188576328.90278888</v>
      </c>
      <c r="K20" s="31">
        <f t="shared" si="4"/>
        <v>261056267.07088894</v>
      </c>
      <c r="L20" s="31">
        <f t="shared" si="4"/>
        <v>201462374.07898888</v>
      </c>
      <c r="M20" s="31">
        <f t="shared" si="4"/>
        <v>231182730.94858888</v>
      </c>
      <c r="N20" s="31">
        <f t="shared" si="4"/>
        <v>164387527.1119889</v>
      </c>
    </row>
    <row r="21" spans="1:14" s="3" customFormat="1" ht="19.5" customHeight="1" thickBot="1" x14ac:dyDescent="0.6">
      <c r="A21"/>
      <c r="B21" s="32" t="s">
        <v>33</v>
      </c>
      <c r="C21" s="32"/>
      <c r="D21" s="32"/>
      <c r="E21" s="33"/>
      <c r="F21" s="34">
        <f>+F20+G20+H20</f>
        <v>2280447296.8215666</v>
      </c>
      <c r="G21" s="35"/>
      <c r="H21" s="36"/>
      <c r="I21" s="37">
        <f>+I20+J20+K20</f>
        <v>730465341.03886676</v>
      </c>
      <c r="J21" s="38"/>
      <c r="K21" s="39"/>
      <c r="L21" s="34">
        <f>+L20+M20+N20</f>
        <v>597032632.13956666</v>
      </c>
      <c r="M21" s="35"/>
      <c r="N21" s="36"/>
    </row>
    <row r="22" spans="1:14" s="3" customFormat="1" ht="33.75" customHeight="1" x14ac:dyDescent="0.55000000000000004">
      <c r="A22"/>
      <c r="B22" s="40"/>
      <c r="C22" s="41"/>
      <c r="D22" s="40"/>
      <c r="E22" s="42"/>
      <c r="F22" s="43"/>
      <c r="G22" s="43"/>
      <c r="H22" s="43"/>
      <c r="I22" s="2"/>
      <c r="J22" s="2"/>
      <c r="K22" s="2"/>
      <c r="L22" s="2"/>
      <c r="M22" s="2"/>
      <c r="N22" s="2"/>
    </row>
  </sheetData>
  <mergeCells count="13">
    <mergeCell ref="I21:K21"/>
    <mergeCell ref="L21:N21"/>
    <mergeCell ref="B4:B5"/>
    <mergeCell ref="C4:C5"/>
    <mergeCell ref="B20:D20"/>
    <mergeCell ref="B21:E21"/>
    <mergeCell ref="F21:H21"/>
    <mergeCell ref="B1:N1"/>
    <mergeCell ref="B2:B3"/>
    <mergeCell ref="C2:C3"/>
    <mergeCell ref="D2:D3"/>
    <mergeCell ref="E2:E3"/>
    <mergeCell ref="F2:N2"/>
  </mergeCells>
  <pageMargins left="0.25" right="0.25" top="0.75" bottom="0.75" header="0.3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2019</vt:lpstr>
      <vt:lpstr>'POA 2019'!Área_de_impresión</vt:lpstr>
      <vt:lpstr>'POA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dcterms:created xsi:type="dcterms:W3CDTF">2019-04-09T20:28:04Z</dcterms:created>
  <dcterms:modified xsi:type="dcterms:W3CDTF">2019-04-09T20:29:57Z</dcterms:modified>
</cp:coreProperties>
</file>