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05" yWindow="780" windowWidth="18060" windowHeight="7050"/>
  </bookViews>
  <sheets>
    <sheet name="Matriz POA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U8" i="1" l="1"/>
  <c r="T8" i="1"/>
  <c r="S8" i="1"/>
  <c r="R8" i="1"/>
  <c r="Q8" i="1"/>
  <c r="P8" i="1"/>
  <c r="O8" i="1"/>
  <c r="N8" i="1"/>
  <c r="M8" i="1"/>
  <c r="L8" i="1"/>
  <c r="K8" i="1"/>
  <c r="I8" i="1"/>
  <c r="I20" i="1"/>
  <c r="I10" i="1"/>
  <c r="K10" i="1"/>
  <c r="L10" i="1"/>
  <c r="M10" i="1"/>
  <c r="N10" i="1"/>
  <c r="O10" i="1"/>
  <c r="P10" i="1"/>
  <c r="Q10" i="1"/>
  <c r="R10" i="1"/>
  <c r="S10" i="1"/>
  <c r="T10" i="1"/>
  <c r="U10" i="1"/>
  <c r="J12" i="1"/>
  <c r="J10" i="1" s="1"/>
  <c r="U19" i="1" l="1"/>
  <c r="T19" i="1"/>
  <c r="S19" i="1"/>
  <c r="R19" i="1"/>
  <c r="Q19" i="1"/>
  <c r="P19" i="1"/>
  <c r="O19" i="1"/>
  <c r="N19" i="1"/>
  <c r="M19" i="1"/>
  <c r="L19" i="1"/>
  <c r="K19" i="1"/>
  <c r="J20" i="1"/>
  <c r="I21" i="1"/>
  <c r="I19" i="1" s="1"/>
  <c r="J18" i="1" l="1"/>
  <c r="J8" i="1" l="1"/>
  <c r="U24" i="1" l="1"/>
  <c r="T24" i="1"/>
  <c r="S24" i="1"/>
  <c r="R24" i="1"/>
  <c r="Q24" i="1"/>
  <c r="P24" i="1"/>
  <c r="O24" i="1"/>
  <c r="N24" i="1"/>
  <c r="M24" i="1"/>
  <c r="L24" i="1"/>
  <c r="K24" i="1"/>
  <c r="J24" i="1"/>
  <c r="I24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I26" i="1"/>
  <c r="J16" i="1"/>
  <c r="I15" i="1"/>
  <c r="I17" i="1"/>
  <c r="I6" i="1"/>
  <c r="H28" i="1" l="1"/>
  <c r="K27" i="1"/>
  <c r="K26" i="1" s="1"/>
  <c r="K15" i="1"/>
  <c r="M14" i="1"/>
  <c r="M13" i="1" s="1"/>
  <c r="J21" i="1"/>
  <c r="J7" i="1"/>
  <c r="J6" i="1" s="1"/>
  <c r="U26" i="1"/>
  <c r="T26" i="1"/>
  <c r="S26" i="1"/>
  <c r="R26" i="1"/>
  <c r="Q26" i="1"/>
  <c r="P26" i="1"/>
  <c r="O26" i="1"/>
  <c r="N26" i="1"/>
  <c r="M26" i="1"/>
  <c r="L26" i="1"/>
  <c r="J26" i="1"/>
  <c r="U17" i="1"/>
  <c r="T17" i="1"/>
  <c r="S17" i="1"/>
  <c r="R17" i="1"/>
  <c r="Q17" i="1"/>
  <c r="P17" i="1"/>
  <c r="O17" i="1"/>
  <c r="N17" i="1"/>
  <c r="M17" i="1"/>
  <c r="L17" i="1"/>
  <c r="K17" i="1"/>
  <c r="J17" i="1"/>
  <c r="U15" i="1"/>
  <c r="T15" i="1"/>
  <c r="S15" i="1"/>
  <c r="R15" i="1"/>
  <c r="Q15" i="1"/>
  <c r="P15" i="1"/>
  <c r="O15" i="1"/>
  <c r="N15" i="1"/>
  <c r="M15" i="1"/>
  <c r="L15" i="1"/>
  <c r="J15" i="1"/>
  <c r="U13" i="1"/>
  <c r="T13" i="1"/>
  <c r="S13" i="1"/>
  <c r="R13" i="1"/>
  <c r="Q13" i="1"/>
  <c r="P13" i="1"/>
  <c r="O13" i="1"/>
  <c r="N13" i="1"/>
  <c r="L13" i="1"/>
  <c r="K13" i="1"/>
  <c r="J13" i="1"/>
  <c r="U6" i="1"/>
  <c r="T6" i="1"/>
  <c r="S6" i="1"/>
  <c r="R6" i="1"/>
  <c r="Q6" i="1"/>
  <c r="P6" i="1"/>
  <c r="O6" i="1"/>
  <c r="N6" i="1"/>
  <c r="M6" i="1"/>
  <c r="L6" i="1"/>
  <c r="K6" i="1"/>
  <c r="K28" i="1" l="1"/>
  <c r="M28" i="1"/>
  <c r="O28" i="1"/>
  <c r="Q28" i="1"/>
  <c r="S28" i="1"/>
  <c r="U28" i="1"/>
  <c r="L28" i="1"/>
  <c r="N28" i="1"/>
  <c r="P28" i="1"/>
  <c r="R28" i="1"/>
  <c r="T28" i="1"/>
  <c r="J19" i="1"/>
  <c r="J28" i="1" l="1"/>
  <c r="J29" i="1" s="1"/>
  <c r="M29" i="1"/>
  <c r="S29" i="1"/>
  <c r="P29" i="1"/>
</calcChain>
</file>

<file path=xl/sharedStrings.xml><?xml version="1.0" encoding="utf-8"?>
<sst xmlns="http://schemas.openxmlformats.org/spreadsheetml/2006/main" count="154" uniqueCount="49">
  <si>
    <r>
      <rPr>
        <sz val="26"/>
        <color rgb="FF000000"/>
        <rFont val="Arial"/>
        <family val="2"/>
      </rPr>
      <t xml:space="preserve">Sistema Nacional de Inversión Pública
</t>
    </r>
    <r>
      <rPr>
        <sz val="10"/>
        <color rgb="FF000000"/>
        <rFont val="Arial"/>
        <family val="2"/>
      </rPr>
      <t xml:space="preserve">Ministerio de Economía, Planificación y Desarrollo
</t>
    </r>
    <r>
      <rPr>
        <b/>
        <sz val="14"/>
        <color rgb="FF000000"/>
        <rFont val="Times New Roman"/>
        <family val="1"/>
      </rPr>
      <t>Programación de desembolsos Periodo 2016</t>
    </r>
  </si>
  <si>
    <r>
      <rPr>
        <b/>
        <sz val="9"/>
        <color rgb="FF000000"/>
        <rFont val="Times New Roman"/>
        <family val="1"/>
      </rPr>
      <t>Descripción</t>
    </r>
  </si>
  <si>
    <r>
      <rPr>
        <b/>
        <sz val="9"/>
        <color rgb="FF000000"/>
        <rFont val="Times New Roman"/>
        <family val="1"/>
      </rPr>
      <t>Programación de desembolsos Periodo 2016</t>
    </r>
  </si>
  <si>
    <t/>
  </si>
  <si>
    <r>
      <rPr>
        <b/>
        <sz val="9"/>
        <color rgb="FF000000"/>
        <rFont val="Times New Roman"/>
        <family val="1"/>
      </rPr>
      <t>1er Trimestre  Enero - Marzo</t>
    </r>
  </si>
  <si>
    <r>
      <rPr>
        <b/>
        <sz val="9"/>
        <color rgb="FF000000"/>
        <rFont val="Times New Roman"/>
        <family val="1"/>
      </rPr>
      <t>2DO Trimestre Abril - Junio</t>
    </r>
  </si>
  <si>
    <t>3er Trimestre Julio - Septiembre</t>
  </si>
  <si>
    <t>4to Trimestre Octubre - Diciembre</t>
  </si>
  <si>
    <r>
      <rPr>
        <b/>
        <sz val="8"/>
        <color rgb="FF000000"/>
        <rFont val="Times New Roman"/>
        <family val="1"/>
      </rPr>
      <t>Id</t>
    </r>
  </si>
  <si>
    <r>
      <rPr>
        <b/>
        <sz val="8"/>
        <color rgb="FF000000"/>
        <rFont val="Times New Roman"/>
        <family val="1"/>
      </rPr>
      <t>SNIP</t>
    </r>
  </si>
  <si>
    <r>
      <rPr>
        <b/>
        <sz val="8"/>
        <color rgb="FF000000"/>
        <rFont val="Times New Roman"/>
        <family val="1"/>
      </rPr>
      <t>Nombre de Proyecto</t>
    </r>
  </si>
  <si>
    <t>Actividad / Obra</t>
  </si>
  <si>
    <t>Fuente General</t>
  </si>
  <si>
    <t>Fuente Especifica</t>
  </si>
  <si>
    <t>Org. Financiador</t>
  </si>
  <si>
    <r>
      <rPr>
        <b/>
        <sz val="8"/>
        <color rgb="FF000000"/>
        <rFont val="Times New Roman"/>
        <family val="1"/>
      </rPr>
      <t>Objetal</t>
    </r>
  </si>
  <si>
    <t>Monto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</si>
  <si>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</si>
  <si>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</si>
  <si>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</si>
  <si>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</si>
  <si>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</si>
  <si>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</si>
  <si>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</si>
  <si>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</si>
  <si>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</si>
  <si>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</si>
  <si>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</si>
  <si>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</si>
  <si>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GENERAL</t>
  </si>
  <si>
    <t>TESORO NACIONAL</t>
  </si>
  <si>
    <t>2.7.2.1.01</t>
  </si>
  <si>
    <t>AMPLIACIÓN ACUEDUCTO ORIENTAL, BARRERA DE SALINIDAD Y TRASVASE AL MUNICIPIO SANTO DOMINGO NORTE, PROVINCIA SANTO DOMINGO</t>
  </si>
  <si>
    <t>CONTRAPARTIDA</t>
  </si>
  <si>
    <t>CONSTRUCCIÓN DE SISTEMAS DE AGUA POTABLE EN ZONAS PERIURBANAS DE LA PROVINCIA SANTO DOMINGO</t>
  </si>
  <si>
    <t>CREDITO EXTERNO</t>
  </si>
  <si>
    <t>FONDO PARA CREDITO EXTERNO</t>
  </si>
  <si>
    <t>OTROS BANCOS</t>
  </si>
  <si>
    <t>REHABILITACIÓN DE LA PLANTA DE TRATAMIENTO DE LOS ALCARRIZOS, SANTO DOMINGO OESTE</t>
  </si>
  <si>
    <t>CONSTRUCCIÓN DE LA ESTACION DEPURADORA DE AGUAS RESIDUALES DEL RIO OZAMA,  DISTRITO NACIONAL Y PROVINCIA SANTO DOMINGO, REGION OZAMA</t>
  </si>
  <si>
    <t>REHABILITACIÓN SISTEMAS DE PRODUCCION DE AGUA POTABLE Y ESTACIONES DE BOMBEO DE AGUAS RESIDUALES EN LA PROVINCIA SANTO DOMINGO</t>
  </si>
  <si>
    <t>Total Institucion</t>
  </si>
  <si>
    <r>
      <t xml:space="preserve">Institución: </t>
    </r>
    <r>
      <rPr>
        <b/>
        <sz val="9"/>
        <color rgb="FF000000"/>
        <rFont val="Times New Roman"/>
        <family val="1"/>
      </rPr>
      <t>CORPORACIÓN DEL ACUEDUCTO Y ALCANTARILLADO DE SANTO DOMINGO</t>
    </r>
  </si>
  <si>
    <t>Total trimestral</t>
  </si>
  <si>
    <t>AMPLIACION ACUEDUCTO VALDESIA, PROVINCIAS SANTO DOMINGO Y SAN CRISTOBAL</t>
  </si>
  <si>
    <t>REHABILITACIÓN DE LA PLANTA DE TRATAMIENTO PUERTA DE HIERRO</t>
  </si>
  <si>
    <t>HABILITACION DEL SISTEMA DE PRODUCCION DE AGUA POTABLE, SECTOR LECHERIA MANOGUAYABO, MUNICIPIO SANTO DOMINGO OESTE</t>
  </si>
  <si>
    <t>CONSERVACION DE LA CAPACIDAD INSTALADA DEL SISTEMA DE AGUA POTABLE LA ISABELA, MUNICIPIO SANTO DOMINGO OESTE, PROVINCIA DE SANTO DOMINGO.</t>
  </si>
  <si>
    <t>CONSTRUCCION ACUEDUCTO ORIENTAL, BARRERA DE SALINIDAD , PROVINCIA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</si>
</sst>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10409]#,##0.00;\(#,##0.00\)"/>
    <numFmt numFmtId="165" formatCode="&quot;RD$&quot;#,##0.00"/>
    <numFmt numFmtId="166" formatCode="_-* #,##0_-;\-* #,##0_-;_-* &quot;-&quot;??_-;_-@_-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6"/>
      <color rgb="FF000000"/>
      <name val="Arial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7C7DC"/>
        <bgColor rgb="FFC7C7DC"/>
      </patternFill>
    </fill>
    <fill>
      <patternFill patternType="solid">
        <fgColor rgb="FFE4EFF7"/>
        <bgColor rgb="FFE4EFF7"/>
      </patternFill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96969"/>
      </left>
      <right/>
      <top style="thin">
        <color rgb="FF000000"/>
      </top>
      <bottom style="thin">
        <color rgb="FF696969"/>
      </bottom>
      <diagonal/>
    </border>
    <border>
      <left/>
      <right style="thin">
        <color rgb="FF696969"/>
      </right>
      <top style="thin">
        <color rgb="FF000000"/>
      </top>
      <bottom style="thin">
        <color rgb="FF696969"/>
      </bottom>
      <diagonal/>
    </border>
    <border>
      <left/>
      <right/>
      <top style="thin">
        <color rgb="FF000000"/>
      </top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1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vertical="center" wrapText="1" readingOrder="1"/>
    </xf>
    <xf numFmtId="164" fontId="5" fillId="4" borderId="4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6" fillId="0" borderId="4" xfId="0" applyNumberFormat="1" applyFont="1" applyFill="1" applyBorder="1" applyAlignment="1">
      <alignment horizontal="right" vertical="center" wrapText="1" readingOrder="1"/>
    </xf>
    <xf numFmtId="0" fontId="4" fillId="2" borderId="8" xfId="0" applyNumberFormat="1" applyFont="1" applyFill="1" applyBorder="1" applyAlignment="1">
      <alignment horizontal="right" vertical="center" wrapText="1" readingOrder="1"/>
    </xf>
    <xf numFmtId="0" fontId="5" fillId="2" borderId="9" xfId="0" applyNumberFormat="1" applyFont="1" applyFill="1" applyBorder="1" applyAlignment="1">
      <alignment horizontal="center" vertical="center" wrapText="1" readingOrder="1"/>
    </xf>
    <xf numFmtId="164" fontId="5" fillId="4" borderId="8" xfId="0" applyNumberFormat="1" applyFont="1" applyFill="1" applyBorder="1" applyAlignment="1">
      <alignment horizontal="right" vertical="center" wrapText="1" readingOrder="1"/>
    </xf>
    <xf numFmtId="164" fontId="5" fillId="0" borderId="8" xfId="0" applyNumberFormat="1" applyFont="1" applyFill="1" applyBorder="1" applyAlignment="1">
      <alignment horizontal="right" vertical="center" wrapText="1" readingOrder="1"/>
    </xf>
    <xf numFmtId="0" fontId="6" fillId="3" borderId="15" xfId="0" applyNumberFormat="1" applyFont="1" applyFill="1" applyBorder="1" applyAlignment="1">
      <alignment horizontal="center" vertical="center" wrapText="1" readingOrder="1"/>
    </xf>
    <xf numFmtId="0" fontId="6" fillId="3" borderId="16" xfId="0" applyNumberFormat="1" applyFont="1" applyFill="1" applyBorder="1" applyAlignment="1">
      <alignment horizontal="center" vertical="center" wrapText="1" readingOrder="1"/>
    </xf>
    <xf numFmtId="164" fontId="5" fillId="4" borderId="15" xfId="0" applyNumberFormat="1" applyFont="1" applyFill="1" applyBorder="1" applyAlignment="1">
      <alignment horizontal="right" vertical="center" wrapText="1" readingOrder="1"/>
    </xf>
    <xf numFmtId="164" fontId="5" fillId="4" borderId="16" xfId="0" applyNumberFormat="1" applyFont="1" applyFill="1" applyBorder="1" applyAlignment="1">
      <alignment horizontal="right" vertical="center" wrapText="1" readingOrder="1"/>
    </xf>
    <xf numFmtId="164" fontId="6" fillId="0" borderId="15" xfId="0" applyNumberFormat="1" applyFont="1" applyFill="1" applyBorder="1" applyAlignment="1">
      <alignment horizontal="right" vertical="center" wrapText="1" readingOrder="1"/>
    </xf>
    <xf numFmtId="164" fontId="6" fillId="0" borderId="16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164" fontId="6" fillId="4" borderId="18" xfId="0" applyNumberFormat="1" applyFont="1" applyFill="1" applyBorder="1" applyAlignment="1">
      <alignment horizontal="right" vertical="center" wrapText="1" readingOrder="1"/>
    </xf>
    <xf numFmtId="164" fontId="6" fillId="4" borderId="19" xfId="0" applyNumberFormat="1" applyFont="1" applyFill="1" applyBorder="1" applyAlignment="1">
      <alignment horizontal="right" vertical="center" wrapText="1" readingOrder="1"/>
    </xf>
    <xf numFmtId="164" fontId="6" fillId="4" borderId="20" xfId="0" applyNumberFormat="1" applyFont="1" applyFill="1" applyBorder="1" applyAlignment="1">
      <alignment horizontal="right" vertical="center" wrapText="1" readingOrder="1"/>
    </xf>
    <xf numFmtId="4" fontId="1" fillId="0" borderId="0" xfId="0" applyNumberFormat="1" applyFont="1" applyFill="1" applyBorder="1"/>
    <xf numFmtId="0" fontId="6" fillId="4" borderId="1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5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43" fontId="5" fillId="0" borderId="8" xfId="1" applyFont="1" applyFill="1" applyBorder="1" applyAlignment="1">
      <alignment horizontal="right" vertical="center" wrapText="1" readingOrder="1"/>
    </xf>
    <xf numFmtId="166" fontId="6" fillId="0" borderId="15" xfId="1" applyNumberFormat="1" applyFont="1" applyFill="1" applyBorder="1" applyAlignment="1">
      <alignment horizontal="right" vertical="center" wrapText="1" readingOrder="1"/>
    </xf>
    <xf numFmtId="166" fontId="6" fillId="0" borderId="4" xfId="1" applyNumberFormat="1" applyFont="1" applyFill="1" applyBorder="1" applyAlignment="1">
      <alignment horizontal="right" vertical="center" wrapText="1" readingOrder="1"/>
    </xf>
    <xf numFmtId="166" fontId="6" fillId="0" borderId="16" xfId="1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6" fillId="4" borderId="10" xfId="0" applyNumberFormat="1" applyFont="1" applyFill="1" applyBorder="1" applyAlignment="1">
      <alignment horizontal="right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7" xfId="0" applyNumberFormat="1" applyFont="1" applyFill="1" applyBorder="1" applyAlignment="1">
      <alignment vertical="top" wrapText="1"/>
    </xf>
    <xf numFmtId="164" fontId="6" fillId="4" borderId="10" xfId="0" applyNumberFormat="1" applyFont="1" applyFill="1" applyBorder="1" applyAlignment="1">
      <alignment horizontal="right" vertical="center" wrapText="1" readingOrder="1"/>
    </xf>
    <xf numFmtId="0" fontId="5" fillId="2" borderId="8" xfId="0" applyNumberFormat="1" applyFont="1" applyFill="1" applyBorder="1" applyAlignment="1">
      <alignment horizontal="left" vertical="center" wrapText="1" readingOrder="1"/>
    </xf>
    <xf numFmtId="0" fontId="5" fillId="2" borderId="2" xfId="0" applyNumberFormat="1" applyFont="1" applyFill="1" applyBorder="1" applyAlignment="1">
      <alignment horizontal="left" vertical="center" wrapText="1" readingOrder="1"/>
    </xf>
    <xf numFmtId="0" fontId="5" fillId="2" borderId="3" xfId="0" applyNumberFormat="1" applyFont="1" applyFill="1" applyBorder="1" applyAlignment="1">
      <alignment horizontal="left" vertical="center" wrapText="1" readingOrder="1"/>
    </xf>
    <xf numFmtId="0" fontId="3" fillId="2" borderId="12" xfId="0" applyNumberFormat="1" applyFont="1" applyFill="1" applyBorder="1" applyAlignment="1">
      <alignment horizontal="center" vertical="center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horizontal="left" vertical="center" wrapText="1" readingOrder="1"/>
    </xf>
    <xf numFmtId="0" fontId="5" fillId="2" borderId="7" xfId="0" applyNumberFormat="1" applyFont="1" applyFill="1" applyBorder="1" applyAlignment="1">
      <alignment horizontal="left" vertical="center" wrapText="1" readingOrder="1"/>
    </xf>
    <xf numFmtId="0" fontId="5" fillId="2" borderId="6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165" fontId="3" fillId="2" borderId="21" xfId="0" applyNumberFormat="1" applyFont="1" applyFill="1" applyBorder="1" applyAlignment="1">
      <alignment horizontal="center" vertical="center" wrapText="1" readingOrder="1"/>
    </xf>
    <xf numFmtId="165" fontId="1" fillId="0" borderId="22" xfId="0" applyNumberFormat="1" applyFont="1" applyFill="1" applyBorder="1" applyAlignment="1">
      <alignment vertical="top" wrapText="1"/>
    </xf>
    <xf numFmtId="165" fontId="1" fillId="0" borderId="23" xfId="0" applyNumberFormat="1" applyFont="1" applyFill="1" applyBorder="1" applyAlignment="1">
      <alignment vertical="top" wrapText="1"/>
    </xf>
    <xf numFmtId="165" fontId="3" fillId="2" borderId="24" xfId="0" applyNumberFormat="1" applyFont="1" applyFill="1" applyBorder="1" applyAlignment="1">
      <alignment horizontal="center" vertical="center" wrapText="1" readingOrder="1"/>
    </xf>
    <xf numFmtId="165" fontId="3" fillId="2" borderId="25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C7C7DC"/>
      <rgbColor rgb="00E4EFF7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381000</xdr:colOff>
      <xdr:row>0</xdr:row>
      <xdr:rowOff>677603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showGridLines="0" tabSelected="1" zoomScaleNormal="100" workbookViewId="0">
      <selection activeCell="V29" sqref="V29"/>
    </sheetView>
  </sheetViews>
  <sheetFormatPr baseColWidth="10" defaultRowHeight="15" x14ac:dyDescent="0.25"/>
  <cols>
    <col min="1" max="1" width="4.42578125" customWidth="1"/>
    <col min="2" max="2" width="6.28515625" bestFit="1" customWidth="1"/>
    <col min="3" max="3" width="15.85546875" bestFit="1" customWidth="1"/>
    <col min="4" max="4" width="13" bestFit="1" customWidth="1"/>
    <col min="5" max="5" width="16.140625" bestFit="1" customWidth="1"/>
    <col min="6" max="6" width="20.140625" bestFit="1" customWidth="1"/>
    <col min="7" max="7" width="17.140625" bestFit="1" customWidth="1"/>
    <col min="8" max="8" width="7.85546875" bestFit="1" customWidth="1"/>
    <col min="9" max="9" width="14.140625" bestFit="1" customWidth="1"/>
    <col min="10" max="15" width="12.5703125" hidden="1" customWidth="1"/>
    <col min="16" max="21" width="11.7109375" hidden="1" customWidth="1"/>
    <col min="22" max="22" width="15.28515625" bestFit="1" customWidth="1"/>
  </cols>
  <sheetData>
    <row r="1" spans="1:21" ht="62.85" customHeight="1" x14ac:dyDescent="0.25">
      <c r="A1" s="49"/>
      <c r="B1" s="49"/>
      <c r="C1" s="50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25.5" customHeight="1" x14ac:dyDescent="0.25">
      <c r="A2" s="51" t="s">
        <v>42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</row>
    <row r="3" spans="1:21" ht="16.5" customHeight="1" thickBot="1" x14ac:dyDescent="0.3">
      <c r="A3" s="54" t="s">
        <v>1</v>
      </c>
      <c r="B3" s="52"/>
      <c r="C3" s="52"/>
      <c r="D3" s="52"/>
      <c r="E3" s="52"/>
      <c r="F3" s="52"/>
      <c r="G3" s="52"/>
      <c r="H3" s="52"/>
      <c r="I3" s="53"/>
      <c r="J3" s="55" t="s">
        <v>2</v>
      </c>
      <c r="K3" s="37"/>
      <c r="L3" s="37"/>
      <c r="M3" s="37"/>
      <c r="N3" s="37"/>
      <c r="O3" s="37"/>
      <c r="P3" s="37"/>
      <c r="Q3" s="37"/>
      <c r="R3" s="37"/>
      <c r="S3" s="37"/>
      <c r="T3" s="37"/>
      <c r="U3" s="38"/>
    </row>
    <row r="4" spans="1:21" x14ac:dyDescent="0.25">
      <c r="A4" s="1" t="s">
        <v>3</v>
      </c>
      <c r="B4" s="1" t="s">
        <v>3</v>
      </c>
      <c r="C4" s="1" t="s">
        <v>3</v>
      </c>
      <c r="D4" s="1" t="s">
        <v>3</v>
      </c>
      <c r="E4" s="1" t="s">
        <v>3</v>
      </c>
      <c r="F4" s="1" t="s">
        <v>3</v>
      </c>
      <c r="G4" s="1" t="s">
        <v>3</v>
      </c>
      <c r="H4" s="1" t="s">
        <v>3</v>
      </c>
      <c r="I4" s="11" t="s">
        <v>3</v>
      </c>
      <c r="J4" s="43" t="s">
        <v>4</v>
      </c>
      <c r="K4" s="44"/>
      <c r="L4" s="45"/>
      <c r="M4" s="43" t="s">
        <v>5</v>
      </c>
      <c r="N4" s="44"/>
      <c r="O4" s="45"/>
      <c r="P4" s="43" t="s">
        <v>6</v>
      </c>
      <c r="Q4" s="44"/>
      <c r="R4" s="45"/>
      <c r="S4" s="43" t="s">
        <v>7</v>
      </c>
      <c r="T4" s="44"/>
      <c r="U4" s="45"/>
    </row>
    <row r="5" spans="1:21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12" t="s">
        <v>16</v>
      </c>
      <c r="J5" s="15" t="s">
        <v>17</v>
      </c>
      <c r="K5" s="3" t="s">
        <v>18</v>
      </c>
      <c r="L5" s="16" t="s">
        <v>19</v>
      </c>
      <c r="M5" s="15" t="s">
        <v>20</v>
      </c>
      <c r="N5" s="3" t="s">
        <v>21</v>
      </c>
      <c r="O5" s="16" t="s">
        <v>22</v>
      </c>
      <c r="P5" s="15" t="s">
        <v>23</v>
      </c>
      <c r="Q5" s="3" t="s">
        <v>24</v>
      </c>
      <c r="R5" s="16" t="s">
        <v>25</v>
      </c>
      <c r="S5" s="15" t="s">
        <v>26</v>
      </c>
      <c r="T5" s="3" t="s">
        <v>27</v>
      </c>
      <c r="U5" s="16" t="s">
        <v>28</v>
      </c>
    </row>
    <row r="6" spans="1:21" ht="27" customHeight="1" x14ac:dyDescent="0.25">
      <c r="A6" s="4">
        <v>20</v>
      </c>
      <c r="B6" s="4">
        <v>3668</v>
      </c>
      <c r="C6" s="46" t="s">
        <v>44</v>
      </c>
      <c r="D6" s="47"/>
      <c r="E6" s="47"/>
      <c r="F6" s="47"/>
      <c r="G6" s="48"/>
      <c r="H6" s="5" t="s">
        <v>3</v>
      </c>
      <c r="I6" s="13">
        <f>+I7</f>
        <v>500000000</v>
      </c>
      <c r="J6" s="17">
        <f>+J7</f>
        <v>41666666.666666664</v>
      </c>
      <c r="K6" s="6">
        <f t="shared" ref="K6:U6" si="0">+K7</f>
        <v>41666666.666666664</v>
      </c>
      <c r="L6" s="18">
        <f t="shared" si="0"/>
        <v>41666666.666666664</v>
      </c>
      <c r="M6" s="17">
        <f t="shared" si="0"/>
        <v>41666666.666666664</v>
      </c>
      <c r="N6" s="6">
        <f t="shared" si="0"/>
        <v>41666666.666666664</v>
      </c>
      <c r="O6" s="18">
        <f t="shared" si="0"/>
        <v>41666666.666666664</v>
      </c>
      <c r="P6" s="17">
        <f t="shared" si="0"/>
        <v>41666666.666666664</v>
      </c>
      <c r="Q6" s="6">
        <f t="shared" si="0"/>
        <v>41666666.666666664</v>
      </c>
      <c r="R6" s="18">
        <f t="shared" si="0"/>
        <v>41666666.666666664</v>
      </c>
      <c r="S6" s="17">
        <f t="shared" si="0"/>
        <v>41666666.666666664</v>
      </c>
      <c r="T6" s="6">
        <f t="shared" si="0"/>
        <v>41666666.666666664</v>
      </c>
      <c r="U6" s="18">
        <f t="shared" si="0"/>
        <v>41666666.666666664</v>
      </c>
    </row>
    <row r="7" spans="1:21" x14ac:dyDescent="0.25">
      <c r="A7" s="7" t="s">
        <v>3</v>
      </c>
      <c r="B7" s="7" t="s">
        <v>3</v>
      </c>
      <c r="C7" s="8" t="s">
        <v>3</v>
      </c>
      <c r="D7" s="9" t="s">
        <v>3</v>
      </c>
      <c r="E7" s="9" t="s">
        <v>29</v>
      </c>
      <c r="F7" s="7" t="s">
        <v>29</v>
      </c>
      <c r="G7" s="7" t="s">
        <v>30</v>
      </c>
      <c r="H7" s="7" t="s">
        <v>31</v>
      </c>
      <c r="I7" s="14">
        <v>500000000</v>
      </c>
      <c r="J7" s="19">
        <f>+I7/12</f>
        <v>41666666.666666664</v>
      </c>
      <c r="K7" s="10">
        <v>41666666.666666664</v>
      </c>
      <c r="L7" s="20">
        <v>41666666.666666664</v>
      </c>
      <c r="M7" s="19">
        <v>41666666.666666664</v>
      </c>
      <c r="N7" s="10">
        <v>41666666.666666664</v>
      </c>
      <c r="O7" s="20">
        <v>41666666.666666664</v>
      </c>
      <c r="P7" s="19">
        <v>41666666.666666664</v>
      </c>
      <c r="Q7" s="10">
        <v>41666666.666666664</v>
      </c>
      <c r="R7" s="20">
        <v>41666666.666666664</v>
      </c>
      <c r="S7" s="19">
        <v>41666666.666666664</v>
      </c>
      <c r="T7" s="10">
        <v>41666666.666666664</v>
      </c>
      <c r="U7" s="20">
        <v>41666666.666666664</v>
      </c>
    </row>
    <row r="8" spans="1:21" s="22" customFormat="1" ht="28.5" customHeight="1" x14ac:dyDescent="0.25">
      <c r="A8" s="4">
        <v>40</v>
      </c>
      <c r="B8" s="4">
        <v>567</v>
      </c>
      <c r="C8" s="40" t="s">
        <v>48</v>
      </c>
      <c r="D8" s="41"/>
      <c r="E8" s="41"/>
      <c r="F8" s="41"/>
      <c r="G8" s="42"/>
      <c r="H8" s="5" t="s">
        <v>3</v>
      </c>
      <c r="I8" s="13">
        <f>I9</f>
        <v>137311950.72999999</v>
      </c>
      <c r="J8" s="17">
        <f t="shared" ref="J8:U8" si="1">J9</f>
        <v>11442662.560833333</v>
      </c>
      <c r="K8" s="6">
        <f t="shared" si="1"/>
        <v>11442662.560833333</v>
      </c>
      <c r="L8" s="18">
        <f t="shared" si="1"/>
        <v>11442662.560833333</v>
      </c>
      <c r="M8" s="17">
        <f t="shared" si="1"/>
        <v>11442662.560833333</v>
      </c>
      <c r="N8" s="6">
        <f t="shared" si="1"/>
        <v>11442662.560833333</v>
      </c>
      <c r="O8" s="18">
        <f t="shared" si="1"/>
        <v>11442662.560833333</v>
      </c>
      <c r="P8" s="17">
        <f t="shared" si="1"/>
        <v>11442662.560833333</v>
      </c>
      <c r="Q8" s="6">
        <f t="shared" si="1"/>
        <v>11442662.560833333</v>
      </c>
      <c r="R8" s="18">
        <f t="shared" si="1"/>
        <v>11442662.560833333</v>
      </c>
      <c r="S8" s="17">
        <f t="shared" si="1"/>
        <v>11442662.560833333</v>
      </c>
      <c r="T8" s="6">
        <f t="shared" si="1"/>
        <v>11442662.560833333</v>
      </c>
      <c r="U8" s="18">
        <f t="shared" si="1"/>
        <v>11442662.560833333</v>
      </c>
    </row>
    <row r="9" spans="1:21" s="22" customFormat="1" x14ac:dyDescent="0.25">
      <c r="A9" s="7" t="s">
        <v>3</v>
      </c>
      <c r="B9" s="7" t="s">
        <v>3</v>
      </c>
      <c r="C9" s="8" t="s">
        <v>3</v>
      </c>
      <c r="D9" s="21" t="s">
        <v>3</v>
      </c>
      <c r="E9" s="35" t="s">
        <v>29</v>
      </c>
      <c r="F9" s="7" t="s">
        <v>29</v>
      </c>
      <c r="G9" s="7" t="s">
        <v>30</v>
      </c>
      <c r="H9" s="7" t="s">
        <v>31</v>
      </c>
      <c r="I9" s="14">
        <f>180144318.73-42832368</f>
        <v>137311950.72999999</v>
      </c>
      <c r="J9" s="19">
        <f>+I9/12</f>
        <v>11442662.560833333</v>
      </c>
      <c r="K9" s="10">
        <v>11442662.560833333</v>
      </c>
      <c r="L9" s="20">
        <v>11442662.560833333</v>
      </c>
      <c r="M9" s="19">
        <v>11442662.560833333</v>
      </c>
      <c r="N9" s="10">
        <v>11442662.560833333</v>
      </c>
      <c r="O9" s="20">
        <v>11442662.560833333</v>
      </c>
      <c r="P9" s="19">
        <v>11442662.560833333</v>
      </c>
      <c r="Q9" s="10">
        <v>11442662.560833333</v>
      </c>
      <c r="R9" s="20">
        <v>11442662.560833333</v>
      </c>
      <c r="S9" s="19">
        <v>11442662.560833333</v>
      </c>
      <c r="T9" s="10">
        <v>11442662.560833333</v>
      </c>
      <c r="U9" s="20">
        <v>11442662.560833333</v>
      </c>
    </row>
    <row r="10" spans="1:21" ht="28.5" customHeight="1" x14ac:dyDescent="0.25">
      <c r="A10" s="4">
        <v>40</v>
      </c>
      <c r="B10" s="4">
        <v>6810</v>
      </c>
      <c r="C10" s="40" t="s">
        <v>32</v>
      </c>
      <c r="D10" s="41"/>
      <c r="E10" s="41"/>
      <c r="F10" s="41"/>
      <c r="G10" s="42"/>
      <c r="H10" s="5" t="s">
        <v>3</v>
      </c>
      <c r="I10" s="13">
        <f t="shared" ref="I10:U10" si="2">+I11+I12</f>
        <v>61000000</v>
      </c>
      <c r="J10" s="17">
        <f t="shared" si="2"/>
        <v>5083333.333333333</v>
      </c>
      <c r="K10" s="6">
        <f t="shared" si="2"/>
        <v>5083333.333333333</v>
      </c>
      <c r="L10" s="18">
        <f t="shared" si="2"/>
        <v>5083333.333333333</v>
      </c>
      <c r="M10" s="17">
        <f t="shared" si="2"/>
        <v>5083333.333333333</v>
      </c>
      <c r="N10" s="6">
        <f t="shared" si="2"/>
        <v>5083333.333333333</v>
      </c>
      <c r="O10" s="18">
        <f t="shared" si="2"/>
        <v>5083333.333333333</v>
      </c>
      <c r="P10" s="17">
        <f t="shared" si="2"/>
        <v>5083333.333333333</v>
      </c>
      <c r="Q10" s="6">
        <f t="shared" si="2"/>
        <v>5083333.333333333</v>
      </c>
      <c r="R10" s="18">
        <f t="shared" si="2"/>
        <v>5083333.333333333</v>
      </c>
      <c r="S10" s="17">
        <f t="shared" si="2"/>
        <v>5083333.333333333</v>
      </c>
      <c r="T10" s="6">
        <f t="shared" si="2"/>
        <v>5083333.333333333</v>
      </c>
      <c r="U10" s="18">
        <f t="shared" si="2"/>
        <v>5083333.333333333</v>
      </c>
    </row>
    <row r="11" spans="1:21" x14ac:dyDescent="0.25">
      <c r="A11" s="7" t="s">
        <v>3</v>
      </c>
      <c r="B11" s="7" t="s">
        <v>3</v>
      </c>
      <c r="C11" s="8" t="s">
        <v>3</v>
      </c>
      <c r="D11" s="9" t="s">
        <v>3</v>
      </c>
      <c r="E11" s="9" t="s">
        <v>29</v>
      </c>
      <c r="F11" s="7" t="s">
        <v>29</v>
      </c>
      <c r="G11" s="7" t="s">
        <v>30</v>
      </c>
      <c r="H11" s="7" t="s">
        <v>31</v>
      </c>
      <c r="I11" s="14"/>
      <c r="J11" s="19"/>
      <c r="K11" s="10"/>
      <c r="L11" s="20"/>
      <c r="M11" s="19"/>
      <c r="N11" s="10"/>
      <c r="O11" s="20"/>
      <c r="P11" s="19"/>
      <c r="Q11" s="10"/>
      <c r="R11" s="20"/>
      <c r="S11" s="19"/>
      <c r="T11" s="10"/>
      <c r="U11" s="20"/>
    </row>
    <row r="12" spans="1:21" x14ac:dyDescent="0.25">
      <c r="A12" s="7" t="s">
        <v>3</v>
      </c>
      <c r="B12" s="7" t="s">
        <v>3</v>
      </c>
      <c r="C12" s="8" t="s">
        <v>3</v>
      </c>
      <c r="D12" s="9" t="s">
        <v>3</v>
      </c>
      <c r="E12" s="9" t="s">
        <v>29</v>
      </c>
      <c r="F12" s="7" t="s">
        <v>29</v>
      </c>
      <c r="G12" s="7" t="s">
        <v>33</v>
      </c>
      <c r="H12" s="7" t="s">
        <v>31</v>
      </c>
      <c r="I12" s="14">
        <v>61000000</v>
      </c>
      <c r="J12" s="19">
        <f>+I12/12</f>
        <v>5083333.333333333</v>
      </c>
      <c r="K12" s="10">
        <v>5083333.333333333</v>
      </c>
      <c r="L12" s="20">
        <v>5083333.333333333</v>
      </c>
      <c r="M12" s="19">
        <v>5083333.333333333</v>
      </c>
      <c r="N12" s="10">
        <v>5083333.333333333</v>
      </c>
      <c r="O12" s="20">
        <v>5083333.333333333</v>
      </c>
      <c r="P12" s="19">
        <v>5083333.333333333</v>
      </c>
      <c r="Q12" s="10">
        <v>5083333.333333333</v>
      </c>
      <c r="R12" s="20">
        <v>5083333.333333333</v>
      </c>
      <c r="S12" s="19">
        <v>5083333.333333333</v>
      </c>
      <c r="T12" s="10">
        <v>5083333.333333333</v>
      </c>
      <c r="U12" s="20">
        <v>5083333.333333333</v>
      </c>
    </row>
    <row r="13" spans="1:21" ht="24" customHeight="1" x14ac:dyDescent="0.25">
      <c r="A13" s="4">
        <v>1826</v>
      </c>
      <c r="B13" s="4">
        <v>12378</v>
      </c>
      <c r="C13" s="40" t="s">
        <v>34</v>
      </c>
      <c r="D13" s="41"/>
      <c r="E13" s="41"/>
      <c r="F13" s="41"/>
      <c r="G13" s="42"/>
      <c r="H13" s="5" t="s">
        <v>3</v>
      </c>
      <c r="I13" s="13">
        <v>47210000</v>
      </c>
      <c r="J13" s="17">
        <f>+J14</f>
        <v>0</v>
      </c>
      <c r="K13" s="6">
        <f t="shared" ref="K13:U13" si="3">+K14</f>
        <v>0</v>
      </c>
      <c r="L13" s="18">
        <f t="shared" si="3"/>
        <v>0</v>
      </c>
      <c r="M13" s="17">
        <f t="shared" si="3"/>
        <v>7868333.333333333</v>
      </c>
      <c r="N13" s="6">
        <f t="shared" si="3"/>
        <v>7868333.333333333</v>
      </c>
      <c r="O13" s="18">
        <f t="shared" si="3"/>
        <v>7868333.333333333</v>
      </c>
      <c r="P13" s="17">
        <f t="shared" si="3"/>
        <v>7868333.333333333</v>
      </c>
      <c r="Q13" s="6">
        <f t="shared" si="3"/>
        <v>7868333.333333333</v>
      </c>
      <c r="R13" s="18">
        <f t="shared" si="3"/>
        <v>7868333.333333333</v>
      </c>
      <c r="S13" s="17">
        <f t="shared" si="3"/>
        <v>0</v>
      </c>
      <c r="T13" s="6">
        <f t="shared" si="3"/>
        <v>0</v>
      </c>
      <c r="U13" s="18">
        <f t="shared" si="3"/>
        <v>0</v>
      </c>
    </row>
    <row r="14" spans="1:21" ht="21" x14ac:dyDescent="0.25">
      <c r="A14" s="7" t="s">
        <v>3</v>
      </c>
      <c r="B14" s="7" t="s">
        <v>3</v>
      </c>
      <c r="C14" s="8" t="s">
        <v>3</v>
      </c>
      <c r="D14" s="9" t="s">
        <v>3</v>
      </c>
      <c r="E14" s="9" t="s">
        <v>35</v>
      </c>
      <c r="F14" s="7" t="s">
        <v>36</v>
      </c>
      <c r="G14" s="7" t="s">
        <v>37</v>
      </c>
      <c r="H14" s="7" t="s">
        <v>31</v>
      </c>
      <c r="I14" s="14">
        <v>47210000</v>
      </c>
      <c r="J14" s="19">
        <v>0</v>
      </c>
      <c r="K14" s="10">
        <v>0</v>
      </c>
      <c r="L14" s="20">
        <v>0</v>
      </c>
      <c r="M14" s="19">
        <f>+I14/6</f>
        <v>7868333.333333333</v>
      </c>
      <c r="N14" s="10">
        <v>7868333.333333333</v>
      </c>
      <c r="O14" s="20">
        <v>7868333.333333333</v>
      </c>
      <c r="P14" s="19">
        <v>7868333.333333333</v>
      </c>
      <c r="Q14" s="10">
        <v>7868333.333333333</v>
      </c>
      <c r="R14" s="20">
        <v>7868333.333333333</v>
      </c>
      <c r="S14" s="19">
        <v>0</v>
      </c>
      <c r="T14" s="10">
        <v>0</v>
      </c>
      <c r="U14" s="20">
        <v>0</v>
      </c>
    </row>
    <row r="15" spans="1:21" ht="25.5" customHeight="1" x14ac:dyDescent="0.25">
      <c r="A15" s="4">
        <v>2263</v>
      </c>
      <c r="B15" s="4">
        <v>12394</v>
      </c>
      <c r="C15" s="40" t="s">
        <v>45</v>
      </c>
      <c r="D15" s="41"/>
      <c r="E15" s="41"/>
      <c r="F15" s="41"/>
      <c r="G15" s="42"/>
      <c r="H15" s="5" t="s">
        <v>3</v>
      </c>
      <c r="I15" s="13">
        <f>+I16</f>
        <v>21000000</v>
      </c>
      <c r="J15" s="17">
        <f t="shared" ref="J15:U15" si="4">+J16</f>
        <v>4200000</v>
      </c>
      <c r="K15" s="6">
        <f t="shared" si="4"/>
        <v>4200000</v>
      </c>
      <c r="L15" s="18">
        <f t="shared" si="4"/>
        <v>4200000</v>
      </c>
      <c r="M15" s="17">
        <f t="shared" si="4"/>
        <v>4200000</v>
      </c>
      <c r="N15" s="6">
        <f t="shared" si="4"/>
        <v>4200000</v>
      </c>
      <c r="O15" s="18">
        <f t="shared" si="4"/>
        <v>0</v>
      </c>
      <c r="P15" s="17">
        <f t="shared" si="4"/>
        <v>0</v>
      </c>
      <c r="Q15" s="6">
        <f t="shared" si="4"/>
        <v>0</v>
      </c>
      <c r="R15" s="18">
        <f t="shared" si="4"/>
        <v>0</v>
      </c>
      <c r="S15" s="17">
        <f t="shared" si="4"/>
        <v>0</v>
      </c>
      <c r="T15" s="6">
        <f t="shared" si="4"/>
        <v>0</v>
      </c>
      <c r="U15" s="18">
        <f t="shared" si="4"/>
        <v>0</v>
      </c>
    </row>
    <row r="16" spans="1:21" x14ac:dyDescent="0.25">
      <c r="A16" s="7" t="s">
        <v>3</v>
      </c>
      <c r="B16" s="7" t="s">
        <v>3</v>
      </c>
      <c r="C16" s="8" t="s">
        <v>3</v>
      </c>
      <c r="D16" s="9" t="s">
        <v>3</v>
      </c>
      <c r="E16" s="9" t="s">
        <v>29</v>
      </c>
      <c r="F16" s="7" t="s">
        <v>29</v>
      </c>
      <c r="G16" s="7" t="s">
        <v>30</v>
      </c>
      <c r="H16" s="7" t="s">
        <v>31</v>
      </c>
      <c r="I16" s="14">
        <v>21000000</v>
      </c>
      <c r="J16" s="19">
        <f>+I16/5</f>
        <v>4200000</v>
      </c>
      <c r="K16" s="10">
        <v>4200000</v>
      </c>
      <c r="L16" s="20">
        <v>4200000</v>
      </c>
      <c r="M16" s="19">
        <v>4200000</v>
      </c>
      <c r="N16" s="10">
        <v>4200000</v>
      </c>
      <c r="O16" s="20">
        <v>0</v>
      </c>
      <c r="P16" s="19">
        <v>0</v>
      </c>
      <c r="Q16" s="10">
        <v>0</v>
      </c>
      <c r="R16" s="20">
        <v>0</v>
      </c>
      <c r="S16" s="19">
        <v>0</v>
      </c>
      <c r="T16" s="10">
        <v>0</v>
      </c>
      <c r="U16" s="20">
        <v>0</v>
      </c>
    </row>
    <row r="17" spans="1:22" ht="15" customHeight="1" x14ac:dyDescent="0.25">
      <c r="A17" s="4">
        <v>2262</v>
      </c>
      <c r="B17" s="4">
        <v>12494</v>
      </c>
      <c r="C17" s="40" t="s">
        <v>38</v>
      </c>
      <c r="D17" s="41"/>
      <c r="E17" s="41"/>
      <c r="F17" s="41"/>
      <c r="G17" s="42"/>
      <c r="H17" s="5" t="s">
        <v>3</v>
      </c>
      <c r="I17" s="13">
        <f>+I18</f>
        <v>30000000</v>
      </c>
      <c r="J17" s="17">
        <f t="shared" ref="J17:U17" si="5">+J18</f>
        <v>5000000</v>
      </c>
      <c r="K17" s="6">
        <f t="shared" si="5"/>
        <v>5000000</v>
      </c>
      <c r="L17" s="18">
        <f t="shared" si="5"/>
        <v>5000000</v>
      </c>
      <c r="M17" s="17">
        <f t="shared" si="5"/>
        <v>5000000</v>
      </c>
      <c r="N17" s="6">
        <f t="shared" si="5"/>
        <v>5000000</v>
      </c>
      <c r="O17" s="18">
        <f t="shared" si="5"/>
        <v>5000000</v>
      </c>
      <c r="P17" s="17">
        <f t="shared" si="5"/>
        <v>0</v>
      </c>
      <c r="Q17" s="6">
        <f t="shared" si="5"/>
        <v>0</v>
      </c>
      <c r="R17" s="18">
        <f t="shared" si="5"/>
        <v>0</v>
      </c>
      <c r="S17" s="17">
        <f t="shared" si="5"/>
        <v>0</v>
      </c>
      <c r="T17" s="6">
        <f t="shared" si="5"/>
        <v>0</v>
      </c>
      <c r="U17" s="18">
        <f t="shared" si="5"/>
        <v>0</v>
      </c>
    </row>
    <row r="18" spans="1:22" x14ac:dyDescent="0.25">
      <c r="A18" s="7" t="s">
        <v>3</v>
      </c>
      <c r="B18" s="7" t="s">
        <v>3</v>
      </c>
      <c r="C18" s="8" t="s">
        <v>3</v>
      </c>
      <c r="D18" s="9" t="s">
        <v>3</v>
      </c>
      <c r="E18" s="9" t="s">
        <v>29</v>
      </c>
      <c r="F18" s="7" t="s">
        <v>29</v>
      </c>
      <c r="G18" s="7" t="s">
        <v>30</v>
      </c>
      <c r="H18" s="7" t="s">
        <v>31</v>
      </c>
      <c r="I18" s="14">
        <v>30000000</v>
      </c>
      <c r="J18" s="19">
        <f>+I18/6</f>
        <v>5000000</v>
      </c>
      <c r="K18" s="10">
        <v>5000000</v>
      </c>
      <c r="L18" s="20">
        <v>5000000</v>
      </c>
      <c r="M18" s="19">
        <v>5000000</v>
      </c>
      <c r="N18" s="10">
        <v>5000000</v>
      </c>
      <c r="O18" s="20">
        <v>5000000</v>
      </c>
      <c r="P18" s="19">
        <v>0</v>
      </c>
      <c r="Q18" s="10">
        <v>0</v>
      </c>
      <c r="R18" s="20">
        <v>0</v>
      </c>
      <c r="S18" s="19">
        <v>0</v>
      </c>
      <c r="T18" s="10">
        <v>0</v>
      </c>
      <c r="U18" s="20">
        <v>0</v>
      </c>
    </row>
    <row r="19" spans="1:22" ht="25.5" customHeight="1" x14ac:dyDescent="0.25">
      <c r="A19" s="4">
        <v>2196</v>
      </c>
      <c r="B19" s="4">
        <v>12509</v>
      </c>
      <c r="C19" s="40" t="s">
        <v>39</v>
      </c>
      <c r="D19" s="41"/>
      <c r="E19" s="41"/>
      <c r="F19" s="41"/>
      <c r="G19" s="42"/>
      <c r="H19" s="5" t="s">
        <v>3</v>
      </c>
      <c r="I19" s="13">
        <f>+I21+I20</f>
        <v>984490000</v>
      </c>
      <c r="J19" s="17">
        <f>+J21+J20</f>
        <v>89332500</v>
      </c>
      <c r="K19" s="6">
        <f t="shared" ref="K19:U19" si="6">+K21+K20</f>
        <v>89332500</v>
      </c>
      <c r="L19" s="18">
        <f t="shared" si="6"/>
        <v>89332500</v>
      </c>
      <c r="M19" s="17">
        <f t="shared" si="6"/>
        <v>89332500</v>
      </c>
      <c r="N19" s="6">
        <f t="shared" si="6"/>
        <v>89332500</v>
      </c>
      <c r="O19" s="18">
        <f t="shared" si="6"/>
        <v>89332500</v>
      </c>
      <c r="P19" s="17">
        <f t="shared" si="6"/>
        <v>74749166.666666672</v>
      </c>
      <c r="Q19" s="6">
        <f t="shared" si="6"/>
        <v>74749166.666666672</v>
      </c>
      <c r="R19" s="18">
        <f t="shared" si="6"/>
        <v>74749166.666666672</v>
      </c>
      <c r="S19" s="17">
        <f t="shared" si="6"/>
        <v>74749166.666666672</v>
      </c>
      <c r="T19" s="6">
        <f t="shared" si="6"/>
        <v>74749166.666666672</v>
      </c>
      <c r="U19" s="18">
        <f t="shared" si="6"/>
        <v>74749166.666666672</v>
      </c>
    </row>
    <row r="20" spans="1:22" s="28" customFormat="1" x14ac:dyDescent="0.25">
      <c r="A20" s="7"/>
      <c r="B20" s="7"/>
      <c r="C20" s="8"/>
      <c r="D20" s="29"/>
      <c r="E20" s="29" t="s">
        <v>29</v>
      </c>
      <c r="F20" s="7" t="s">
        <v>29</v>
      </c>
      <c r="G20" s="7" t="s">
        <v>30</v>
      </c>
      <c r="H20" s="7" t="s">
        <v>31</v>
      </c>
      <c r="I20" s="31">
        <f>175000000-87500000</f>
        <v>87500000</v>
      </c>
      <c r="J20" s="32">
        <f>+I20/6</f>
        <v>14583333.333333334</v>
      </c>
      <c r="K20" s="33">
        <v>14583333.333333334</v>
      </c>
      <c r="L20" s="34">
        <v>14583333.333333334</v>
      </c>
      <c r="M20" s="32">
        <v>14583333.333333334</v>
      </c>
      <c r="N20" s="33">
        <v>14583333.333333334</v>
      </c>
      <c r="O20" s="34">
        <v>14583333.333333334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2" ht="21" x14ac:dyDescent="0.25">
      <c r="A21" s="7" t="s">
        <v>3</v>
      </c>
      <c r="B21" s="7" t="s">
        <v>3</v>
      </c>
      <c r="C21" s="8" t="s">
        <v>3</v>
      </c>
      <c r="D21" s="9" t="s">
        <v>3</v>
      </c>
      <c r="E21" s="9" t="s">
        <v>35</v>
      </c>
      <c r="F21" s="7" t="s">
        <v>36</v>
      </c>
      <c r="G21" s="7" t="s">
        <v>37</v>
      </c>
      <c r="H21" s="7" t="s">
        <v>31</v>
      </c>
      <c r="I21" s="14">
        <f>1071990000-175000000</f>
        <v>896990000</v>
      </c>
      <c r="J21" s="19">
        <f>+I21/12</f>
        <v>74749166.666666672</v>
      </c>
      <c r="K21" s="10">
        <v>74749166.666666672</v>
      </c>
      <c r="L21" s="20">
        <v>74749166.666666672</v>
      </c>
      <c r="M21" s="19">
        <v>74749166.666666672</v>
      </c>
      <c r="N21" s="10">
        <v>74749166.666666672</v>
      </c>
      <c r="O21" s="20">
        <v>74749166.666666672</v>
      </c>
      <c r="P21" s="19">
        <v>74749166.666666672</v>
      </c>
      <c r="Q21" s="10">
        <v>74749166.666666672</v>
      </c>
      <c r="R21" s="20">
        <v>74749166.666666672</v>
      </c>
      <c r="S21" s="19">
        <v>74749166.666666672</v>
      </c>
      <c r="T21" s="10">
        <v>74749166.666666672</v>
      </c>
      <c r="U21" s="20">
        <v>74749166.666666672</v>
      </c>
    </row>
    <row r="22" spans="1:22" s="22" customFormat="1" ht="25.5" customHeight="1" x14ac:dyDescent="0.25">
      <c r="A22" s="4">
        <v>2196</v>
      </c>
      <c r="B22" s="4">
        <v>12360</v>
      </c>
      <c r="C22" s="40" t="s">
        <v>46</v>
      </c>
      <c r="D22" s="41"/>
      <c r="E22" s="41"/>
      <c r="F22" s="41"/>
      <c r="G22" s="42"/>
      <c r="H22" s="5" t="s">
        <v>3</v>
      </c>
      <c r="I22" s="13">
        <f>+I23</f>
        <v>70000000</v>
      </c>
      <c r="J22" s="17">
        <f t="shared" ref="J22:U22" si="7">+J23</f>
        <v>0</v>
      </c>
      <c r="K22" s="6">
        <f t="shared" si="7"/>
        <v>0</v>
      </c>
      <c r="L22" s="18">
        <f t="shared" si="7"/>
        <v>8750000</v>
      </c>
      <c r="M22" s="17">
        <f t="shared" si="7"/>
        <v>8750000</v>
      </c>
      <c r="N22" s="6">
        <f t="shared" si="7"/>
        <v>8750000</v>
      </c>
      <c r="O22" s="18">
        <f t="shared" si="7"/>
        <v>8750000</v>
      </c>
      <c r="P22" s="17">
        <f t="shared" si="7"/>
        <v>8750000</v>
      </c>
      <c r="Q22" s="6">
        <f t="shared" si="7"/>
        <v>8750000</v>
      </c>
      <c r="R22" s="18">
        <f t="shared" si="7"/>
        <v>8750000</v>
      </c>
      <c r="S22" s="17">
        <f t="shared" si="7"/>
        <v>8750000</v>
      </c>
      <c r="T22" s="6">
        <f t="shared" si="7"/>
        <v>0</v>
      </c>
      <c r="U22" s="18">
        <f t="shared" si="7"/>
        <v>0</v>
      </c>
    </row>
    <row r="23" spans="1:22" s="22" customFormat="1" x14ac:dyDescent="0.25">
      <c r="A23" s="7" t="s">
        <v>3</v>
      </c>
      <c r="B23" s="7" t="s">
        <v>3</v>
      </c>
      <c r="C23" s="8" t="s">
        <v>3</v>
      </c>
      <c r="D23" s="21" t="s">
        <v>3</v>
      </c>
      <c r="E23" s="30" t="s">
        <v>29</v>
      </c>
      <c r="F23" s="7" t="s">
        <v>29</v>
      </c>
      <c r="G23" s="7" t="s">
        <v>30</v>
      </c>
      <c r="H23" s="7" t="s">
        <v>31</v>
      </c>
      <c r="I23" s="14">
        <v>70000000</v>
      </c>
      <c r="J23" s="19">
        <v>0</v>
      </c>
      <c r="K23" s="10">
        <v>0</v>
      </c>
      <c r="L23" s="20">
        <v>8750000</v>
      </c>
      <c r="M23" s="19">
        <v>8750000</v>
      </c>
      <c r="N23" s="10">
        <v>8750000</v>
      </c>
      <c r="O23" s="20">
        <v>8750000</v>
      </c>
      <c r="P23" s="19">
        <v>8750000</v>
      </c>
      <c r="Q23" s="10">
        <v>8750000</v>
      </c>
      <c r="R23" s="20">
        <v>8750000</v>
      </c>
      <c r="S23" s="19">
        <v>8750000</v>
      </c>
      <c r="T23" s="10">
        <v>0</v>
      </c>
      <c r="U23" s="20">
        <v>0</v>
      </c>
    </row>
    <row r="24" spans="1:22" s="22" customFormat="1" ht="25.5" customHeight="1" x14ac:dyDescent="0.25">
      <c r="A24" s="4">
        <v>2196</v>
      </c>
      <c r="B24" s="4">
        <v>12369</v>
      </c>
      <c r="C24" s="40" t="s">
        <v>47</v>
      </c>
      <c r="D24" s="41"/>
      <c r="E24" s="41"/>
      <c r="F24" s="41"/>
      <c r="G24" s="42"/>
      <c r="H24" s="5" t="s">
        <v>3</v>
      </c>
      <c r="I24" s="13">
        <f>+I25</f>
        <v>45000000</v>
      </c>
      <c r="J24" s="17">
        <f t="shared" ref="J24:U24" si="8">+J25</f>
        <v>0</v>
      </c>
      <c r="K24" s="6">
        <f t="shared" si="8"/>
        <v>7500000</v>
      </c>
      <c r="L24" s="18">
        <f t="shared" si="8"/>
        <v>7500000</v>
      </c>
      <c r="M24" s="17">
        <f t="shared" si="8"/>
        <v>7500000</v>
      </c>
      <c r="N24" s="6">
        <f t="shared" si="8"/>
        <v>7500000</v>
      </c>
      <c r="O24" s="18">
        <f t="shared" si="8"/>
        <v>7500000</v>
      </c>
      <c r="P24" s="17">
        <f t="shared" si="8"/>
        <v>7500000</v>
      </c>
      <c r="Q24" s="6">
        <f t="shared" si="8"/>
        <v>0</v>
      </c>
      <c r="R24" s="18">
        <f t="shared" si="8"/>
        <v>0</v>
      </c>
      <c r="S24" s="17">
        <f t="shared" si="8"/>
        <v>0</v>
      </c>
      <c r="T24" s="6">
        <f t="shared" si="8"/>
        <v>0</v>
      </c>
      <c r="U24" s="18">
        <f t="shared" si="8"/>
        <v>0</v>
      </c>
    </row>
    <row r="25" spans="1:22" s="22" customFormat="1" x14ac:dyDescent="0.25">
      <c r="A25" s="7" t="s">
        <v>3</v>
      </c>
      <c r="B25" s="7" t="s">
        <v>3</v>
      </c>
      <c r="C25" s="8" t="s">
        <v>3</v>
      </c>
      <c r="D25" s="21" t="s">
        <v>3</v>
      </c>
      <c r="E25" s="30" t="s">
        <v>29</v>
      </c>
      <c r="F25" s="7" t="s">
        <v>29</v>
      </c>
      <c r="G25" s="7" t="s">
        <v>30</v>
      </c>
      <c r="H25" s="7" t="s">
        <v>31</v>
      </c>
      <c r="I25" s="14">
        <v>45000000</v>
      </c>
      <c r="J25" s="19">
        <v>0</v>
      </c>
      <c r="K25" s="10">
        <v>7500000</v>
      </c>
      <c r="L25" s="20">
        <v>7500000</v>
      </c>
      <c r="M25" s="19">
        <v>7500000</v>
      </c>
      <c r="N25" s="10">
        <v>7500000</v>
      </c>
      <c r="O25" s="20">
        <v>7500000</v>
      </c>
      <c r="P25" s="19">
        <v>7500000</v>
      </c>
      <c r="Q25" s="10">
        <v>0</v>
      </c>
      <c r="R25" s="20">
        <v>0</v>
      </c>
      <c r="S25" s="19">
        <v>0</v>
      </c>
      <c r="T25" s="10">
        <v>0</v>
      </c>
      <c r="U25" s="20">
        <v>0</v>
      </c>
    </row>
    <row r="26" spans="1:22" ht="27" customHeight="1" x14ac:dyDescent="0.25">
      <c r="A26" s="4">
        <v>2193</v>
      </c>
      <c r="B26" s="4">
        <v>12510</v>
      </c>
      <c r="C26" s="40" t="s">
        <v>40</v>
      </c>
      <c r="D26" s="41"/>
      <c r="E26" s="41"/>
      <c r="F26" s="41"/>
      <c r="G26" s="42"/>
      <c r="H26" s="5" t="s">
        <v>3</v>
      </c>
      <c r="I26" s="13">
        <f>+I27</f>
        <v>48188049.269999996</v>
      </c>
      <c r="J26" s="17">
        <f t="shared" ref="J26:U26" si="9">+J27</f>
        <v>0</v>
      </c>
      <c r="K26" s="6">
        <f t="shared" si="9"/>
        <v>6884007.0385714276</v>
      </c>
      <c r="L26" s="18">
        <f t="shared" si="9"/>
        <v>6884007.0385714276</v>
      </c>
      <c r="M26" s="17">
        <f t="shared" si="9"/>
        <v>6884007.0385714276</v>
      </c>
      <c r="N26" s="6">
        <f t="shared" si="9"/>
        <v>6884007.0385714276</v>
      </c>
      <c r="O26" s="18">
        <f t="shared" si="9"/>
        <v>6884007.0385714276</v>
      </c>
      <c r="P26" s="17">
        <f t="shared" si="9"/>
        <v>6884007.0385714276</v>
      </c>
      <c r="Q26" s="6">
        <f t="shared" si="9"/>
        <v>6884007.0385714276</v>
      </c>
      <c r="R26" s="18">
        <f t="shared" si="9"/>
        <v>0</v>
      </c>
      <c r="S26" s="17">
        <f t="shared" si="9"/>
        <v>0</v>
      </c>
      <c r="T26" s="6">
        <f t="shared" si="9"/>
        <v>0</v>
      </c>
      <c r="U26" s="18">
        <f t="shared" si="9"/>
        <v>0</v>
      </c>
    </row>
    <row r="27" spans="1:22" x14ac:dyDescent="0.25">
      <c r="A27" s="7" t="s">
        <v>3</v>
      </c>
      <c r="B27" s="7" t="s">
        <v>3</v>
      </c>
      <c r="C27" s="8" t="s">
        <v>3</v>
      </c>
      <c r="D27" s="9" t="s">
        <v>3</v>
      </c>
      <c r="E27" s="9" t="s">
        <v>29</v>
      </c>
      <c r="F27" s="7" t="s">
        <v>29</v>
      </c>
      <c r="G27" s="7" t="s">
        <v>30</v>
      </c>
      <c r="H27" s="7" t="s">
        <v>31</v>
      </c>
      <c r="I27" s="14">
        <v>48188049.269999996</v>
      </c>
      <c r="J27" s="19">
        <v>0</v>
      </c>
      <c r="K27" s="10">
        <f>+I27/7</f>
        <v>6884007.0385714276</v>
      </c>
      <c r="L27" s="20">
        <v>6884007.0385714276</v>
      </c>
      <c r="M27" s="19">
        <v>6884007.0385714276</v>
      </c>
      <c r="N27" s="10">
        <v>6884007.0385714276</v>
      </c>
      <c r="O27" s="20">
        <v>6884007.0385714276</v>
      </c>
      <c r="P27" s="19">
        <v>6884007.0385714276</v>
      </c>
      <c r="Q27" s="10">
        <v>6884007.0385714276</v>
      </c>
      <c r="R27" s="20">
        <v>0</v>
      </c>
      <c r="S27" s="19">
        <v>0</v>
      </c>
      <c r="T27" s="10">
        <v>0</v>
      </c>
      <c r="U27" s="20">
        <v>0</v>
      </c>
    </row>
    <row r="28" spans="1:22" ht="15.75" thickBot="1" x14ac:dyDescent="0.3">
      <c r="A28" s="36" t="s">
        <v>41</v>
      </c>
      <c r="B28" s="37"/>
      <c r="C28" s="37"/>
      <c r="D28" s="37"/>
      <c r="E28" s="38"/>
      <c r="F28" s="27" t="s">
        <v>3</v>
      </c>
      <c r="G28" s="27" t="s">
        <v>3</v>
      </c>
      <c r="H28" s="39">
        <f>+I26+I19+I17+I15+I13+I10+I6+I22+I24+I8</f>
        <v>1944200000</v>
      </c>
      <c r="I28" s="37"/>
      <c r="J28" s="23">
        <f t="shared" ref="J28:U28" si="10">+J26+J19+J17+J15+J13+J10+J6+J22+J24+J8</f>
        <v>156725162.56083333</v>
      </c>
      <c r="K28" s="24">
        <f t="shared" si="10"/>
        <v>171109169.59940475</v>
      </c>
      <c r="L28" s="25">
        <f t="shared" si="10"/>
        <v>179859169.59940475</v>
      </c>
      <c r="M28" s="23">
        <f t="shared" si="10"/>
        <v>187727502.9327381</v>
      </c>
      <c r="N28" s="24">
        <f t="shared" si="10"/>
        <v>187727502.9327381</v>
      </c>
      <c r="O28" s="25">
        <f t="shared" si="10"/>
        <v>183527502.9327381</v>
      </c>
      <c r="P28" s="23">
        <f t="shared" si="10"/>
        <v>163944169.59940475</v>
      </c>
      <c r="Q28" s="24">
        <f t="shared" si="10"/>
        <v>156444169.59940475</v>
      </c>
      <c r="R28" s="25">
        <f t="shared" si="10"/>
        <v>149560162.56083333</v>
      </c>
      <c r="S28" s="23">
        <f t="shared" si="10"/>
        <v>141691829.22749999</v>
      </c>
      <c r="T28" s="24">
        <f t="shared" si="10"/>
        <v>132941829.22749999</v>
      </c>
      <c r="U28" s="25">
        <f t="shared" si="10"/>
        <v>132941829.22749999</v>
      </c>
    </row>
    <row r="29" spans="1:22" ht="15" customHeight="1" thickBot="1" x14ac:dyDescent="0.3">
      <c r="A29" s="59" t="s">
        <v>43</v>
      </c>
      <c r="B29" s="60"/>
      <c r="C29" s="60"/>
      <c r="D29" s="60"/>
      <c r="E29" s="60"/>
      <c r="F29" s="60"/>
      <c r="G29" s="60"/>
      <c r="H29" s="60"/>
      <c r="I29" s="60"/>
      <c r="J29" s="56">
        <f>+J28+K28+L28</f>
        <v>507693501.75964284</v>
      </c>
      <c r="K29" s="57"/>
      <c r="L29" s="58"/>
      <c r="M29" s="56">
        <f>+M28+N28+O28</f>
        <v>558982508.79821432</v>
      </c>
      <c r="N29" s="57"/>
      <c r="O29" s="58"/>
      <c r="P29" s="56">
        <f>+P28+Q28+R28</f>
        <v>469948501.75964284</v>
      </c>
      <c r="Q29" s="57"/>
      <c r="R29" s="58"/>
      <c r="S29" s="56">
        <f>+S28+T28+U28</f>
        <v>407575487.6825</v>
      </c>
      <c r="T29" s="57"/>
      <c r="U29" s="58"/>
      <c r="V29" s="26"/>
    </row>
  </sheetData>
  <mergeCells count="26">
    <mergeCell ref="P29:R29"/>
    <mergeCell ref="S29:U29"/>
    <mergeCell ref="A29:I29"/>
    <mergeCell ref="J29:L29"/>
    <mergeCell ref="M29:O29"/>
    <mergeCell ref="A1:B1"/>
    <mergeCell ref="C1:U1"/>
    <mergeCell ref="A2:U2"/>
    <mergeCell ref="A3:I3"/>
    <mergeCell ref="J3:U3"/>
    <mergeCell ref="C8:G8"/>
    <mergeCell ref="J4:L4"/>
    <mergeCell ref="M4:O4"/>
    <mergeCell ref="P4:R4"/>
    <mergeCell ref="S4:U4"/>
    <mergeCell ref="C6:G6"/>
    <mergeCell ref="C15:G15"/>
    <mergeCell ref="C17:G17"/>
    <mergeCell ref="C19:G19"/>
    <mergeCell ref="C10:G10"/>
    <mergeCell ref="C13:G13"/>
    <mergeCell ref="A28:E28"/>
    <mergeCell ref="H28:I28"/>
    <mergeCell ref="C26:G26"/>
    <mergeCell ref="C22:G22"/>
    <mergeCell ref="C24:G24"/>
  </mergeCells>
  <pageMargins left="0.25" right="0.25" top="0.75" bottom="0.75" header="0.3" footer="0.3"/>
  <pageSetup scale="85" orientation="landscape" r:id="rId1"/>
  <headerFooter alignWithMargins="0">
    <oddFooter>&amp;C&amp;"Times New Roman,Bold"&amp;9 Fuente: Ministerio de Economía, Planificación y Desarrollo / Sistema Nacional de Inversión Pública (SNIP-DGIP)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POA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 Casilla</dc:creator>
  <cp:lastModifiedBy>Sergio M. Polanco Albuerme</cp:lastModifiedBy>
  <cp:lastPrinted>2016-09-12T16:53:36Z</cp:lastPrinted>
  <dcterms:created xsi:type="dcterms:W3CDTF">2015-12-08T19:08:04Z</dcterms:created>
  <dcterms:modified xsi:type="dcterms:W3CDTF">2017-03-09T14:54:05Z</dcterms:modified>
</cp:coreProperties>
</file>