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F:\Rosa Peña backop\Disco D\documento  D\Excel\documento  D\AÑO 2018\"/>
    </mc:Choice>
  </mc:AlternateContent>
  <xr:revisionPtr revIDLastSave="0" documentId="13_ncr:1_{AFB6ECB1-2039-49F7-B45A-5B68CDB7FD88}" xr6:coauthVersionLast="40" xr6:coauthVersionMax="40" xr10:uidLastSave="{00000000-0000-0000-0000-000000000000}"/>
  <bookViews>
    <workbookView xWindow="0" yWindow="0" windowWidth="28800" windowHeight="11835" activeTab="1" xr2:uid="{00000000-000D-0000-FFFF-FFFF00000000}"/>
  </bookViews>
  <sheets>
    <sheet name="Plantilla Presupuesto" sheetId="2" r:id="rId1"/>
    <sheet name="Plantilla Ejecución " sheetId="3" r:id="rId2"/>
  </sheets>
  <externalReferences>
    <externalReference r:id="rId3"/>
    <externalReference r:id="rId4"/>
  </externalReferences>
  <definedNames>
    <definedName name="_xlnm.Print_Area" localSheetId="1">'Plantilla Ejecución '!$A$1:$O$119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3" l="1"/>
  <c r="M89" i="3"/>
  <c r="M94" i="3" s="1"/>
  <c r="N89" i="3"/>
  <c r="N94" i="3" s="1"/>
  <c r="M78" i="3"/>
  <c r="N78" i="3"/>
  <c r="M69" i="3"/>
  <c r="N69" i="3"/>
  <c r="M58" i="3"/>
  <c r="N58" i="3"/>
  <c r="M41" i="3"/>
  <c r="N41" i="3"/>
  <c r="M30" i="3"/>
  <c r="N30" i="3"/>
  <c r="N19" i="3"/>
  <c r="M12" i="3"/>
  <c r="N12" i="3"/>
  <c r="N83" i="3" l="1"/>
  <c r="N96" i="3" s="1"/>
  <c r="M83" i="3"/>
  <c r="M96" i="3" s="1"/>
  <c r="M97" i="3" s="1"/>
  <c r="L90" i="3" l="1"/>
  <c r="L89" i="3" l="1"/>
  <c r="L94" i="3" s="1"/>
  <c r="L78" i="3"/>
  <c r="L69" i="3"/>
  <c r="L58" i="3"/>
  <c r="L41" i="3"/>
  <c r="L30" i="3"/>
  <c r="L19" i="3"/>
  <c r="L12" i="3"/>
  <c r="L83" i="3" l="1"/>
  <c r="L96" i="3" s="1"/>
  <c r="K30" i="3"/>
  <c r="K19" i="3"/>
  <c r="K89" i="3" l="1"/>
  <c r="K86" i="3"/>
  <c r="K78" i="3"/>
  <c r="K69" i="3"/>
  <c r="K58" i="3"/>
  <c r="K41" i="3"/>
  <c r="K12" i="3"/>
  <c r="K94" i="3" l="1"/>
  <c r="K83" i="3"/>
  <c r="J86" i="3"/>
  <c r="K96" i="3" l="1"/>
  <c r="I78" i="3"/>
  <c r="J89" i="3"/>
  <c r="J94" i="3" s="1"/>
  <c r="J78" i="3"/>
  <c r="J69" i="3"/>
  <c r="J58" i="3"/>
  <c r="J41" i="3"/>
  <c r="J30" i="3"/>
  <c r="J19" i="3"/>
  <c r="J12" i="3"/>
  <c r="J83" i="3" l="1"/>
  <c r="I27" i="3"/>
  <c r="J96" i="3" l="1"/>
  <c r="I89" i="3"/>
  <c r="I94" i="3" s="1"/>
  <c r="I69" i="3"/>
  <c r="I58" i="3"/>
  <c r="I41" i="3"/>
  <c r="I30" i="3"/>
  <c r="I12" i="3"/>
  <c r="I19" i="3"/>
  <c r="I83" i="3" l="1"/>
  <c r="I96" i="3" s="1"/>
  <c r="B71" i="2"/>
  <c r="A3" i="2"/>
  <c r="B87" i="2"/>
  <c r="B82" i="2"/>
  <c r="B63" i="2"/>
  <c r="B53" i="2"/>
  <c r="B37" i="2"/>
  <c r="B27" i="2"/>
  <c r="B17" i="2"/>
  <c r="B11" i="2" l="1"/>
  <c r="B76" i="2" s="1"/>
  <c r="B89" i="2" s="1"/>
  <c r="H78" i="3"/>
  <c r="H89" i="3" l="1"/>
  <c r="H94" i="3" s="1"/>
  <c r="C89" i="3"/>
  <c r="C94" i="3" s="1"/>
  <c r="C96" i="3" s="1"/>
  <c r="D89" i="3"/>
  <c r="D94" i="3" s="1"/>
  <c r="D96" i="3" s="1"/>
  <c r="E89" i="3"/>
  <c r="E94" i="3" s="1"/>
  <c r="E96" i="3" s="1"/>
  <c r="F89" i="3"/>
  <c r="F94" i="3" s="1"/>
  <c r="F96" i="3" s="1"/>
  <c r="G89" i="3"/>
  <c r="G94" i="3" s="1"/>
  <c r="G96" i="3" s="1"/>
  <c r="B84" i="3"/>
  <c r="B85" i="3"/>
  <c r="B86" i="3"/>
  <c r="B87" i="3"/>
  <c r="B88" i="3"/>
  <c r="B90" i="3"/>
  <c r="B91" i="3"/>
  <c r="B92" i="3"/>
  <c r="B93" i="3"/>
  <c r="B20" i="3"/>
  <c r="B21" i="3"/>
  <c r="B22" i="3"/>
  <c r="B23" i="3"/>
  <c r="B24" i="3"/>
  <c r="B25" i="3"/>
  <c r="B26" i="3"/>
  <c r="B27" i="3"/>
  <c r="B28" i="3"/>
  <c r="B31" i="3"/>
  <c r="B32" i="3"/>
  <c r="B33" i="3"/>
  <c r="B34" i="3"/>
  <c r="B35" i="3"/>
  <c r="B36" i="3"/>
  <c r="B37" i="3"/>
  <c r="B38" i="3"/>
  <c r="B39" i="3"/>
  <c r="B42" i="3"/>
  <c r="B43" i="3"/>
  <c r="B44" i="3"/>
  <c r="B45" i="3"/>
  <c r="B46" i="3"/>
  <c r="B47" i="3"/>
  <c r="B48" i="3"/>
  <c r="B50" i="3"/>
  <c r="B51" i="3"/>
  <c r="B52" i="3"/>
  <c r="B53" i="3"/>
  <c r="B54" i="3"/>
  <c r="B55" i="3"/>
  <c r="B56" i="3"/>
  <c r="B59" i="3"/>
  <c r="B60" i="3"/>
  <c r="B61" i="3"/>
  <c r="B62" i="3"/>
  <c r="B63" i="3"/>
  <c r="B64" i="3"/>
  <c r="B65" i="3"/>
  <c r="B66" i="3"/>
  <c r="B67" i="3"/>
  <c r="B70" i="3"/>
  <c r="B71" i="3"/>
  <c r="B72" i="3"/>
  <c r="B73" i="3"/>
  <c r="B75" i="3"/>
  <c r="B76" i="3"/>
  <c r="B79" i="3"/>
  <c r="B80" i="3"/>
  <c r="B81" i="3"/>
  <c r="B13" i="3"/>
  <c r="B14" i="3"/>
  <c r="B15" i="3"/>
  <c r="B16" i="3"/>
  <c r="B17" i="3"/>
  <c r="B78" i="3"/>
  <c r="H74" i="3"/>
  <c r="B74" i="3" s="1"/>
  <c r="H69" i="3"/>
  <c r="B69" i="3" s="1"/>
  <c r="H58" i="3"/>
  <c r="B58" i="3" s="1"/>
  <c r="H49" i="3"/>
  <c r="B49" i="3" s="1"/>
  <c r="H41" i="3"/>
  <c r="B41" i="3" s="1"/>
  <c r="H30" i="3"/>
  <c r="B30" i="3" s="1"/>
  <c r="H19" i="3"/>
  <c r="B19" i="3" s="1"/>
  <c r="H12" i="3"/>
  <c r="B12" i="3" s="1"/>
  <c r="C30" i="3"/>
  <c r="D30" i="3"/>
  <c r="E30" i="3"/>
  <c r="F30" i="3"/>
  <c r="G30" i="3"/>
  <c r="C19" i="3"/>
  <c r="D19" i="3"/>
  <c r="E19" i="3"/>
  <c r="F19" i="3"/>
  <c r="G19" i="3"/>
  <c r="C12" i="3"/>
  <c r="D12" i="3"/>
  <c r="E12" i="3"/>
  <c r="F12" i="3"/>
  <c r="G12" i="3"/>
  <c r="A3" i="3"/>
  <c r="H83" i="3" l="1"/>
  <c r="H96" i="3" s="1"/>
  <c r="B89" i="3"/>
  <c r="B94" i="3" s="1"/>
  <c r="B83" i="3" l="1"/>
  <c r="B96" i="3" s="1"/>
</calcChain>
</file>

<file path=xl/sharedStrings.xml><?xml version="1.0" encoding="utf-8"?>
<sst xmlns="http://schemas.openxmlformats.org/spreadsheetml/2006/main" count="211" uniqueCount="128">
  <si>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</si>
  <si>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</si>
  <si>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</si>
  <si>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</si>
  <si>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</si>
  <si>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</si>
  <si>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</si>
  <si>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</si>
  <si>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</si>
  <si>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</si>
  <si>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</si>
  <si>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</si>
  <si>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</si>
  <si>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</si>
  <si>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</si>
  <si>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</si>
  <si>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</si>
  <si>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</si>
  <si>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</si>
  <si>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</si>
  <si>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</si>
  <si>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</si>
  <si>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</si>
  <si>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</si>
  <si>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</si>
  <si>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</si>
  <si>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</si>
  <si>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</si>
  <si>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</si>
  <si>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</si>
  <si>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</si>
  <si>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</si>
  <si>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</si>
  <si>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</si>
  <si>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</si>
  <si>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</si>
  <si>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</si>
  <si>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</si>
  <si>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</si>
  <si>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</si>
  <si>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</si>
  <si>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</si>
  <si>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</si>
  <si>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</si>
  <si>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</si>
  <si>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</si>
  <si>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</si>
  <si>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</si>
  <si>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</si>
  <si>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</si>
  <si>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</si>
  <si>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</si>
  <si>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</si>
  <si>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</si>
  <si>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</si>
  <si>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</si>
  <si>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</si>
  <si>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</si>
  <si>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</si>
  <si>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</si>
  <si>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</si>
  <si>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</si>
  <si>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</si>
  <si>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</si>
  <si>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</si>
  <si>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</si>
  <si>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</si>
  <si>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</si>
  <si>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</si>
  <si>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</si>
  <si>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</si>
  <si>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</si>
  <si>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</si>
  <si>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</si>
  <si>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</si>
  <si>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</si>
  <si>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</si>
  <si>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</si>
  <si>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</si>
  <si>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</si>
  <si>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</si>
  <si>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</si>
  <si>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</si>
  <si>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</si>
  <si>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</si>
  <si>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</si>
  <si>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</si>
  <si>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</si>
  <si>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</si>
  <si>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</si>
  <si>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</si>
  <si>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</si>
  <si>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</si>
  <si>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</si>
  <si>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</si>
  <si>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</si>
  <si>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</si>
  <si>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</si>
  <si>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</si>
  <si>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</si>
  <si>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</si>
  <si>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</si>
  <si>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</si>
  <si>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</si>
  <si>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</si>
  <si>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</si>
  <si>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Presupuesto de Gastos y Aplicaciones Financieras </t>
  </si>
  <si>
    <t xml:space="preserve">Total </t>
  </si>
  <si>
    <t>CAASD</t>
  </si>
  <si>
    <t>DIRECCION DE PLANIFICACION</t>
  </si>
  <si>
    <t>AÑO 2018</t>
  </si>
  <si>
    <t>EJECUCION DE GASTOS Y APLICACIONES FINANCIERAS</t>
  </si>
  <si>
    <t>EN RD$</t>
  </si>
  <si>
    <t>2.3.1 - INTERESES DE LA DEUDA COMERCIAL</t>
  </si>
  <si>
    <t xml:space="preserve">                             Analista de Presupuesto</t>
  </si>
  <si>
    <t xml:space="preserve">                                                      Encargado PPP</t>
  </si>
  <si>
    <t xml:space="preserve">                                   preparado por                                                                                      </t>
  </si>
  <si>
    <t>Año 2018</t>
  </si>
  <si>
    <t xml:space="preserve">                                                                                 Ing. Sergio Polanco</t>
  </si>
  <si>
    <t xml:space="preserve">                                    Lic. Rosa Peña</t>
  </si>
  <si>
    <t xml:space="preserve">                   Encargado Depto PPP</t>
  </si>
  <si>
    <t xml:space="preserve">           Ing. Sergio Polanco</t>
  </si>
  <si>
    <t xml:space="preserve">              Revisado por</t>
  </si>
  <si>
    <t xml:space="preserve">              Aprobado por </t>
  </si>
  <si>
    <t xml:space="preserve">                     Lic. Katihusca Ledesma</t>
  </si>
  <si>
    <t xml:space="preserve">                          Directora de Planificacion y Desarrollo</t>
  </si>
  <si>
    <t>Fecha de registro: hasta el 30-11-2018</t>
  </si>
  <si>
    <t>Fecha de imputación: hasta el 30-11-2018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</si>
</sst>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43" fontId="1" fillId="4" borderId="0" xfId="1" applyFont="1" applyFill="1"/>
    <xf numFmtId="0" fontId="1" fillId="0" borderId="0" xfId="0" applyFont="1" applyBorder="1" applyAlignment="1">
      <alignment horizontal="left" vertical="center" wrapText="1"/>
    </xf>
    <xf numFmtId="43" fontId="0" fillId="0" borderId="0" xfId="1" applyFont="1" applyBorder="1"/>
    <xf numFmtId="164" fontId="1" fillId="0" borderId="0" xfId="0" applyNumberFormat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6" fillId="0" borderId="0" xfId="1" applyFont="1"/>
    <xf numFmtId="0" fontId="7" fillId="0" borderId="0" xfId="0" applyFont="1" applyBorder="1"/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3" fontId="4" fillId="0" borderId="0" xfId="1" applyFont="1" applyAlignment="1">
      <alignment vertical="center" wrapText="1"/>
    </xf>
    <xf numFmtId="43" fontId="6" fillId="0" borderId="0" xfId="1" applyFont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6" fillId="0" borderId="0" xfId="1" applyFont="1" applyAlignment="1"/>
    <xf numFmtId="43" fontId="3" fillId="3" borderId="0" xfId="1" applyFont="1" applyFill="1" applyBorder="1" applyAlignment="1">
      <alignment horizontal="center" vertical="center" wrapText="1"/>
    </xf>
    <xf numFmtId="43" fontId="0" fillId="0" borderId="0" xfId="1" applyFont="1" applyAlignment="1"/>
    <xf numFmtId="43" fontId="1" fillId="0" borderId="0" xfId="0" applyNumberFormat="1" applyFont="1"/>
    <xf numFmtId="0" fontId="0" fillId="0" borderId="0" xfId="0" applyFill="1" applyAlignment="1">
      <alignment horizontal="left" vertical="center" wrapText="1" indent="2"/>
    </xf>
    <xf numFmtId="43" fontId="0" fillId="0" borderId="0" xfId="1" applyFont="1" applyFill="1"/>
    <xf numFmtId="164" fontId="0" fillId="0" borderId="0" xfId="0" applyNumberFormat="1" applyFill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3295650</xdr:colOff>
      <xdr:row>1</xdr:row>
      <xdr:rowOff>66675</xdr:rowOff>
    </xdr:from>
    <xdr:to>
      <xdr:col>0</xdr:col>
      <xdr:colOff>4610100</xdr:colOff>
      <xdr:row>2</xdr:row>
      <xdr:rowOff>47448</xdr:rowOff>
    </xdr:to>
    <xdr:pic>
      <xdr:nvPicPr>
        <xdr:cNvPr id="5" name="4 Imagen" descr="Resultado de imagen para caasd logo">
          <a:extLst>
            <a:ext uri="{FF2B5EF4-FFF2-40B4-BE49-F238E27FC236}">
              <a16:creationId xmlns:a16="http://schemas.microsoft.com/office/drawing/2014/main" id="{6203AA88-8CCA-4BC5-AA2D-80BC8519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6675"/>
          <a:ext cx="1314450" cy="84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3362325</xdr:colOff>
      <xdr:row>0</xdr:row>
      <xdr:rowOff>47626</xdr:rowOff>
    </xdr:from>
    <xdr:to>
      <xdr:col>0</xdr:col>
      <xdr:colOff>4124325</xdr:colOff>
      <xdr:row>0</xdr:row>
      <xdr:rowOff>628649</xdr:rowOff>
    </xdr:to>
    <xdr:pic>
      <xdr:nvPicPr>
        <xdr:cNvPr id="4" name="4 Imagen" descr="Resultado de imagen para caasd logo">
          <a:extLst>
            <a:ext uri="{FF2B5EF4-FFF2-40B4-BE49-F238E27FC236}">
              <a16:creationId xmlns:a16="http://schemas.microsoft.com/office/drawing/2014/main" id="{70FE788E-EA73-4148-AEB5-A3D1FE5E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6"/>
          <a:ext cx="762000" cy="581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107</xdr:row>
      <xdr:rowOff>152400</xdr:rowOff>
    </xdr:from>
    <xdr:to>
      <xdr:col>0</xdr:col>
      <xdr:colOff>2724150</xdr:colOff>
      <xdr:row>107</xdr:row>
      <xdr:rowOff>161925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E2DD29B-516E-48F2-A0FD-F12EBD307552}"/>
            </a:ext>
          </a:extLst>
        </xdr:cNvPr>
        <xdr:cNvCxnSpPr/>
      </xdr:nvCxnSpPr>
      <xdr:spPr>
        <a:xfrm>
          <a:off x="419100" y="126777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107</xdr:row>
      <xdr:rowOff>123825</xdr:rowOff>
    </xdr:from>
    <xdr:to>
      <xdr:col>15</xdr:col>
      <xdr:colOff>9525</xdr:colOff>
      <xdr:row>107</xdr:row>
      <xdr:rowOff>123826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D84DE95-9D0E-4E01-9841-80DF21F3CF96}"/>
            </a:ext>
          </a:extLst>
        </xdr:cNvPr>
        <xdr:cNvCxnSpPr/>
      </xdr:nvCxnSpPr>
      <xdr:spPr>
        <a:xfrm flipV="1">
          <a:off x="4857750" y="14449425"/>
          <a:ext cx="26384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2933700</xdr:colOff>
      <xdr:row>113</xdr:row>
      <xdr:rowOff>142875</xdr:rowOff>
    </xdr:from>
    <xdr:to>
      <xdr:col>0</xdr:col>
      <xdr:colOff>4562475</xdr:colOff>
      <xdr:row>113</xdr:row>
      <xdr:rowOff>152401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56E86F8-F2E0-4929-8D7C-E6A88ABC02F6}"/>
            </a:ext>
          </a:extLst>
        </xdr:cNvPr>
        <xdr:cNvCxnSpPr/>
      </xdr:nvCxnSpPr>
      <xdr:spPr>
        <a:xfrm flipV="1">
          <a:off x="2933700" y="14325600"/>
          <a:ext cx="16287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PARA%20INGRID%20CADENA%20POR%20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nov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rimestral 2011 sig (2"/>
      <sheetName val=" EJECUCION MES DE  2018"/>
      <sheetName val="Hoja1"/>
    </sheetNames>
    <sheetDataSet>
      <sheetData sheetId="0"/>
      <sheetData sheetId="1">
        <row r="6">
          <cell r="U6" t="str">
            <v>CORPORACION DEL ACUEDUCTO Y ALCANTARILLADO DE SANTO DOMINGO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(2)"/>
      <sheetName val="validacion"/>
      <sheetName val="nomina"/>
      <sheetName val="ingresos"/>
      <sheetName val="ingreso 10-18"/>
      <sheetName val="inversion"/>
    </sheetNames>
    <sheetDataSet>
      <sheetData sheetId="0" refreshError="1"/>
      <sheetData sheetId="1">
        <row r="940">
          <cell r="H940">
            <v>21290064</v>
          </cell>
        </row>
        <row r="1028">
          <cell r="G1028">
            <v>757075233</v>
          </cell>
        </row>
      </sheetData>
      <sheetData sheetId="2" refreshError="1"/>
      <sheetData sheetId="3">
        <row r="10">
          <cell r="C10">
            <v>46991194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showGridLines="0" topLeftCell="A2" zoomScaleNormal="100" workbookViewId="0">
      <selection activeCell="G9" sqref="G9"/>
    </sheetView>
  </sheetViews>
  <sheetFormatPr baseColWidth="10" defaultColWidth="9.140625" defaultRowHeight="15" x14ac:dyDescent="0.25"/>
  <cols>
    <col min="1" max="1" width="83.85546875" customWidth="1"/>
    <col min="2" max="2" width="19.85546875" style="18" customWidth="1"/>
    <col min="3" max="3" width="15" customWidth="1"/>
    <col min="4" max="4" width="1.5703125" hidden="1" customWidth="1"/>
    <col min="15" max="15" width="39.28515625" customWidth="1"/>
    <col min="16" max="16" width="26.42578125" customWidth="1"/>
  </cols>
  <sheetData>
    <row r="1" spans="1:14" ht="18.75" hidden="1" x14ac:dyDescent="0.25">
      <c r="A1" s="58" t="s">
        <v>95</v>
      </c>
      <c r="B1" s="58"/>
      <c r="C1" s="58"/>
    </row>
    <row r="2" spans="1:14" ht="68.25" customHeight="1" x14ac:dyDescent="0.25">
      <c r="A2" s="58"/>
      <c r="B2" s="58"/>
      <c r="C2" s="58"/>
    </row>
    <row r="3" spans="1:14" ht="18.75" x14ac:dyDescent="0.25">
      <c r="A3" s="58" t="str">
        <f>'[1] EJECUCION MES DE  2018'!$U$6</f>
        <v>CORPORACION DEL ACUEDUCTO Y ALCANTARILLADO DE SANTO DOMINGO</v>
      </c>
      <c r="B3" s="58"/>
      <c r="C3" s="58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8.75" x14ac:dyDescent="0.25">
      <c r="A4" s="58" t="s">
        <v>108</v>
      </c>
      <c r="B4" s="58"/>
      <c r="C4" s="5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8.75" x14ac:dyDescent="0.25">
      <c r="A5" s="58" t="s">
        <v>117</v>
      </c>
      <c r="B5" s="58"/>
      <c r="C5" s="58"/>
    </row>
    <row r="6" spans="1:14" ht="15.75" x14ac:dyDescent="0.25">
      <c r="A6" s="57" t="s">
        <v>106</v>
      </c>
      <c r="B6" s="57"/>
      <c r="C6" s="57"/>
    </row>
    <row r="7" spans="1:14" x14ac:dyDescent="0.25">
      <c r="A7" s="56" t="s">
        <v>36</v>
      </c>
      <c r="B7" s="56"/>
      <c r="C7" s="56"/>
    </row>
    <row r="9" spans="1:14" ht="31.5" x14ac:dyDescent="0.25">
      <c r="A9" s="13" t="s">
        <v>0</v>
      </c>
      <c r="B9" s="23" t="s">
        <v>37</v>
      </c>
      <c r="C9" s="14" t="s">
        <v>38</v>
      </c>
    </row>
    <row r="10" spans="1:14" x14ac:dyDescent="0.25">
      <c r="A10" s="1" t="s">
        <v>1</v>
      </c>
      <c r="B10" s="16"/>
      <c r="C10" s="16"/>
    </row>
    <row r="11" spans="1:14" x14ac:dyDescent="0.25">
      <c r="A11" s="3" t="s">
        <v>2</v>
      </c>
      <c r="B11" s="17">
        <f>SUM(B12:B16)</f>
        <v>1326146321</v>
      </c>
      <c r="C11" s="19"/>
    </row>
    <row r="12" spans="1:14" x14ac:dyDescent="0.25">
      <c r="A12" s="8" t="s">
        <v>3</v>
      </c>
      <c r="B12" s="22">
        <v>1118258492</v>
      </c>
      <c r="C12" s="6"/>
    </row>
    <row r="13" spans="1:14" x14ac:dyDescent="0.25">
      <c r="A13" s="8" t="s">
        <v>4</v>
      </c>
      <c r="B13" s="22">
        <v>55886029</v>
      </c>
    </row>
    <row r="14" spans="1:14" x14ac:dyDescent="0.25">
      <c r="A14" s="8" t="s">
        <v>40</v>
      </c>
      <c r="B14" s="22">
        <v>800000</v>
      </c>
    </row>
    <row r="15" spans="1:14" x14ac:dyDescent="0.25">
      <c r="A15" s="8" t="s">
        <v>5</v>
      </c>
      <c r="B15" s="22"/>
    </row>
    <row r="16" spans="1:14" x14ac:dyDescent="0.25">
      <c r="A16" s="8" t="s">
        <v>6</v>
      </c>
      <c r="B16" s="22">
        <v>151201800</v>
      </c>
    </row>
    <row r="17" spans="1:2" x14ac:dyDescent="0.25">
      <c r="A17" s="3" t="s">
        <v>7</v>
      </c>
      <c r="B17" s="17">
        <f>SUM(B18:B26)</f>
        <v>1641278717</v>
      </c>
    </row>
    <row r="18" spans="1:2" x14ac:dyDescent="0.25">
      <c r="A18" s="8" t="s">
        <v>8</v>
      </c>
      <c r="B18" s="22">
        <v>971527610</v>
      </c>
    </row>
    <row r="19" spans="1:2" x14ac:dyDescent="0.25">
      <c r="A19" s="8" t="s">
        <v>9</v>
      </c>
      <c r="B19" s="22">
        <v>16010266</v>
      </c>
    </row>
    <row r="20" spans="1:2" x14ac:dyDescent="0.25">
      <c r="A20" s="8" t="s">
        <v>10</v>
      </c>
      <c r="B20" s="22">
        <v>2000000</v>
      </c>
    </row>
    <row r="21" spans="1:2" ht="18" customHeight="1" x14ac:dyDescent="0.25">
      <c r="A21" s="8" t="s">
        <v>11</v>
      </c>
      <c r="B21" s="22">
        <v>3150000</v>
      </c>
    </row>
    <row r="22" spans="1:2" x14ac:dyDescent="0.25">
      <c r="A22" s="8" t="s">
        <v>12</v>
      </c>
      <c r="B22" s="22">
        <v>36980556</v>
      </c>
    </row>
    <row r="23" spans="1:2" x14ac:dyDescent="0.25">
      <c r="A23" s="8" t="s">
        <v>13</v>
      </c>
      <c r="B23" s="22">
        <v>22000000</v>
      </c>
    </row>
    <row r="24" spans="1:2" ht="30" x14ac:dyDescent="0.25">
      <c r="A24" s="8" t="s">
        <v>14</v>
      </c>
      <c r="B24" s="22">
        <v>39550384</v>
      </c>
    </row>
    <row r="25" spans="1:2" x14ac:dyDescent="0.25">
      <c r="A25" s="8" t="s">
        <v>15</v>
      </c>
      <c r="B25" s="22">
        <v>550059901</v>
      </c>
    </row>
    <row r="26" spans="1:2" x14ac:dyDescent="0.25">
      <c r="A26" s="8" t="s">
        <v>41</v>
      </c>
      <c r="B26" s="22"/>
    </row>
    <row r="27" spans="1:2" x14ac:dyDescent="0.25">
      <c r="A27" s="3" t="s">
        <v>16</v>
      </c>
      <c r="B27" s="17">
        <f>SUM(B28:B36)</f>
        <v>286698800</v>
      </c>
    </row>
    <row r="28" spans="1:2" x14ac:dyDescent="0.25">
      <c r="A28" s="8" t="s">
        <v>17</v>
      </c>
      <c r="B28" s="22">
        <v>8150000</v>
      </c>
    </row>
    <row r="29" spans="1:2" x14ac:dyDescent="0.25">
      <c r="A29" s="8" t="s">
        <v>18</v>
      </c>
      <c r="B29" s="22">
        <v>5000000</v>
      </c>
    </row>
    <row r="30" spans="1:2" x14ac:dyDescent="0.25">
      <c r="A30" s="8" t="s">
        <v>19</v>
      </c>
      <c r="B30" s="22">
        <v>3760000</v>
      </c>
    </row>
    <row r="31" spans="1:2" x14ac:dyDescent="0.25">
      <c r="A31" s="8" t="s">
        <v>20</v>
      </c>
      <c r="B31" s="22">
        <v>882710</v>
      </c>
    </row>
    <row r="32" spans="1:2" x14ac:dyDescent="0.25">
      <c r="A32" s="8" t="s">
        <v>21</v>
      </c>
      <c r="B32" s="22">
        <v>17885322</v>
      </c>
    </row>
    <row r="33" spans="1:2" x14ac:dyDescent="0.25">
      <c r="A33" s="8" t="s">
        <v>22</v>
      </c>
      <c r="B33" s="22">
        <v>26340112</v>
      </c>
    </row>
    <row r="34" spans="1:2" x14ac:dyDescent="0.25">
      <c r="A34" s="8" t="s">
        <v>23</v>
      </c>
      <c r="B34" s="22">
        <v>204150000</v>
      </c>
    </row>
    <row r="35" spans="1:2" x14ac:dyDescent="0.25">
      <c r="A35" s="8" t="s">
        <v>42</v>
      </c>
      <c r="B35" s="22"/>
    </row>
    <row r="36" spans="1:2" x14ac:dyDescent="0.25">
      <c r="A36" s="8" t="s">
        <v>24</v>
      </c>
      <c r="B36" s="22">
        <v>20530656</v>
      </c>
    </row>
    <row r="37" spans="1:2" x14ac:dyDescent="0.25">
      <c r="A37" s="3" t="s">
        <v>25</v>
      </c>
      <c r="B37" s="17">
        <f>+B38</f>
        <v>36568079</v>
      </c>
    </row>
    <row r="38" spans="1:2" x14ac:dyDescent="0.25">
      <c r="A38" s="8" t="s">
        <v>26</v>
      </c>
      <c r="B38" s="22">
        <v>36568079</v>
      </c>
    </row>
    <row r="39" spans="1:2" hidden="1" x14ac:dyDescent="0.25">
      <c r="A39" s="8" t="s">
        <v>43</v>
      </c>
      <c r="B39" s="22"/>
    </row>
    <row r="40" spans="1:2" hidden="1" x14ac:dyDescent="0.25">
      <c r="A40" s="8" t="s">
        <v>44</v>
      </c>
      <c r="B40" s="22"/>
    </row>
    <row r="41" spans="1:2" hidden="1" x14ac:dyDescent="0.25">
      <c r="A41" s="8" t="s">
        <v>45</v>
      </c>
      <c r="B41" s="22"/>
    </row>
    <row r="42" spans="1:2" hidden="1" x14ac:dyDescent="0.25">
      <c r="A42" s="8" t="s">
        <v>46</v>
      </c>
      <c r="B42" s="22"/>
    </row>
    <row r="43" spans="1:2" hidden="1" x14ac:dyDescent="0.25">
      <c r="A43" s="8" t="s">
        <v>27</v>
      </c>
      <c r="B43" s="22"/>
    </row>
    <row r="44" spans="1:2" hidden="1" x14ac:dyDescent="0.25">
      <c r="A44" s="8" t="s">
        <v>47</v>
      </c>
      <c r="B44" s="22"/>
    </row>
    <row r="45" spans="1:2" hidden="1" x14ac:dyDescent="0.25">
      <c r="A45" s="3" t="s">
        <v>48</v>
      </c>
      <c r="B45" s="17"/>
    </row>
    <row r="46" spans="1:2" hidden="1" x14ac:dyDescent="0.25">
      <c r="A46" s="8" t="s">
        <v>49</v>
      </c>
      <c r="B46" s="22"/>
    </row>
    <row r="47" spans="1:2" hidden="1" x14ac:dyDescent="0.25">
      <c r="A47" s="8" t="s">
        <v>50</v>
      </c>
      <c r="B47" s="22"/>
    </row>
    <row r="48" spans="1:2" hidden="1" x14ac:dyDescent="0.25">
      <c r="A48" s="8" t="s">
        <v>51</v>
      </c>
      <c r="B48" s="22"/>
    </row>
    <row r="49" spans="1:2" hidden="1" x14ac:dyDescent="0.25">
      <c r="A49" s="8" t="s">
        <v>52</v>
      </c>
      <c r="B49" s="22"/>
    </row>
    <row r="50" spans="1:2" hidden="1" x14ac:dyDescent="0.25">
      <c r="A50" s="8" t="s">
        <v>53</v>
      </c>
      <c r="B50" s="22"/>
    </row>
    <row r="51" spans="1:2" hidden="1" x14ac:dyDescent="0.25">
      <c r="A51" s="8" t="s">
        <v>54</v>
      </c>
      <c r="B51" s="22"/>
    </row>
    <row r="52" spans="1:2" hidden="1" x14ac:dyDescent="0.25">
      <c r="A52" s="8" t="s">
        <v>55</v>
      </c>
      <c r="B52" s="22"/>
    </row>
    <row r="53" spans="1:2" x14ac:dyDescent="0.25">
      <c r="A53" s="3" t="s">
        <v>28</v>
      </c>
      <c r="B53" s="17">
        <f>SUM(B54:B62)</f>
        <v>84840000</v>
      </c>
    </row>
    <row r="54" spans="1:2" x14ac:dyDescent="0.25">
      <c r="A54" s="8" t="s">
        <v>29</v>
      </c>
      <c r="B54" s="22">
        <v>5850000</v>
      </c>
    </row>
    <row r="55" spans="1:2" x14ac:dyDescent="0.25">
      <c r="A55" s="8" t="s">
        <v>30</v>
      </c>
      <c r="B55" s="22">
        <v>300000</v>
      </c>
    </row>
    <row r="56" spans="1:2" x14ac:dyDescent="0.25">
      <c r="A56" s="8" t="s">
        <v>31</v>
      </c>
      <c r="B56" s="22">
        <v>1000000</v>
      </c>
    </row>
    <row r="57" spans="1:2" x14ac:dyDescent="0.25">
      <c r="A57" s="8" t="s">
        <v>32</v>
      </c>
      <c r="B57" s="22">
        <v>30000000</v>
      </c>
    </row>
    <row r="58" spans="1:2" x14ac:dyDescent="0.25">
      <c r="A58" s="8" t="s">
        <v>33</v>
      </c>
      <c r="B58" s="22">
        <v>27990000</v>
      </c>
    </row>
    <row r="59" spans="1:2" x14ac:dyDescent="0.25">
      <c r="A59" s="8" t="s">
        <v>56</v>
      </c>
      <c r="B59" s="22">
        <v>1200000</v>
      </c>
    </row>
    <row r="60" spans="1:2" x14ac:dyDescent="0.25">
      <c r="A60" s="8" t="s">
        <v>57</v>
      </c>
      <c r="B60" s="22"/>
    </row>
    <row r="61" spans="1:2" x14ac:dyDescent="0.25">
      <c r="A61" s="8" t="s">
        <v>34</v>
      </c>
      <c r="B61" s="22">
        <v>18500000</v>
      </c>
    </row>
    <row r="62" spans="1:2" x14ac:dyDescent="0.25">
      <c r="A62" s="8" t="s">
        <v>58</v>
      </c>
      <c r="B62" s="22"/>
    </row>
    <row r="63" spans="1:2" x14ac:dyDescent="0.25">
      <c r="A63" s="3" t="s">
        <v>59</v>
      </c>
      <c r="B63" s="17">
        <f>SUM(B64:B67)</f>
        <v>3807595408</v>
      </c>
    </row>
    <row r="64" spans="1:2" x14ac:dyDescent="0.25">
      <c r="A64" s="8" t="s">
        <v>60</v>
      </c>
      <c r="B64" s="22">
        <v>30000000</v>
      </c>
    </row>
    <row r="65" spans="1:3" x14ac:dyDescent="0.25">
      <c r="A65" s="8" t="s">
        <v>61</v>
      </c>
      <c r="B65" s="22">
        <v>3777595408</v>
      </c>
    </row>
    <row r="66" spans="1:3" hidden="1" x14ac:dyDescent="0.25">
      <c r="A66" s="8" t="s">
        <v>62</v>
      </c>
      <c r="B66" s="22"/>
    </row>
    <row r="67" spans="1:3" hidden="1" x14ac:dyDescent="0.25">
      <c r="A67" s="8" t="s">
        <v>63</v>
      </c>
      <c r="B67" s="22"/>
    </row>
    <row r="68" spans="1:3" hidden="1" x14ac:dyDescent="0.25">
      <c r="A68" s="3" t="s">
        <v>64</v>
      </c>
      <c r="B68" s="17"/>
    </row>
    <row r="69" spans="1:3" hidden="1" x14ac:dyDescent="0.25">
      <c r="A69" s="8" t="s">
        <v>65</v>
      </c>
      <c r="B69" s="22"/>
    </row>
    <row r="70" spans="1:3" hidden="1" x14ac:dyDescent="0.25">
      <c r="A70" s="8" t="s">
        <v>66</v>
      </c>
      <c r="B70" s="22"/>
    </row>
    <row r="71" spans="1:3" x14ac:dyDescent="0.25">
      <c r="A71" s="3" t="s">
        <v>67</v>
      </c>
      <c r="B71" s="17">
        <f>SUM(B72:B75)</f>
        <v>9900000</v>
      </c>
    </row>
    <row r="72" spans="1:3" x14ac:dyDescent="0.25">
      <c r="A72" s="8" t="s">
        <v>113</v>
      </c>
      <c r="B72" s="44">
        <v>9900000</v>
      </c>
    </row>
    <row r="73" spans="1:3" hidden="1" x14ac:dyDescent="0.25">
      <c r="A73" s="8" t="s">
        <v>68</v>
      </c>
      <c r="B73" s="22"/>
    </row>
    <row r="74" spans="1:3" hidden="1" x14ac:dyDescent="0.25">
      <c r="A74" s="8" t="s">
        <v>69</v>
      </c>
      <c r="B74" s="22"/>
    </row>
    <row r="75" spans="1:3" hidden="1" x14ac:dyDescent="0.25">
      <c r="A75" s="8" t="s">
        <v>70</v>
      </c>
      <c r="B75" s="22"/>
    </row>
    <row r="76" spans="1:3" ht="24.75" customHeight="1" x14ac:dyDescent="0.25">
      <c r="A76" s="10" t="s">
        <v>35</v>
      </c>
      <c r="B76" s="24">
        <f>+B71+B63+B53+B37+B27+B17+B11</f>
        <v>7193027325</v>
      </c>
      <c r="C76" s="7"/>
    </row>
    <row r="77" spans="1:3" ht="24.75" customHeight="1" x14ac:dyDescent="0.25">
      <c r="A77" s="5"/>
      <c r="B77" s="22"/>
    </row>
    <row r="78" spans="1:3" x14ac:dyDescent="0.25">
      <c r="A78" s="1" t="s">
        <v>71</v>
      </c>
      <c r="B78" s="39"/>
    </row>
    <row r="79" spans="1:3" x14ac:dyDescent="0.25">
      <c r="A79" s="3" t="s">
        <v>72</v>
      </c>
      <c r="B79" s="17"/>
    </row>
    <row r="80" spans="1:3" x14ac:dyDescent="0.25">
      <c r="A80" s="8" t="s">
        <v>73</v>
      </c>
      <c r="B80" s="22"/>
    </row>
    <row r="81" spans="1:3" x14ac:dyDescent="0.25">
      <c r="A81" s="8" t="s">
        <v>74</v>
      </c>
      <c r="B81" s="22"/>
    </row>
    <row r="82" spans="1:3" x14ac:dyDescent="0.25">
      <c r="A82" s="3" t="s">
        <v>75</v>
      </c>
      <c r="B82" s="17">
        <f>+B83</f>
        <v>203060000</v>
      </c>
    </row>
    <row r="83" spans="1:3" x14ac:dyDescent="0.25">
      <c r="A83" s="8" t="s">
        <v>76</v>
      </c>
      <c r="B83" s="22">
        <v>203060000</v>
      </c>
    </row>
    <row r="84" spans="1:3" x14ac:dyDescent="0.25">
      <c r="A84" s="8" t="s">
        <v>77</v>
      </c>
      <c r="B84" s="22"/>
    </row>
    <row r="85" spans="1:3" x14ac:dyDescent="0.25">
      <c r="A85" s="3" t="s">
        <v>78</v>
      </c>
      <c r="B85" s="17"/>
    </row>
    <row r="86" spans="1:3" x14ac:dyDescent="0.25">
      <c r="A86" s="8" t="s">
        <v>79</v>
      </c>
      <c r="B86" s="22"/>
    </row>
    <row r="87" spans="1:3" x14ac:dyDescent="0.25">
      <c r="A87" s="10" t="s">
        <v>80</v>
      </c>
      <c r="B87" s="24">
        <f>+B82+B85</f>
        <v>203060000</v>
      </c>
      <c r="C87" s="7"/>
    </row>
    <row r="89" spans="1:3" ht="15.75" x14ac:dyDescent="0.25">
      <c r="A89" s="11" t="s">
        <v>81</v>
      </c>
      <c r="B89" s="40">
        <f>+B87+B76</f>
        <v>7396087325</v>
      </c>
      <c r="C89" s="12"/>
    </row>
    <row r="90" spans="1:3" x14ac:dyDescent="0.25">
      <c r="A90" t="s">
        <v>105</v>
      </c>
    </row>
    <row r="98" spans="1:2" ht="18.75" x14ac:dyDescent="0.3">
      <c r="A98" s="9" t="s">
        <v>39</v>
      </c>
      <c r="B98"/>
    </row>
    <row r="99" spans="1:2" x14ac:dyDescent="0.25">
      <c r="A99" s="15" t="s">
        <v>103</v>
      </c>
      <c r="B99"/>
    </row>
    <row r="100" spans="1:2" s="43" customFormat="1" ht="30" x14ac:dyDescent="0.25">
      <c r="A100" s="42" t="s">
        <v>104</v>
      </c>
    </row>
    <row r="101" spans="1:2" ht="18.75" x14ac:dyDescent="0.3">
      <c r="A101" s="9" t="s">
        <v>94</v>
      </c>
      <c r="B101"/>
    </row>
    <row r="102" spans="1:2" x14ac:dyDescent="0.25">
      <c r="A102" s="15" t="s">
        <v>101</v>
      </c>
      <c r="B102"/>
    </row>
    <row r="103" spans="1:2" x14ac:dyDescent="0.25">
      <c r="A103" s="15" t="s">
        <v>102</v>
      </c>
      <c r="B103"/>
    </row>
    <row r="104" spans="1:2" x14ac:dyDescent="0.25">
      <c r="B104"/>
    </row>
    <row r="105" spans="1:2" x14ac:dyDescent="0.25">
      <c r="B105"/>
    </row>
  </sheetData>
  <mergeCells count="7">
    <mergeCell ref="A7:C7"/>
    <mergeCell ref="A6:C6"/>
    <mergeCell ref="A3:C3"/>
    <mergeCell ref="A4:C4"/>
    <mergeCell ref="A1:C1"/>
    <mergeCell ref="A2:C2"/>
    <mergeCell ref="A5:C5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7"/>
  <sheetViews>
    <sheetView showGridLines="0" tabSelected="1" zoomScaleNormal="100" workbookViewId="0">
      <selection activeCell="M97" sqref="M97"/>
    </sheetView>
  </sheetViews>
  <sheetFormatPr baseColWidth="10" defaultColWidth="9.140625" defaultRowHeight="15" x14ac:dyDescent="0.25"/>
  <cols>
    <col min="1" max="1" width="72.85546875" customWidth="1"/>
    <col min="2" max="2" width="0.28515625" hidden="1" customWidth="1"/>
    <col min="3" max="3" width="11.140625" hidden="1" customWidth="1"/>
    <col min="4" max="6" width="11.5703125" hidden="1" customWidth="1"/>
    <col min="7" max="7" width="15" hidden="1" customWidth="1"/>
    <col min="8" max="8" width="0.140625" style="18" hidden="1" customWidth="1"/>
    <col min="9" max="9" width="19.42578125" style="18" hidden="1" customWidth="1"/>
    <col min="10" max="10" width="19.28515625" hidden="1" customWidth="1"/>
    <col min="11" max="11" width="26.28515625" style="18" hidden="1" customWidth="1"/>
    <col min="12" max="12" width="25.5703125" hidden="1" customWidth="1"/>
    <col min="13" max="13" width="34.28515625" customWidth="1"/>
    <col min="14" max="14" width="1" hidden="1" customWidth="1"/>
    <col min="15" max="15" width="17.7109375" hidden="1" customWidth="1"/>
    <col min="16" max="16" width="19" customWidth="1"/>
    <col min="18" max="25" width="6" bestFit="1" customWidth="1"/>
    <col min="26" max="27" width="7" bestFit="1" customWidth="1"/>
  </cols>
  <sheetData>
    <row r="1" spans="1:27" ht="53.25" customHeight="1" x14ac:dyDescent="0.25"/>
    <row r="2" spans="1:27" ht="18.75" hidden="1" customHeight="1" x14ac:dyDescent="0.25">
      <c r="A2" s="58" t="s">
        <v>95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7" ht="18.75" customHeight="1" x14ac:dyDescent="0.25">
      <c r="A3" s="58" t="str">
        <f>'[1] EJECUCION MES DE  2018'!$U$6</f>
        <v>CORPORACION DEL ACUEDUCTO Y ALCANTARILLADO DE SANTO DOMINGO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7" ht="16.5" customHeight="1" x14ac:dyDescent="0.25">
      <c r="A4" s="58" t="s">
        <v>108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27" ht="18.75" customHeight="1" x14ac:dyDescent="0.25">
      <c r="A5" s="58" t="s">
        <v>109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27" ht="18.75" x14ac:dyDescent="0.25">
      <c r="A6" s="58" t="s">
        <v>110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7" ht="18.75" x14ac:dyDescent="0.3">
      <c r="A7" s="57" t="s">
        <v>111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9" t="s">
        <v>94</v>
      </c>
    </row>
    <row r="8" spans="1:27" ht="15.75" x14ac:dyDescent="0.25">
      <c r="A8" s="59" t="s">
        <v>112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5" t="s">
        <v>97</v>
      </c>
    </row>
    <row r="9" spans="1:27" x14ac:dyDescent="0.25">
      <c r="P9" s="15" t="s">
        <v>98</v>
      </c>
    </row>
    <row r="10" spans="1:27" ht="18" customHeight="1" x14ac:dyDescent="0.25">
      <c r="A10" s="13" t="s">
        <v>0</v>
      </c>
      <c r="B10" s="14" t="s">
        <v>107</v>
      </c>
      <c r="C10" s="14" t="s">
        <v>82</v>
      </c>
      <c r="D10" s="14" t="s">
        <v>83</v>
      </c>
      <c r="E10" s="14" t="s">
        <v>84</v>
      </c>
      <c r="F10" s="14" t="s">
        <v>85</v>
      </c>
      <c r="G10" s="14" t="s">
        <v>86</v>
      </c>
      <c r="H10" s="23" t="s">
        <v>87</v>
      </c>
      <c r="I10" s="49" t="s">
        <v>88</v>
      </c>
      <c r="J10" s="14" t="s">
        <v>89</v>
      </c>
      <c r="K10" s="23" t="s">
        <v>90</v>
      </c>
      <c r="L10" s="14" t="s">
        <v>91</v>
      </c>
      <c r="M10" s="14" t="s">
        <v>92</v>
      </c>
      <c r="N10" s="14" t="s">
        <v>93</v>
      </c>
      <c r="P10" s="15" t="s">
        <v>96</v>
      </c>
      <c r="Z10" s="21"/>
      <c r="AA10" s="21"/>
    </row>
    <row r="11" spans="1:27" x14ac:dyDescent="0.25">
      <c r="A11" s="1" t="s">
        <v>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P11" s="15" t="s">
        <v>99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x14ac:dyDescent="0.25">
      <c r="A12" s="3" t="s">
        <v>2</v>
      </c>
      <c r="B12" s="19">
        <f>+H12</f>
        <v>104617988</v>
      </c>
      <c r="C12" s="19">
        <f t="shared" ref="C12:G12" si="0">SUM(C13:C17)</f>
        <v>0</v>
      </c>
      <c r="D12" s="19">
        <f t="shared" si="0"/>
        <v>0</v>
      </c>
      <c r="E12" s="19">
        <f t="shared" si="0"/>
        <v>0</v>
      </c>
      <c r="F12" s="19">
        <f t="shared" si="0"/>
        <v>0</v>
      </c>
      <c r="G12" s="19">
        <f t="shared" si="0"/>
        <v>0</v>
      </c>
      <c r="H12" s="19">
        <f>SUM(H13:H17)</f>
        <v>104617988</v>
      </c>
      <c r="I12" s="19">
        <f>SUM(I13:I17)</f>
        <v>109890127</v>
      </c>
      <c r="J12" s="19">
        <f>SUM(J13:J17)</f>
        <v>110075243</v>
      </c>
      <c r="K12" s="19">
        <f>SUM(K13:K17)</f>
        <v>110568439</v>
      </c>
      <c r="L12" s="19">
        <f>SUM(L13:L17)</f>
        <v>114935761</v>
      </c>
      <c r="M12" s="19">
        <f t="shared" ref="M12:N12" si="1">SUM(M13:M17)</f>
        <v>112536433</v>
      </c>
      <c r="N12" s="19">
        <f t="shared" si="1"/>
        <v>0</v>
      </c>
      <c r="P12" s="15" t="s">
        <v>100</v>
      </c>
      <c r="R12" s="20"/>
    </row>
    <row r="13" spans="1:27" x14ac:dyDescent="0.25">
      <c r="A13" s="8" t="s">
        <v>3</v>
      </c>
      <c r="B13" s="18">
        <f t="shared" ref="B13:B84" si="2">+H13</f>
        <v>86011489</v>
      </c>
      <c r="C13" s="22"/>
      <c r="D13" s="18"/>
      <c r="E13" s="18"/>
      <c r="F13" s="18"/>
      <c r="G13" s="18"/>
      <c r="H13" s="18">
        <v>86011489</v>
      </c>
      <c r="I13" s="18">
        <v>87599207</v>
      </c>
      <c r="J13" s="18">
        <v>89122119</v>
      </c>
      <c r="K13" s="18">
        <v>90163517</v>
      </c>
      <c r="L13" s="18">
        <v>94146590</v>
      </c>
      <c r="M13" s="18">
        <v>92726622</v>
      </c>
      <c r="N13" s="18"/>
    </row>
    <row r="14" spans="1:27" x14ac:dyDescent="0.25">
      <c r="A14" s="8" t="s">
        <v>4</v>
      </c>
      <c r="B14" s="18">
        <f t="shared" si="2"/>
        <v>5962223</v>
      </c>
      <c r="C14" s="6"/>
      <c r="H14" s="18">
        <v>5962223</v>
      </c>
      <c r="I14" s="18">
        <v>9284708</v>
      </c>
      <c r="J14" s="18">
        <v>6592889</v>
      </c>
      <c r="K14" s="18">
        <v>7065697</v>
      </c>
      <c r="L14" s="18">
        <v>7416044</v>
      </c>
      <c r="M14" s="18">
        <v>6308372</v>
      </c>
    </row>
    <row r="15" spans="1:27" hidden="1" x14ac:dyDescent="0.25">
      <c r="A15" s="8" t="s">
        <v>40</v>
      </c>
      <c r="B15" s="18">
        <f t="shared" si="2"/>
        <v>0</v>
      </c>
      <c r="C15" s="6"/>
      <c r="J15" s="18">
        <v>281051</v>
      </c>
    </row>
    <row r="16" spans="1:27" hidden="1" x14ac:dyDescent="0.25">
      <c r="A16" s="8" t="s">
        <v>5</v>
      </c>
      <c r="B16" s="18">
        <f t="shared" si="2"/>
        <v>0</v>
      </c>
      <c r="C16" s="6"/>
      <c r="J16" s="18"/>
    </row>
    <row r="17" spans="1:16" ht="16.5" customHeight="1" x14ac:dyDescent="0.25">
      <c r="A17" s="8" t="s">
        <v>6</v>
      </c>
      <c r="B17" s="18">
        <f t="shared" si="2"/>
        <v>12644276</v>
      </c>
      <c r="C17" s="6"/>
      <c r="H17" s="18">
        <v>12644276</v>
      </c>
      <c r="I17" s="18">
        <v>13006212</v>
      </c>
      <c r="J17" s="18">
        <v>14079184</v>
      </c>
      <c r="K17" s="18">
        <v>13339225</v>
      </c>
      <c r="L17" s="18">
        <v>13373127</v>
      </c>
      <c r="M17" s="18">
        <v>13501439</v>
      </c>
    </row>
    <row r="18" spans="1:16" ht="18" customHeight="1" x14ac:dyDescent="0.25">
      <c r="A18" s="8"/>
      <c r="B18" s="18"/>
      <c r="C18" s="6"/>
      <c r="J18" s="18"/>
    </row>
    <row r="19" spans="1:16" x14ac:dyDescent="0.25">
      <c r="A19" s="3" t="s">
        <v>7</v>
      </c>
      <c r="B19" s="19">
        <f t="shared" si="2"/>
        <v>71702185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19">
        <f>SUM(H20:H28)</f>
        <v>71702185</v>
      </c>
      <c r="I19" s="19">
        <f>SUM(I20:I28)</f>
        <v>78895453</v>
      </c>
      <c r="J19" s="19">
        <f>SUM(J20:J28)</f>
        <v>88234769</v>
      </c>
      <c r="K19" s="19">
        <f>SUM(K20:K28)</f>
        <v>89968889</v>
      </c>
      <c r="L19" s="19">
        <f>SUM(L20:L28)</f>
        <v>90346990</v>
      </c>
      <c r="M19" s="19">
        <f t="shared" ref="M19:N19" si="4">SUM(M20:M28)</f>
        <v>98235410</v>
      </c>
      <c r="N19" s="19">
        <f t="shared" si="4"/>
        <v>0</v>
      </c>
    </row>
    <row r="20" spans="1:16" x14ac:dyDescent="0.25">
      <c r="A20" s="8" t="s">
        <v>8</v>
      </c>
      <c r="B20" s="18">
        <f t="shared" si="2"/>
        <v>1378090</v>
      </c>
      <c r="C20" s="6"/>
      <c r="H20" s="18">
        <v>1378090</v>
      </c>
      <c r="I20" s="18">
        <v>1367724</v>
      </c>
      <c r="J20" s="18">
        <v>1401890</v>
      </c>
      <c r="K20" s="18">
        <v>1500715</v>
      </c>
      <c r="L20" s="18">
        <v>1424434</v>
      </c>
      <c r="M20" s="18">
        <v>1425514</v>
      </c>
    </row>
    <row r="21" spans="1:16" ht="18" customHeight="1" x14ac:dyDescent="0.25">
      <c r="A21" s="8" t="s">
        <v>9</v>
      </c>
      <c r="B21" s="18">
        <f t="shared" si="2"/>
        <v>2680908</v>
      </c>
      <c r="C21" s="6"/>
      <c r="H21" s="18">
        <v>2680908</v>
      </c>
      <c r="I21" s="18">
        <v>1562647</v>
      </c>
      <c r="J21" s="18">
        <v>2992195</v>
      </c>
      <c r="K21" s="18">
        <v>2885682</v>
      </c>
      <c r="L21" s="18">
        <v>3426237</v>
      </c>
      <c r="M21" s="18">
        <v>2639955</v>
      </c>
    </row>
    <row r="22" spans="1:16" ht="12" customHeight="1" x14ac:dyDescent="0.25">
      <c r="A22" s="8" t="s">
        <v>10</v>
      </c>
      <c r="B22" s="18">
        <f t="shared" si="2"/>
        <v>83612</v>
      </c>
      <c r="C22" s="6"/>
      <c r="H22" s="18">
        <v>83612</v>
      </c>
      <c r="I22" s="18">
        <v>49420</v>
      </c>
      <c r="J22" s="18"/>
      <c r="K22" s="18">
        <v>24118</v>
      </c>
      <c r="M22" s="18">
        <v>70200</v>
      </c>
    </row>
    <row r="23" spans="1:16" ht="13.5" customHeight="1" x14ac:dyDescent="0.25">
      <c r="A23" s="8" t="s">
        <v>11</v>
      </c>
      <c r="B23" s="18">
        <f t="shared" si="2"/>
        <v>241243</v>
      </c>
      <c r="C23" s="6"/>
      <c r="H23" s="18">
        <v>241243</v>
      </c>
      <c r="I23" s="18">
        <v>215088</v>
      </c>
      <c r="J23" s="18">
        <v>361176</v>
      </c>
      <c r="K23" s="18">
        <v>108846</v>
      </c>
      <c r="L23" s="18">
        <v>183820</v>
      </c>
      <c r="M23" s="18">
        <v>213838</v>
      </c>
    </row>
    <row r="24" spans="1:16" x14ac:dyDescent="0.25">
      <c r="A24" s="8" t="s">
        <v>12</v>
      </c>
      <c r="B24" s="18">
        <f t="shared" si="2"/>
        <v>1363834</v>
      </c>
      <c r="C24" s="6"/>
      <c r="H24" s="18">
        <v>1363834</v>
      </c>
      <c r="I24" s="18">
        <v>7522648</v>
      </c>
      <c r="J24" s="18">
        <v>3451292</v>
      </c>
      <c r="K24" s="18">
        <v>4915564</v>
      </c>
      <c r="L24" s="18">
        <v>1798305</v>
      </c>
      <c r="M24" s="18">
        <v>1395141</v>
      </c>
    </row>
    <row r="25" spans="1:16" x14ac:dyDescent="0.25">
      <c r="A25" s="8" t="s">
        <v>13</v>
      </c>
      <c r="B25" s="18">
        <f t="shared" si="2"/>
        <v>969687</v>
      </c>
      <c r="C25" s="6"/>
      <c r="H25" s="18">
        <v>969687</v>
      </c>
      <c r="I25" s="18">
        <v>926733</v>
      </c>
      <c r="J25" s="18">
        <v>993209</v>
      </c>
      <c r="K25" s="18">
        <v>2437006</v>
      </c>
      <c r="L25" s="18">
        <v>1041322</v>
      </c>
      <c r="M25" s="18">
        <v>1528336</v>
      </c>
    </row>
    <row r="26" spans="1:16" ht="26.25" customHeight="1" x14ac:dyDescent="0.25">
      <c r="A26" s="8" t="s">
        <v>14</v>
      </c>
      <c r="B26" s="18">
        <f t="shared" si="2"/>
        <v>2846223</v>
      </c>
      <c r="C26" s="6"/>
      <c r="H26" s="18">
        <v>2846223</v>
      </c>
      <c r="I26" s="18">
        <v>2978635</v>
      </c>
      <c r="J26" s="18">
        <v>3384893</v>
      </c>
      <c r="K26" s="18">
        <v>3291613</v>
      </c>
      <c r="L26" s="18">
        <v>7453965</v>
      </c>
      <c r="M26" s="18">
        <v>3293144</v>
      </c>
    </row>
    <row r="27" spans="1:16" ht="13.5" customHeight="1" x14ac:dyDescent="0.25">
      <c r="A27" s="8" t="s">
        <v>15</v>
      </c>
      <c r="B27" s="18">
        <f t="shared" si="2"/>
        <v>62138588</v>
      </c>
      <c r="C27" s="6"/>
      <c r="H27" s="18">
        <v>62138588</v>
      </c>
      <c r="I27" s="18">
        <f>64274253-1695</f>
        <v>64272558</v>
      </c>
      <c r="J27" s="18">
        <v>75650114</v>
      </c>
      <c r="K27" s="18">
        <v>74805345</v>
      </c>
      <c r="L27" s="18">
        <v>75018907</v>
      </c>
      <c r="M27" s="18">
        <v>87669282</v>
      </c>
      <c r="P27" s="18"/>
    </row>
    <row r="28" spans="1:16" ht="18.75" hidden="1" customHeight="1" x14ac:dyDescent="0.25">
      <c r="A28" s="8" t="s">
        <v>41</v>
      </c>
      <c r="B28" s="18">
        <f t="shared" si="2"/>
        <v>0</v>
      </c>
      <c r="C28" s="6"/>
    </row>
    <row r="29" spans="1:16" ht="10.5" customHeight="1" x14ac:dyDescent="0.25">
      <c r="A29" s="8"/>
      <c r="B29" s="18"/>
      <c r="C29" s="6"/>
    </row>
    <row r="30" spans="1:16" x14ac:dyDescent="0.25">
      <c r="A30" s="3" t="s">
        <v>16</v>
      </c>
      <c r="B30" s="19">
        <f t="shared" si="2"/>
        <v>34063918</v>
      </c>
      <c r="C30" s="26">
        <f t="shared" ref="C30:G30" si="5">SUM(C31:C39)</f>
        <v>0</v>
      </c>
      <c r="D30" s="26">
        <f t="shared" si="5"/>
        <v>0</v>
      </c>
      <c r="E30" s="26">
        <f t="shared" si="5"/>
        <v>0</v>
      </c>
      <c r="F30" s="26">
        <f t="shared" si="5"/>
        <v>0</v>
      </c>
      <c r="G30" s="26">
        <f t="shared" si="5"/>
        <v>0</v>
      </c>
      <c r="H30" s="19">
        <f>SUM(H31:H39)</f>
        <v>34063918</v>
      </c>
      <c r="I30" s="19">
        <f>SUM(I31:I39)</f>
        <v>33212311</v>
      </c>
      <c r="J30" s="19">
        <f>SUM(J31:J39)</f>
        <v>21012559</v>
      </c>
      <c r="K30" s="19">
        <f>SUM(K31:K39)</f>
        <v>31808233</v>
      </c>
      <c r="L30" s="19">
        <f>SUM(L31:L39)</f>
        <v>24754683</v>
      </c>
      <c r="M30" s="19">
        <f t="shared" ref="M30:N30" si="6">SUM(M31:M39)</f>
        <v>24595256</v>
      </c>
      <c r="N30" s="19">
        <f t="shared" si="6"/>
        <v>0</v>
      </c>
    </row>
    <row r="31" spans="1:16" x14ac:dyDescent="0.25">
      <c r="A31" s="8" t="s">
        <v>17</v>
      </c>
      <c r="B31" s="18">
        <f t="shared" si="2"/>
        <v>782273</v>
      </c>
      <c r="C31" s="6"/>
      <c r="H31" s="18">
        <v>782273</v>
      </c>
      <c r="I31" s="18">
        <v>612584</v>
      </c>
      <c r="J31" s="18">
        <v>782568</v>
      </c>
      <c r="K31" s="18">
        <v>697687</v>
      </c>
      <c r="L31" s="18">
        <v>373915</v>
      </c>
      <c r="M31" s="18">
        <v>1091442</v>
      </c>
    </row>
    <row r="32" spans="1:16" x14ac:dyDescent="0.25">
      <c r="A32" s="8" t="s">
        <v>18</v>
      </c>
      <c r="B32" s="18">
        <f t="shared" si="2"/>
        <v>96605</v>
      </c>
      <c r="C32" s="6"/>
      <c r="H32" s="18">
        <v>96605</v>
      </c>
      <c r="I32" s="18">
        <v>126907</v>
      </c>
      <c r="J32" s="18">
        <v>663137</v>
      </c>
      <c r="K32" s="18">
        <v>194652</v>
      </c>
      <c r="L32" s="18">
        <v>377721</v>
      </c>
      <c r="M32" s="18">
        <v>2461696</v>
      </c>
    </row>
    <row r="33" spans="1:15" x14ac:dyDescent="0.25">
      <c r="A33" s="8" t="s">
        <v>19</v>
      </c>
      <c r="B33" s="18">
        <f t="shared" si="2"/>
        <v>69723</v>
      </c>
      <c r="C33" s="6"/>
      <c r="H33" s="18">
        <v>69723</v>
      </c>
      <c r="I33" s="18">
        <v>308975</v>
      </c>
      <c r="J33" s="18">
        <v>418207</v>
      </c>
      <c r="K33" s="18">
        <v>1718993</v>
      </c>
      <c r="L33" s="18">
        <v>535393</v>
      </c>
      <c r="M33" s="18">
        <v>472025</v>
      </c>
    </row>
    <row r="34" spans="1:15" x14ac:dyDescent="0.25">
      <c r="A34" s="8" t="s">
        <v>20</v>
      </c>
      <c r="B34" s="18">
        <f t="shared" si="2"/>
        <v>6515</v>
      </c>
      <c r="C34" s="6"/>
      <c r="H34" s="18">
        <v>6515</v>
      </c>
      <c r="I34" s="18">
        <v>49043</v>
      </c>
      <c r="J34" s="18">
        <v>18534</v>
      </c>
      <c r="K34" s="18">
        <v>29741</v>
      </c>
      <c r="L34" s="18">
        <v>26396</v>
      </c>
      <c r="M34" s="18">
        <v>27612</v>
      </c>
    </row>
    <row r="35" spans="1:15" x14ac:dyDescent="0.25">
      <c r="A35" s="8" t="s">
        <v>21</v>
      </c>
      <c r="B35" s="18">
        <f t="shared" si="2"/>
        <v>1891687</v>
      </c>
      <c r="C35" s="6"/>
      <c r="H35" s="18">
        <v>1891687</v>
      </c>
      <c r="I35" s="18">
        <v>2383111</v>
      </c>
      <c r="J35" s="18">
        <v>638171</v>
      </c>
      <c r="K35" s="18">
        <v>2943249</v>
      </c>
      <c r="L35" s="18">
        <v>206095</v>
      </c>
      <c r="M35" s="18">
        <v>2176016</v>
      </c>
    </row>
    <row r="36" spans="1:15" x14ac:dyDescent="0.25">
      <c r="A36" s="8" t="s">
        <v>22</v>
      </c>
      <c r="B36" s="18">
        <f t="shared" si="2"/>
        <v>4101500</v>
      </c>
      <c r="C36" s="6"/>
      <c r="H36" s="18">
        <v>4101500</v>
      </c>
      <c r="I36" s="18">
        <v>4262119</v>
      </c>
      <c r="J36" s="18">
        <v>1928436</v>
      </c>
      <c r="K36" s="18">
        <v>3127822</v>
      </c>
      <c r="L36" s="18">
        <v>2746805</v>
      </c>
      <c r="M36" s="18">
        <v>2482742</v>
      </c>
    </row>
    <row r="37" spans="1:15" x14ac:dyDescent="0.25">
      <c r="A37" s="8" t="s">
        <v>23</v>
      </c>
      <c r="B37" s="18">
        <f t="shared" si="2"/>
        <v>25773072</v>
      </c>
      <c r="C37" s="6"/>
      <c r="H37" s="18">
        <v>25773072</v>
      </c>
      <c r="I37" s="18">
        <v>22904853</v>
      </c>
      <c r="J37" s="18">
        <v>14574716</v>
      </c>
      <c r="K37" s="18">
        <v>18771985</v>
      </c>
      <c r="L37" s="18">
        <v>18584728</v>
      </c>
      <c r="M37" s="18">
        <v>15152572</v>
      </c>
      <c r="O37" s="18"/>
    </row>
    <row r="38" spans="1:15" ht="30" hidden="1" x14ac:dyDescent="0.25">
      <c r="A38" s="8" t="s">
        <v>42</v>
      </c>
      <c r="B38" s="18">
        <f t="shared" si="2"/>
        <v>0</v>
      </c>
      <c r="C38" s="6"/>
      <c r="J38" s="18"/>
    </row>
    <row r="39" spans="1:15" x14ac:dyDescent="0.25">
      <c r="A39" s="8" t="s">
        <v>24</v>
      </c>
      <c r="B39" s="18">
        <f t="shared" si="2"/>
        <v>1342543</v>
      </c>
      <c r="C39" s="6"/>
      <c r="H39" s="18">
        <v>1342543</v>
      </c>
      <c r="I39" s="18">
        <v>2564719</v>
      </c>
      <c r="J39" s="18">
        <v>1988790</v>
      </c>
      <c r="K39" s="18">
        <v>4324104</v>
      </c>
      <c r="L39" s="18">
        <v>1903630</v>
      </c>
      <c r="M39" s="18">
        <v>731151</v>
      </c>
    </row>
    <row r="40" spans="1:15" ht="10.5" customHeight="1" x14ac:dyDescent="0.25">
      <c r="A40" s="8"/>
      <c r="B40" s="18"/>
      <c r="C40" s="6"/>
    </row>
    <row r="41" spans="1:15" x14ac:dyDescent="0.25">
      <c r="A41" s="3" t="s">
        <v>25</v>
      </c>
      <c r="B41" s="19">
        <f t="shared" si="2"/>
        <v>2688836</v>
      </c>
      <c r="C41" s="4"/>
      <c r="D41" s="26"/>
      <c r="E41" s="26"/>
      <c r="F41" s="26"/>
      <c r="G41" s="26"/>
      <c r="H41" s="19">
        <f>SUM(H42:H48)</f>
        <v>2688836</v>
      </c>
      <c r="I41" s="19">
        <f>SUM(I42:I48)</f>
        <v>2853953</v>
      </c>
      <c r="J41" s="19">
        <f>SUM(J42:J48)</f>
        <v>3065388</v>
      </c>
      <c r="K41" s="19">
        <f>SUM(K42:K48)</f>
        <v>2832465</v>
      </c>
      <c r="L41" s="19">
        <f>SUM(L42:L48)</f>
        <v>4192464</v>
      </c>
      <c r="M41" s="19">
        <f t="shared" ref="M41:N41" si="7">SUM(M42:M48)</f>
        <v>3022582</v>
      </c>
      <c r="N41" s="19">
        <f t="shared" si="7"/>
        <v>0</v>
      </c>
    </row>
    <row r="42" spans="1:15" ht="14.25" customHeight="1" x14ac:dyDescent="0.25">
      <c r="A42" s="8" t="s">
        <v>26</v>
      </c>
      <c r="B42" s="18">
        <f t="shared" si="2"/>
        <v>2688836</v>
      </c>
      <c r="C42" s="6"/>
      <c r="H42" s="18">
        <v>2688836</v>
      </c>
      <c r="I42" s="18">
        <v>2853953</v>
      </c>
      <c r="J42" s="18">
        <v>3065388</v>
      </c>
      <c r="K42" s="18">
        <v>2832465</v>
      </c>
      <c r="L42" s="18">
        <v>4192464</v>
      </c>
      <c r="M42" s="18">
        <v>3022582</v>
      </c>
    </row>
    <row r="43" spans="1:15" ht="24.75" hidden="1" customHeight="1" x14ac:dyDescent="0.25">
      <c r="A43" s="8" t="s">
        <v>43</v>
      </c>
      <c r="B43" s="18">
        <f t="shared" si="2"/>
        <v>0</v>
      </c>
      <c r="C43" s="6"/>
    </row>
    <row r="44" spans="1:15" ht="24.75" hidden="1" customHeight="1" x14ac:dyDescent="0.25">
      <c r="A44" s="8" t="s">
        <v>44</v>
      </c>
      <c r="B44" s="18">
        <f t="shared" si="2"/>
        <v>0</v>
      </c>
      <c r="C44" s="6"/>
    </row>
    <row r="45" spans="1:15" ht="24.75" hidden="1" customHeight="1" x14ac:dyDescent="0.25">
      <c r="A45" s="8" t="s">
        <v>45</v>
      </c>
      <c r="B45" s="18">
        <f t="shared" si="2"/>
        <v>0</v>
      </c>
      <c r="C45" s="6"/>
    </row>
    <row r="46" spans="1:15" ht="24.75" hidden="1" customHeight="1" x14ac:dyDescent="0.25">
      <c r="A46" s="8" t="s">
        <v>46</v>
      </c>
      <c r="B46" s="18">
        <f t="shared" si="2"/>
        <v>0</v>
      </c>
      <c r="C46" s="6"/>
    </row>
    <row r="47" spans="1:15" ht="24.75" hidden="1" customHeight="1" x14ac:dyDescent="0.25">
      <c r="A47" s="8" t="s">
        <v>27</v>
      </c>
      <c r="B47" s="18">
        <f t="shared" si="2"/>
        <v>0</v>
      </c>
      <c r="C47" s="6"/>
    </row>
    <row r="48" spans="1:15" ht="24.75" hidden="1" customHeight="1" x14ac:dyDescent="0.25">
      <c r="A48" s="8" t="s">
        <v>47</v>
      </c>
      <c r="B48" s="18">
        <f t="shared" si="2"/>
        <v>0</v>
      </c>
      <c r="C48" s="6"/>
    </row>
    <row r="49" spans="1:14" ht="24.75" hidden="1" customHeight="1" x14ac:dyDescent="0.25">
      <c r="A49" s="3" t="s">
        <v>48</v>
      </c>
      <c r="B49" s="18">
        <f t="shared" si="2"/>
        <v>0</v>
      </c>
      <c r="C49" s="4"/>
      <c r="H49" s="18">
        <f>SUM(H50:H56)</f>
        <v>0</v>
      </c>
    </row>
    <row r="50" spans="1:14" ht="24.75" hidden="1" customHeight="1" x14ac:dyDescent="0.25">
      <c r="A50" s="8" t="s">
        <v>49</v>
      </c>
      <c r="B50" s="18">
        <f t="shared" si="2"/>
        <v>0</v>
      </c>
      <c r="C50" s="6"/>
    </row>
    <row r="51" spans="1:14" ht="24.75" hidden="1" customHeight="1" x14ac:dyDescent="0.25">
      <c r="A51" s="8" t="s">
        <v>50</v>
      </c>
      <c r="B51" s="18">
        <f t="shared" si="2"/>
        <v>0</v>
      </c>
      <c r="C51" s="6"/>
    </row>
    <row r="52" spans="1:14" ht="24.75" hidden="1" customHeight="1" x14ac:dyDescent="0.25">
      <c r="A52" s="8" t="s">
        <v>51</v>
      </c>
      <c r="B52" s="18">
        <f t="shared" si="2"/>
        <v>0</v>
      </c>
      <c r="C52" s="6"/>
    </row>
    <row r="53" spans="1:14" ht="24.75" hidden="1" customHeight="1" x14ac:dyDescent="0.25">
      <c r="A53" s="8" t="s">
        <v>52</v>
      </c>
      <c r="B53" s="18">
        <f t="shared" si="2"/>
        <v>0</v>
      </c>
      <c r="C53" s="6"/>
    </row>
    <row r="54" spans="1:14" ht="24.75" hidden="1" customHeight="1" x14ac:dyDescent="0.25">
      <c r="A54" s="8" t="s">
        <v>53</v>
      </c>
      <c r="B54" s="18">
        <f t="shared" si="2"/>
        <v>0</v>
      </c>
      <c r="C54" s="6"/>
    </row>
    <row r="55" spans="1:14" ht="24.75" hidden="1" customHeight="1" x14ac:dyDescent="0.25">
      <c r="A55" s="8" t="s">
        <v>54</v>
      </c>
      <c r="B55" s="18">
        <f t="shared" si="2"/>
        <v>0</v>
      </c>
      <c r="C55" s="6"/>
    </row>
    <row r="56" spans="1:14" ht="24.75" hidden="1" customHeight="1" x14ac:dyDescent="0.25">
      <c r="A56" s="8" t="s">
        <v>55</v>
      </c>
      <c r="B56" s="18">
        <f t="shared" si="2"/>
        <v>0</v>
      </c>
      <c r="C56" s="6"/>
    </row>
    <row r="57" spans="1:14" ht="12" customHeight="1" x14ac:dyDescent="0.25">
      <c r="A57" s="8"/>
      <c r="B57" s="18"/>
      <c r="C57" s="6"/>
    </row>
    <row r="58" spans="1:14" x14ac:dyDescent="0.25">
      <c r="A58" s="3" t="s">
        <v>28</v>
      </c>
      <c r="B58" s="19">
        <f t="shared" si="2"/>
        <v>8533206</v>
      </c>
      <c r="C58" s="4"/>
      <c r="D58" s="26"/>
      <c r="E58" s="26"/>
      <c r="F58" s="26"/>
      <c r="G58" s="26"/>
      <c r="H58" s="19">
        <f>SUM(H59:H67)</f>
        <v>8533206</v>
      </c>
      <c r="I58" s="19">
        <f>SUM(I59:I67)</f>
        <v>4306357</v>
      </c>
      <c r="J58" s="19">
        <f>SUM(J59:J67)</f>
        <v>14428302</v>
      </c>
      <c r="K58" s="19">
        <f>SUM(K59:K67)</f>
        <v>7160128</v>
      </c>
      <c r="L58" s="19">
        <f>SUM(L59:L67)</f>
        <v>10126418</v>
      </c>
      <c r="M58" s="19">
        <f t="shared" ref="M58:N58" si="8">SUM(M59:M67)</f>
        <v>17364249</v>
      </c>
      <c r="N58" s="19">
        <f t="shared" si="8"/>
        <v>0</v>
      </c>
    </row>
    <row r="59" spans="1:14" x14ac:dyDescent="0.25">
      <c r="A59" s="8" t="s">
        <v>29</v>
      </c>
      <c r="B59" s="18">
        <f t="shared" si="2"/>
        <v>0</v>
      </c>
      <c r="C59" s="6"/>
      <c r="I59" s="18">
        <v>904031</v>
      </c>
      <c r="J59" s="18">
        <v>1260110</v>
      </c>
      <c r="K59" s="18">
        <v>1888305</v>
      </c>
      <c r="L59" s="18">
        <v>547764</v>
      </c>
      <c r="M59" s="18">
        <v>439172</v>
      </c>
    </row>
    <row r="60" spans="1:14" ht="30" hidden="1" x14ac:dyDescent="0.25">
      <c r="A60" s="8" t="s">
        <v>30</v>
      </c>
      <c r="B60" s="18">
        <f t="shared" si="2"/>
        <v>0</v>
      </c>
      <c r="C60" s="6"/>
      <c r="J60" s="18"/>
    </row>
    <row r="61" spans="1:14" ht="12.75" hidden="1" customHeight="1" x14ac:dyDescent="0.25">
      <c r="A61" s="8" t="s">
        <v>31</v>
      </c>
      <c r="B61" s="18">
        <f t="shared" si="2"/>
        <v>0</v>
      </c>
      <c r="C61" s="6"/>
      <c r="J61" s="18">
        <v>100300</v>
      </c>
      <c r="K61" s="18">
        <v>254634</v>
      </c>
    </row>
    <row r="62" spans="1:14" hidden="1" x14ac:dyDescent="0.25">
      <c r="A62" s="8" t="s">
        <v>32</v>
      </c>
      <c r="B62" s="18">
        <f t="shared" si="2"/>
        <v>2018986</v>
      </c>
      <c r="C62" s="6"/>
      <c r="H62" s="18">
        <v>2018986</v>
      </c>
      <c r="I62" s="18">
        <v>1184460</v>
      </c>
      <c r="J62" s="18">
        <v>158200</v>
      </c>
    </row>
    <row r="63" spans="1:14" x14ac:dyDescent="0.25">
      <c r="A63" s="8" t="s">
        <v>33</v>
      </c>
      <c r="B63" s="18">
        <f t="shared" si="2"/>
        <v>1903107</v>
      </c>
      <c r="C63" s="6"/>
      <c r="H63" s="18">
        <v>1903107</v>
      </c>
      <c r="I63" s="18">
        <v>2217866</v>
      </c>
      <c r="J63" s="18">
        <v>4646729</v>
      </c>
      <c r="K63" s="18">
        <v>4656720</v>
      </c>
      <c r="L63" s="18">
        <v>4865123</v>
      </c>
      <c r="M63" s="18">
        <v>702120</v>
      </c>
    </row>
    <row r="64" spans="1:14" hidden="1" x14ac:dyDescent="0.25">
      <c r="A64" s="8" t="s">
        <v>56</v>
      </c>
      <c r="B64" s="18">
        <f t="shared" si="2"/>
        <v>0</v>
      </c>
      <c r="C64" s="6"/>
      <c r="J64" s="18">
        <v>35223</v>
      </c>
      <c r="L64" s="18"/>
    </row>
    <row r="65" spans="1:14" hidden="1" x14ac:dyDescent="0.25">
      <c r="A65" s="8" t="s">
        <v>57</v>
      </c>
      <c r="B65" s="18">
        <f t="shared" si="2"/>
        <v>0</v>
      </c>
      <c r="C65" s="6"/>
      <c r="L65" s="18"/>
    </row>
    <row r="66" spans="1:14" ht="13.5" customHeight="1" x14ac:dyDescent="0.25">
      <c r="A66" s="8" t="s">
        <v>34</v>
      </c>
      <c r="B66" s="18">
        <f t="shared" si="2"/>
        <v>4611113</v>
      </c>
      <c r="C66" s="6"/>
      <c r="H66" s="18">
        <v>4611113</v>
      </c>
      <c r="J66" s="18">
        <v>8227740</v>
      </c>
      <c r="L66" s="18">
        <v>4351118</v>
      </c>
      <c r="M66" s="18">
        <v>15700939</v>
      </c>
    </row>
    <row r="67" spans="1:14" ht="14.25" customHeight="1" x14ac:dyDescent="0.25">
      <c r="A67" s="8" t="s">
        <v>58</v>
      </c>
      <c r="B67" s="18">
        <f t="shared" si="2"/>
        <v>0</v>
      </c>
      <c r="C67" s="6"/>
      <c r="K67" s="18">
        <v>360469</v>
      </c>
      <c r="L67" s="18">
        <v>362413</v>
      </c>
      <c r="M67">
        <v>522018</v>
      </c>
    </row>
    <row r="68" spans="1:14" ht="7.5" customHeight="1" x14ac:dyDescent="0.25">
      <c r="A68" s="8"/>
      <c r="B68" s="18"/>
      <c r="C68" s="6"/>
    </row>
    <row r="69" spans="1:14" ht="18.75" customHeight="1" x14ac:dyDescent="0.25">
      <c r="A69" s="3" t="s">
        <v>59</v>
      </c>
      <c r="B69" s="19">
        <f t="shared" si="2"/>
        <v>285248902</v>
      </c>
      <c r="C69" s="4"/>
      <c r="D69" s="26"/>
      <c r="E69" s="26"/>
      <c r="F69" s="26"/>
      <c r="G69" s="26"/>
      <c r="H69" s="19">
        <f>SUM(H70:H73)</f>
        <v>285248902</v>
      </c>
      <c r="I69" s="19">
        <f>SUM(I70:I73)</f>
        <v>299619121</v>
      </c>
      <c r="J69" s="19">
        <f>SUM(J70:J73)</f>
        <v>389221737</v>
      </c>
      <c r="K69" s="19">
        <f>SUM(K70:K73)</f>
        <v>497415317</v>
      </c>
      <c r="L69" s="19">
        <f>SUM(L70:L73)</f>
        <v>42897378</v>
      </c>
      <c r="M69" s="19">
        <f t="shared" ref="M69:N69" si="9">SUM(M70:M73)</f>
        <v>501321303</v>
      </c>
      <c r="N69" s="19">
        <f t="shared" si="9"/>
        <v>0</v>
      </c>
    </row>
    <row r="70" spans="1:14" ht="18" customHeight="1" x14ac:dyDescent="0.25">
      <c r="A70" s="8" t="s">
        <v>60</v>
      </c>
      <c r="B70" s="18">
        <f t="shared" si="2"/>
        <v>1721939</v>
      </c>
      <c r="C70" s="6"/>
      <c r="H70" s="18">
        <v>1721939</v>
      </c>
      <c r="I70" s="18">
        <v>548594</v>
      </c>
      <c r="J70" s="18"/>
      <c r="M70" s="18">
        <v>441424</v>
      </c>
    </row>
    <row r="71" spans="1:14" x14ac:dyDescent="0.25">
      <c r="A71" s="8" t="s">
        <v>61</v>
      </c>
      <c r="B71" s="18">
        <f t="shared" si="2"/>
        <v>283526963</v>
      </c>
      <c r="C71" s="6"/>
      <c r="H71" s="18">
        <v>283526963</v>
      </c>
      <c r="I71" s="18">
        <v>299070527</v>
      </c>
      <c r="J71" s="18">
        <v>389221737</v>
      </c>
      <c r="K71" s="18">
        <v>497415317</v>
      </c>
      <c r="L71" s="18">
        <v>42897378</v>
      </c>
      <c r="M71" s="18">
        <v>500879879</v>
      </c>
    </row>
    <row r="72" spans="1:14" ht="30" hidden="1" x14ac:dyDescent="0.25">
      <c r="A72" s="8" t="s">
        <v>62</v>
      </c>
      <c r="B72" s="18">
        <f t="shared" si="2"/>
        <v>0</v>
      </c>
      <c r="C72" s="6"/>
    </row>
    <row r="73" spans="1:14" ht="45" hidden="1" x14ac:dyDescent="0.25">
      <c r="A73" s="8" t="s">
        <v>63</v>
      </c>
      <c r="B73" s="18">
        <f t="shared" si="2"/>
        <v>0</v>
      </c>
      <c r="C73" s="6"/>
    </row>
    <row r="74" spans="1:14" ht="30" hidden="1" x14ac:dyDescent="0.25">
      <c r="A74" s="3" t="s">
        <v>64</v>
      </c>
      <c r="B74" s="18">
        <f t="shared" si="2"/>
        <v>0</v>
      </c>
      <c r="C74" s="4"/>
      <c r="H74" s="18">
        <f>SUM(H75:H76)</f>
        <v>0</v>
      </c>
    </row>
    <row r="75" spans="1:14" hidden="1" x14ac:dyDescent="0.25">
      <c r="A75" s="8" t="s">
        <v>65</v>
      </c>
      <c r="B75" s="18">
        <f t="shared" si="2"/>
        <v>0</v>
      </c>
      <c r="C75" s="6"/>
    </row>
    <row r="76" spans="1:14" ht="0.75" customHeight="1" x14ac:dyDescent="0.25">
      <c r="A76" s="8" t="s">
        <v>66</v>
      </c>
      <c r="B76" s="18">
        <f t="shared" si="2"/>
        <v>0</v>
      </c>
      <c r="C76" s="6"/>
    </row>
    <row r="77" spans="1:14" ht="9.75" customHeight="1" x14ac:dyDescent="0.25">
      <c r="A77" s="8"/>
      <c r="B77" s="18"/>
      <c r="C77" s="6"/>
    </row>
    <row r="78" spans="1:14" hidden="1" x14ac:dyDescent="0.25">
      <c r="A78" s="3" t="s">
        <v>67</v>
      </c>
      <c r="B78" s="19">
        <f t="shared" si="2"/>
        <v>3667508</v>
      </c>
      <c r="C78" s="4"/>
      <c r="D78" s="26"/>
      <c r="E78" s="26"/>
      <c r="F78" s="26"/>
      <c r="G78" s="26"/>
      <c r="H78" s="19">
        <f>SUM(H79:N82)</f>
        <v>3667508</v>
      </c>
      <c r="I78" s="19">
        <f>SUM(I79:I82)</f>
        <v>725000</v>
      </c>
      <c r="J78" s="19">
        <f>SUM(J79:P82)</f>
        <v>2217508</v>
      </c>
      <c r="K78" s="19">
        <f>SUM(K79:Q82)</f>
        <v>1492508</v>
      </c>
      <c r="L78" s="19">
        <f>SUM(L79:R82)</f>
        <v>767508</v>
      </c>
      <c r="M78" s="19">
        <f t="shared" ref="M78:N78" si="10">SUM(M79:S82)</f>
        <v>0</v>
      </c>
      <c r="N78" s="19">
        <f t="shared" si="10"/>
        <v>0</v>
      </c>
    </row>
    <row r="79" spans="1:14" hidden="1" x14ac:dyDescent="0.25">
      <c r="A79" s="8" t="s">
        <v>68</v>
      </c>
      <c r="B79" s="18">
        <f t="shared" si="2"/>
        <v>0</v>
      </c>
      <c r="C79" s="6"/>
    </row>
    <row r="80" spans="1:14" ht="26.25" hidden="1" x14ac:dyDescent="0.25">
      <c r="A80" s="8" t="s">
        <v>69</v>
      </c>
      <c r="B80" s="18">
        <f t="shared" si="2"/>
        <v>0</v>
      </c>
      <c r="C80" s="6"/>
    </row>
    <row r="81" spans="1:16" ht="21" hidden="1" customHeight="1" x14ac:dyDescent="0.25">
      <c r="A81" s="8" t="s">
        <v>70</v>
      </c>
      <c r="B81" s="18">
        <f t="shared" si="2"/>
        <v>0</v>
      </c>
      <c r="C81" s="6"/>
    </row>
    <row r="82" spans="1:16" ht="18.75" hidden="1" customHeight="1" x14ac:dyDescent="0.25">
      <c r="A82" s="8" t="s">
        <v>113</v>
      </c>
      <c r="B82" s="18"/>
      <c r="C82" s="6"/>
      <c r="H82" s="18">
        <v>725000</v>
      </c>
      <c r="I82" s="18">
        <v>725000</v>
      </c>
      <c r="J82" s="18">
        <v>725000</v>
      </c>
      <c r="K82" s="18">
        <v>725000</v>
      </c>
      <c r="L82" s="18">
        <v>767508</v>
      </c>
    </row>
    <row r="83" spans="1:16" ht="17.25" customHeight="1" x14ac:dyDescent="0.25">
      <c r="A83" s="10" t="s">
        <v>35</v>
      </c>
      <c r="B83" s="28">
        <f t="shared" si="2"/>
        <v>510522543</v>
      </c>
      <c r="C83" s="7"/>
      <c r="D83" s="7"/>
      <c r="E83" s="7"/>
      <c r="F83" s="7"/>
      <c r="G83" s="7"/>
      <c r="H83" s="24">
        <f>+H78+H74+H69+H58+H49+H41+H30+H19+H12</f>
        <v>510522543</v>
      </c>
      <c r="I83" s="24">
        <f>+I78+I74+I69+I58+I49+I41+I30+I19+I12</f>
        <v>529502322</v>
      </c>
      <c r="J83" s="24">
        <f>+J78+J74+J69+J58+J49+J41+J30+J19+J12</f>
        <v>628255506</v>
      </c>
      <c r="K83" s="24">
        <f>+K78+K74+K69+K58+K49+K41+K30+K19+K12</f>
        <v>741245979</v>
      </c>
      <c r="L83" s="24">
        <f>+L78+L74+L69+L58+L49+L41+L30+L19+L12</f>
        <v>288021202</v>
      </c>
      <c r="M83" s="24">
        <f t="shared" ref="M83:N83" si="11">+M78+M74+M69+M58+M49+M41+M30+M19+M12</f>
        <v>757075233</v>
      </c>
      <c r="N83" s="24">
        <f t="shared" si="11"/>
        <v>0</v>
      </c>
    </row>
    <row r="84" spans="1:16" ht="12" hidden="1" customHeight="1" x14ac:dyDescent="0.25">
      <c r="A84" s="5"/>
      <c r="B84" s="18">
        <f t="shared" si="2"/>
        <v>0</v>
      </c>
      <c r="C84" s="6"/>
    </row>
    <row r="85" spans="1:16" ht="27" hidden="1" customHeight="1" x14ac:dyDescent="0.25">
      <c r="A85" s="29" t="s">
        <v>71</v>
      </c>
      <c r="B85" s="30">
        <f t="shared" ref="B85:B93" si="12">+H85</f>
        <v>0</v>
      </c>
      <c r="C85" s="31"/>
      <c r="D85" s="31"/>
      <c r="E85" s="31"/>
      <c r="F85" s="31"/>
      <c r="G85" s="31"/>
      <c r="H85" s="32"/>
      <c r="I85" s="32"/>
      <c r="J85" s="31"/>
      <c r="K85" s="32"/>
      <c r="L85" s="2"/>
      <c r="M85" s="2"/>
      <c r="N85" s="2"/>
    </row>
    <row r="86" spans="1:16" hidden="1" x14ac:dyDescent="0.25">
      <c r="A86" s="3" t="s">
        <v>72</v>
      </c>
      <c r="B86" s="18">
        <f t="shared" si="12"/>
        <v>0</v>
      </c>
      <c r="C86" s="4"/>
      <c r="J86" s="51">
        <f>SUM(J87)</f>
        <v>107645010</v>
      </c>
      <c r="K86" s="19">
        <f>SUM(K87)</f>
        <v>0</v>
      </c>
    </row>
    <row r="87" spans="1:16" hidden="1" x14ac:dyDescent="0.25">
      <c r="A87" s="52" t="s">
        <v>73</v>
      </c>
      <c r="B87" s="53">
        <f t="shared" si="12"/>
        <v>0</v>
      </c>
      <c r="C87" s="54"/>
      <c r="D87" s="55"/>
      <c r="E87" s="55"/>
      <c r="F87" s="55"/>
      <c r="G87" s="55"/>
      <c r="H87" s="53"/>
      <c r="I87" s="53"/>
      <c r="J87" s="53">
        <v>107645010</v>
      </c>
      <c r="P87" s="21"/>
    </row>
    <row r="88" spans="1:16" hidden="1" x14ac:dyDescent="0.25">
      <c r="A88" s="8" t="s">
        <v>74</v>
      </c>
      <c r="B88" s="18">
        <f t="shared" si="12"/>
        <v>0</v>
      </c>
      <c r="C88" s="6"/>
    </row>
    <row r="89" spans="1:16" hidden="1" x14ac:dyDescent="0.25">
      <c r="A89" s="3" t="s">
        <v>75</v>
      </c>
      <c r="B89" s="18">
        <f t="shared" si="12"/>
        <v>30845771</v>
      </c>
      <c r="C89" s="18">
        <f t="shared" ref="C89" si="13">+I89</f>
        <v>30823743</v>
      </c>
      <c r="D89" s="18">
        <f t="shared" ref="D89" si="14">+J89</f>
        <v>5680932</v>
      </c>
      <c r="E89" s="18">
        <f t="shared" ref="E89" si="15">+K89</f>
        <v>5680932</v>
      </c>
      <c r="F89" s="18">
        <f t="shared" ref="F89" si="16">+L89</f>
        <v>6101767</v>
      </c>
      <c r="G89" s="18">
        <f t="shared" ref="G89" si="17">+M89</f>
        <v>0</v>
      </c>
      <c r="H89" s="19">
        <f>SUM(H90:H91)</f>
        <v>30845771</v>
      </c>
      <c r="I89" s="19">
        <f>SUM(I90:I91)</f>
        <v>30823743</v>
      </c>
      <c r="J89" s="19">
        <f>SUM(J90:J91)</f>
        <v>5680932</v>
      </c>
      <c r="K89" s="19">
        <f>SUM(K90:K91)</f>
        <v>5680932</v>
      </c>
      <c r="L89" s="19">
        <f>SUM(L90:L91)</f>
        <v>6101767</v>
      </c>
      <c r="M89" s="19">
        <f t="shared" ref="M89:N89" si="18">SUM(M90:M91)</f>
        <v>0</v>
      </c>
      <c r="N89" s="19">
        <f t="shared" si="18"/>
        <v>0</v>
      </c>
    </row>
    <row r="90" spans="1:16" ht="15.75" hidden="1" customHeight="1" x14ac:dyDescent="0.25">
      <c r="A90" s="8" t="s">
        <v>76</v>
      </c>
      <c r="B90" s="18">
        <f t="shared" si="12"/>
        <v>30845771</v>
      </c>
      <c r="C90" s="6"/>
      <c r="H90" s="18">
        <v>30845771</v>
      </c>
      <c r="I90" s="18">
        <v>30823743</v>
      </c>
      <c r="J90" s="18">
        <v>5680932</v>
      </c>
      <c r="K90" s="18">
        <v>5680932</v>
      </c>
      <c r="L90" s="18">
        <f>5680932+420835</f>
        <v>6101767</v>
      </c>
    </row>
    <row r="91" spans="1:16" ht="17.25" hidden="1" customHeight="1" x14ac:dyDescent="0.25">
      <c r="A91" s="8" t="s">
        <v>77</v>
      </c>
      <c r="B91" s="18">
        <f t="shared" si="12"/>
        <v>0</v>
      </c>
      <c r="C91" s="6"/>
    </row>
    <row r="92" spans="1:16" ht="17.25" hidden="1" customHeight="1" x14ac:dyDescent="0.25">
      <c r="A92" s="3" t="s">
        <v>78</v>
      </c>
      <c r="B92" s="18">
        <f t="shared" si="12"/>
        <v>0</v>
      </c>
      <c r="C92" s="4"/>
    </row>
    <row r="93" spans="1:16" ht="15" hidden="1" customHeight="1" x14ac:dyDescent="0.25">
      <c r="A93" s="8" t="s">
        <v>79</v>
      </c>
      <c r="B93" s="18">
        <f t="shared" si="12"/>
        <v>0</v>
      </c>
      <c r="C93" s="6"/>
    </row>
    <row r="94" spans="1:16" ht="17.25" hidden="1" customHeight="1" x14ac:dyDescent="0.25">
      <c r="A94" s="10" t="s">
        <v>80</v>
      </c>
      <c r="B94" s="24">
        <f>+B92+B89</f>
        <v>30845771</v>
      </c>
      <c r="C94" s="24">
        <f t="shared" ref="C94:G94" si="19">+C92+C89</f>
        <v>30823743</v>
      </c>
      <c r="D94" s="24">
        <f t="shared" si="19"/>
        <v>5680932</v>
      </c>
      <c r="E94" s="24">
        <f t="shared" si="19"/>
        <v>5680932</v>
      </c>
      <c r="F94" s="24">
        <f t="shared" si="19"/>
        <v>6101767</v>
      </c>
      <c r="G94" s="24">
        <f t="shared" si="19"/>
        <v>0</v>
      </c>
      <c r="H94" s="24">
        <f>+H89+H86</f>
        <v>30845771</v>
      </c>
      <c r="I94" s="24">
        <f>+I89+I86</f>
        <v>30823743</v>
      </c>
      <c r="J94" s="24">
        <f>+J89+J86</f>
        <v>113325942</v>
      </c>
      <c r="K94" s="24">
        <f>+K89+K86</f>
        <v>5680932</v>
      </c>
      <c r="L94" s="24">
        <f>+L89+L86</f>
        <v>6101767</v>
      </c>
      <c r="M94" s="24">
        <f t="shared" ref="M94:N94" si="20">+M89+M86</f>
        <v>0</v>
      </c>
      <c r="N94" s="24">
        <f t="shared" si="20"/>
        <v>0</v>
      </c>
    </row>
    <row r="95" spans="1:16" ht="1.5" customHeight="1" x14ac:dyDescent="0.25"/>
    <row r="96" spans="1:16" ht="15.75" customHeight="1" x14ac:dyDescent="0.25">
      <c r="A96" s="11" t="s">
        <v>81</v>
      </c>
      <c r="B96" s="25">
        <f>+B94+B83</f>
        <v>541368314</v>
      </c>
      <c r="C96" s="25">
        <f t="shared" ref="C96:K96" si="21">+C94+C83</f>
        <v>30823743</v>
      </c>
      <c r="D96" s="25">
        <f t="shared" si="21"/>
        <v>5680932</v>
      </c>
      <c r="E96" s="25">
        <f t="shared" si="21"/>
        <v>5680932</v>
      </c>
      <c r="F96" s="25">
        <f t="shared" si="21"/>
        <v>6101767</v>
      </c>
      <c r="G96" s="25">
        <f t="shared" si="21"/>
        <v>0</v>
      </c>
      <c r="H96" s="25">
        <f t="shared" si="21"/>
        <v>541368314</v>
      </c>
      <c r="I96" s="23">
        <f t="shared" si="21"/>
        <v>560326065</v>
      </c>
      <c r="J96" s="23">
        <f t="shared" si="21"/>
        <v>741581448</v>
      </c>
      <c r="K96" s="23">
        <f t="shared" si="21"/>
        <v>746926911</v>
      </c>
      <c r="L96" s="23">
        <f>+L94+L83</f>
        <v>294122969</v>
      </c>
      <c r="M96" s="23">
        <f t="shared" ref="M96:N96" si="22">+M94+M83</f>
        <v>757075233</v>
      </c>
      <c r="N96" s="23">
        <f t="shared" si="22"/>
        <v>0</v>
      </c>
      <c r="P96" s="21"/>
    </row>
    <row r="97" spans="1:16" ht="24" customHeight="1" x14ac:dyDescent="0.25">
      <c r="A97" t="s">
        <v>105</v>
      </c>
      <c r="M97" s="21">
        <f>+M96-[2]validacion!$G$1028</f>
        <v>0</v>
      </c>
    </row>
    <row r="98" spans="1:16" ht="14.25" customHeight="1" x14ac:dyDescent="0.25">
      <c r="A98" t="s">
        <v>126</v>
      </c>
      <c r="B98" s="27"/>
    </row>
    <row r="99" spans="1:16" x14ac:dyDescent="0.25">
      <c r="A99" t="s">
        <v>127</v>
      </c>
    </row>
    <row r="105" spans="1:16" x14ac:dyDescent="0.25">
      <c r="A105" s="33"/>
    </row>
    <row r="106" spans="1:16" x14ac:dyDescent="0.25">
      <c r="A106" s="35" t="s">
        <v>116</v>
      </c>
      <c r="B106" s="34"/>
      <c r="C106" s="34"/>
      <c r="D106" s="34"/>
      <c r="E106" s="34"/>
      <c r="F106" s="34"/>
      <c r="G106" s="34"/>
      <c r="H106" s="48"/>
      <c r="I106" s="48"/>
      <c r="M106" s="62" t="s">
        <v>122</v>
      </c>
      <c r="N106" s="62"/>
      <c r="O106" s="62"/>
    </row>
    <row r="107" spans="1:16" ht="22.5" customHeight="1" x14ac:dyDescent="0.25">
      <c r="A107" s="35"/>
      <c r="B107" s="34"/>
      <c r="C107" s="34"/>
      <c r="D107" s="34"/>
      <c r="E107" s="34"/>
      <c r="F107" s="34"/>
      <c r="G107" s="34"/>
      <c r="H107" s="36"/>
      <c r="I107" s="45"/>
      <c r="J107" s="36"/>
      <c r="K107" s="45"/>
      <c r="L107" s="36"/>
      <c r="M107" s="36"/>
      <c r="N107" s="36"/>
      <c r="O107" s="36"/>
    </row>
    <row r="108" spans="1:16" x14ac:dyDescent="0.25">
      <c r="A108" s="35"/>
      <c r="B108" s="34"/>
      <c r="C108" s="34"/>
      <c r="D108" s="34"/>
      <c r="E108" s="34"/>
      <c r="F108" s="34"/>
      <c r="G108" s="34"/>
      <c r="H108" s="36"/>
      <c r="I108" s="48"/>
      <c r="J108" s="48"/>
      <c r="K108" s="48"/>
      <c r="L108" s="48"/>
      <c r="M108" s="48"/>
      <c r="N108" s="36"/>
      <c r="O108" s="36"/>
    </row>
    <row r="109" spans="1:16" x14ac:dyDescent="0.25">
      <c r="A109" s="35" t="s">
        <v>119</v>
      </c>
      <c r="B109" s="34"/>
      <c r="C109" s="34"/>
      <c r="D109" s="34"/>
      <c r="E109" s="34"/>
      <c r="F109" s="34"/>
      <c r="G109" s="34"/>
      <c r="H109" s="36" t="s">
        <v>118</v>
      </c>
      <c r="I109" s="50"/>
      <c r="M109" s="62" t="s">
        <v>121</v>
      </c>
      <c r="N109" s="62"/>
      <c r="O109" s="62"/>
    </row>
    <row r="110" spans="1:16" x14ac:dyDescent="0.25">
      <c r="A110" s="34" t="s">
        <v>114</v>
      </c>
      <c r="B110" s="34"/>
      <c r="C110" s="34"/>
      <c r="D110" s="34"/>
      <c r="E110" s="34"/>
      <c r="F110" s="34"/>
      <c r="G110" s="34"/>
      <c r="H110" s="37" t="s">
        <v>115</v>
      </c>
      <c r="M110" s="62" t="s">
        <v>120</v>
      </c>
      <c r="N110" s="62"/>
      <c r="O110" s="62"/>
      <c r="P110" s="15"/>
    </row>
    <row r="111" spans="1:16" ht="48.75" customHeight="1" x14ac:dyDescent="0.25">
      <c r="A111" s="34"/>
      <c r="B111" s="34"/>
      <c r="C111" s="34"/>
      <c r="D111" s="34"/>
      <c r="E111" s="34"/>
      <c r="F111" s="34"/>
      <c r="G111" s="34"/>
      <c r="H111" s="37"/>
      <c r="I111" s="37"/>
      <c r="J111" s="34"/>
      <c r="K111" s="37"/>
      <c r="L111" s="34"/>
      <c r="M111" s="34"/>
      <c r="N111" s="34"/>
      <c r="O111" s="34"/>
    </row>
    <row r="112" spans="1:16" ht="21.75" customHeight="1" x14ac:dyDescent="0.25">
      <c r="A112" s="38"/>
      <c r="B112" s="34"/>
      <c r="C112" s="34"/>
      <c r="D112" s="34"/>
      <c r="E112" s="34"/>
      <c r="F112" s="34"/>
      <c r="G112" s="34"/>
      <c r="H112" s="37"/>
      <c r="I112" s="37"/>
      <c r="J112" s="34"/>
      <c r="K112" s="37"/>
      <c r="L112" s="34"/>
      <c r="M112" s="34"/>
      <c r="N112" s="34"/>
      <c r="O112" s="34"/>
    </row>
    <row r="113" spans="1:15" x14ac:dyDescent="0.25">
      <c r="A113" s="61" t="s">
        <v>123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</row>
    <row r="114" spans="1:15" ht="17.2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7"/>
      <c r="J114" s="46"/>
      <c r="K114" s="47"/>
      <c r="L114" s="46"/>
      <c r="M114" s="46"/>
      <c r="N114" s="46"/>
      <c r="O114" s="46"/>
    </row>
    <row r="115" spans="1:15" x14ac:dyDescent="0.25">
      <c r="A115" s="60" t="s">
        <v>124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 x14ac:dyDescent="0.25">
      <c r="A116" s="60" t="s">
        <v>125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 x14ac:dyDescent="0.25">
      <c r="A117" s="34"/>
      <c r="B117" s="34"/>
      <c r="C117" s="34"/>
      <c r="D117" s="34"/>
      <c r="E117" s="34"/>
      <c r="F117" s="34"/>
      <c r="G117" s="34"/>
      <c r="H117" s="37"/>
      <c r="I117" s="37"/>
      <c r="J117" s="34"/>
      <c r="K117" s="37"/>
      <c r="L117" s="34"/>
      <c r="M117" s="34"/>
      <c r="N117" s="34"/>
      <c r="O117" s="34"/>
    </row>
  </sheetData>
  <mergeCells count="13">
    <mergeCell ref="A2:N2"/>
    <mergeCell ref="A3:O3"/>
    <mergeCell ref="A4:O4"/>
    <mergeCell ref="A5:O5"/>
    <mergeCell ref="A6:O6"/>
    <mergeCell ref="A7:O7"/>
    <mergeCell ref="A8:O8"/>
    <mergeCell ref="A116:O116"/>
    <mergeCell ref="A113:O113"/>
    <mergeCell ref="A115:O115"/>
    <mergeCell ref="M106:O106"/>
    <mergeCell ref="M109:O109"/>
    <mergeCell ref="M110:O110"/>
  </mergeCells>
  <pageMargins left="0.82677165354330717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Rosa Pena</cp:lastModifiedBy>
  <cp:lastPrinted>2018-12-10T14:39:25Z</cp:lastPrinted>
  <dcterms:created xsi:type="dcterms:W3CDTF">2018-04-17T18:57:16Z</dcterms:created>
  <dcterms:modified xsi:type="dcterms:W3CDTF">2018-12-10T14:42:19Z</dcterms:modified>
</cp:coreProperties>
</file>