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45" windowWidth="11400" windowHeight="11085" tabRatio="424" firstSheet="1" activeTab="1"/>
  </bookViews>
  <sheets>
    <sheet name="plam" sheetId="26" state="hidden" r:id="rId1"/>
    <sheet name="plan  de compras  2017-" sheetId="39" r:id="rId2"/>
  </sheets>
  <calcPr calcId="145621"/>
</workbook>
</file>

<file path=xl/calcChain.xml><?xml version="1.0" encoding="utf-8"?>
<calcChain xmlns="http://schemas.openxmlformats.org/spreadsheetml/2006/main">
  <c r="R1036" i="39" l="1"/>
  <c r="J1168" i="39"/>
  <c r="J1169" i="39"/>
  <c r="J1170" i="39"/>
  <c r="L1170" i="39" s="1"/>
  <c r="L1171" i="39" s="1"/>
  <c r="J126" i="39"/>
  <c r="L126" i="39" s="1"/>
  <c r="J125" i="39"/>
  <c r="L125" i="39" s="1"/>
  <c r="R69" i="39"/>
  <c r="R63" i="39"/>
  <c r="R57" i="39"/>
  <c r="R52" i="39"/>
  <c r="R47" i="39"/>
  <c r="R38" i="39"/>
  <c r="M34" i="39"/>
  <c r="N34" i="39"/>
  <c r="O34" i="39"/>
  <c r="P34" i="39"/>
  <c r="Q34" i="39"/>
  <c r="R34" i="39"/>
  <c r="R30" i="39"/>
  <c r="J29" i="39"/>
  <c r="L29" i="39" s="1"/>
  <c r="M25" i="39"/>
  <c r="N25" i="39"/>
  <c r="O25" i="39"/>
  <c r="P25" i="39"/>
  <c r="Q25" i="39"/>
  <c r="R25" i="39"/>
  <c r="J24" i="39"/>
  <c r="L24" i="39" s="1"/>
  <c r="R20" i="39"/>
  <c r="R16" i="39"/>
  <c r="R12" i="39"/>
  <c r="R7" i="39" s="1"/>
  <c r="J1233" i="39"/>
  <c r="L1233" i="39" s="1"/>
  <c r="J1207" i="39"/>
  <c r="L1207" i="39" s="1"/>
  <c r="J1208" i="39"/>
  <c r="L1208" i="39" s="1"/>
  <c r="J1209" i="39"/>
  <c r="L1209" i="39" s="1"/>
  <c r="J1210" i="39"/>
  <c r="L1210" i="39" s="1"/>
  <c r="J1188" i="39"/>
  <c r="L1188" i="39" s="1"/>
  <c r="J1187" i="39"/>
  <c r="L1187" i="39" s="1"/>
  <c r="J1186" i="39"/>
  <c r="L1186" i="39" s="1"/>
  <c r="J1185" i="39"/>
  <c r="L1185" i="39" s="1"/>
  <c r="J1184" i="39"/>
  <c r="L1184" i="39" s="1"/>
  <c r="J1183" i="39"/>
  <c r="L1183" i="39" s="1"/>
  <c r="J1189" i="39"/>
  <c r="L1189" i="39" s="1"/>
  <c r="J1179" i="39"/>
  <c r="L1179" i="39" s="1"/>
  <c r="L1180" i="39" s="1"/>
  <c r="J1195" i="39"/>
  <c r="L1195" i="39" s="1"/>
  <c r="J1194" i="39"/>
  <c r="L1194" i="39" s="1"/>
  <c r="J1193" i="39"/>
  <c r="L1193" i="39" s="1"/>
  <c r="J1192" i="39"/>
  <c r="L1192" i="39" s="1"/>
  <c r="J1191" i="39"/>
  <c r="L1191" i="39" s="1"/>
  <c r="J1199" i="39"/>
  <c r="L1199" i="39" s="1"/>
  <c r="J1198" i="39"/>
  <c r="L1198" i="39" s="1"/>
  <c r="J1197" i="39"/>
  <c r="L1197" i="39" s="1"/>
  <c r="J1196" i="39"/>
  <c r="L1196" i="39" s="1"/>
  <c r="J1190" i="39"/>
  <c r="L1190" i="39" s="1"/>
  <c r="J1202" i="39"/>
  <c r="L1202" i="39" s="1"/>
  <c r="J1201" i="39"/>
  <c r="L1201" i="39" s="1"/>
  <c r="J1200" i="39"/>
  <c r="L1200" i="39" s="1"/>
  <c r="R679" i="39" l="1"/>
  <c r="R623" i="39"/>
  <c r="R70" i="39" s="1"/>
  <c r="R1373" i="39" s="1"/>
  <c r="J197" i="39"/>
  <c r="J166" i="39"/>
  <c r="L166" i="39" s="1"/>
  <c r="J1364" i="39" l="1"/>
  <c r="L1364" i="39" s="1"/>
  <c r="J1367" i="39"/>
  <c r="L1367" i="39" s="1"/>
  <c r="J1366" i="39"/>
  <c r="L1366" i="39" s="1"/>
  <c r="J1365" i="39"/>
  <c r="L1365" i="39" s="1"/>
  <c r="J1215" i="39"/>
  <c r="L1215" i="39" s="1"/>
  <c r="J1167" i="39"/>
  <c r="L1167" i="39" s="1"/>
  <c r="J1166" i="39"/>
  <c r="L1166" i="39" s="1"/>
  <c r="J1159" i="39"/>
  <c r="L1159" i="39" s="1"/>
  <c r="J1161" i="39"/>
  <c r="L1161" i="39" s="1"/>
  <c r="J1160" i="39"/>
  <c r="L1160" i="39" s="1"/>
  <c r="J1152" i="39"/>
  <c r="L1152" i="39" s="1"/>
  <c r="J1153" i="39"/>
  <c r="L1153" i="39" s="1"/>
  <c r="J1156" i="39"/>
  <c r="L1156" i="39" s="1"/>
  <c r="J1155" i="39"/>
  <c r="L1155" i="39" s="1"/>
  <c r="J164" i="39"/>
  <c r="L164" i="39" s="1"/>
  <c r="J165" i="39"/>
  <c r="L165" i="39" s="1"/>
  <c r="J167" i="39"/>
  <c r="L167" i="39" s="1"/>
  <c r="J168" i="39"/>
  <c r="L168" i="39" s="1"/>
  <c r="J163" i="39"/>
  <c r="L163" i="39" s="1"/>
  <c r="L1168" i="39" l="1"/>
  <c r="L169" i="39"/>
  <c r="R168" i="39" s="1"/>
  <c r="J1140" i="39" l="1"/>
  <c r="L1140" i="39" s="1"/>
  <c r="J1139" i="39"/>
  <c r="L1139" i="39" s="1"/>
  <c r="L1141" i="39" l="1"/>
  <c r="R1140" i="39" s="1"/>
  <c r="J887" i="39"/>
  <c r="L887" i="39" s="1"/>
  <c r="J886" i="39"/>
  <c r="L886" i="39" s="1"/>
  <c r="J880" i="39"/>
  <c r="L880" i="39" s="1"/>
  <c r="J879" i="39"/>
  <c r="L879" i="39" s="1"/>
  <c r="J878" i="39"/>
  <c r="L878" i="39" s="1"/>
  <c r="J877" i="39"/>
  <c r="L877" i="39" s="1"/>
  <c r="J876" i="39"/>
  <c r="L876" i="39" s="1"/>
  <c r="J875" i="39"/>
  <c r="L875" i="39" s="1"/>
  <c r="J874" i="39"/>
  <c r="L874" i="39" s="1"/>
  <c r="L888" i="39" l="1"/>
  <c r="R887" i="39" s="1"/>
  <c r="J644" i="39" l="1"/>
  <c r="L644" i="39" s="1"/>
  <c r="J645" i="39"/>
  <c r="L645" i="39" s="1"/>
  <c r="J646" i="39"/>
  <c r="L646" i="39" s="1"/>
  <c r="J632" i="39"/>
  <c r="L632" i="39" s="1"/>
  <c r="J532" i="39"/>
  <c r="L532" i="39" s="1"/>
  <c r="J531" i="39"/>
  <c r="L531" i="39" s="1"/>
  <c r="J530" i="39"/>
  <c r="L530" i="39" s="1"/>
  <c r="J529" i="39"/>
  <c r="L529" i="39" s="1"/>
  <c r="J528" i="39"/>
  <c r="L528" i="39" s="1"/>
  <c r="J527" i="39"/>
  <c r="L527" i="39" s="1"/>
  <c r="J526" i="39"/>
  <c r="L526" i="39" s="1"/>
  <c r="J533" i="39"/>
  <c r="L533" i="39" s="1"/>
  <c r="J525" i="39"/>
  <c r="L525" i="39" s="1"/>
  <c r="J524" i="39"/>
  <c r="L524" i="39" s="1"/>
  <c r="J523" i="39"/>
  <c r="L523" i="39" s="1"/>
  <c r="J522" i="39"/>
  <c r="L522" i="39" s="1"/>
  <c r="J521" i="39"/>
  <c r="L521" i="39" s="1"/>
  <c r="J520" i="39"/>
  <c r="L520" i="39" s="1"/>
  <c r="J519" i="39"/>
  <c r="L519" i="39" s="1"/>
  <c r="J518" i="39"/>
  <c r="L518" i="39" s="1"/>
  <c r="J517" i="39"/>
  <c r="L517" i="39" s="1"/>
  <c r="J516" i="39"/>
  <c r="L516" i="39" s="1"/>
  <c r="J477" i="39" l="1"/>
  <c r="L477" i="39" s="1"/>
  <c r="J476" i="39"/>
  <c r="L476" i="39" s="1"/>
  <c r="J475" i="39"/>
  <c r="L475" i="39" s="1"/>
  <c r="J474" i="39"/>
  <c r="L474" i="39" s="1"/>
  <c r="J473" i="39"/>
  <c r="L473" i="39" s="1"/>
  <c r="J472" i="39"/>
  <c r="L472" i="39" s="1"/>
  <c r="J471" i="39"/>
  <c r="L471" i="39" s="1"/>
  <c r="J470" i="39"/>
  <c r="L470" i="39" s="1"/>
  <c r="J469" i="39"/>
  <c r="L469" i="39" s="1"/>
  <c r="J358" i="39" l="1"/>
  <c r="J313" i="39"/>
  <c r="L313" i="39" s="1"/>
  <c r="J312" i="39"/>
  <c r="L312" i="39" s="1"/>
  <c r="J251" i="39"/>
  <c r="L251" i="39" s="1"/>
  <c r="J250" i="39"/>
  <c r="L250" i="39" s="1"/>
  <c r="J413" i="39"/>
  <c r="L413" i="39" s="1"/>
  <c r="L314" i="39" l="1"/>
  <c r="J142" i="39"/>
  <c r="L142" i="39" s="1"/>
  <c r="J143" i="39"/>
  <c r="L143" i="39" s="1"/>
  <c r="J99" i="39"/>
  <c r="J100" i="39"/>
  <c r="L100" i="39" s="1"/>
  <c r="J101" i="39"/>
  <c r="L101" i="39" s="1"/>
  <c r="J98" i="39"/>
  <c r="L98" i="39" s="1"/>
  <c r="L99" i="39"/>
  <c r="J92" i="39"/>
  <c r="L92" i="39" s="1"/>
  <c r="J93" i="39"/>
  <c r="L93" i="39" s="1"/>
  <c r="J78" i="39"/>
  <c r="L78" i="39" s="1"/>
  <c r="L94" i="39" l="1"/>
  <c r="M71" i="39"/>
  <c r="N71" i="39"/>
  <c r="O71" i="39"/>
  <c r="P71" i="39"/>
  <c r="Q71" i="39"/>
  <c r="J46" i="39" l="1"/>
  <c r="J45" i="39"/>
  <c r="J19" i="39"/>
  <c r="L19" i="39" s="1"/>
  <c r="J120" i="39" l="1"/>
  <c r="L46" i="39" l="1"/>
  <c r="L45" i="39"/>
  <c r="J9" i="39" l="1"/>
  <c r="L9" i="39" s="1"/>
  <c r="J154" i="39" l="1"/>
  <c r="L154" i="39" s="1"/>
  <c r="J1371" i="39" l="1"/>
  <c r="L1371" i="39" s="1"/>
  <c r="L1372" i="39" s="1"/>
  <c r="J1368" i="39"/>
  <c r="L1368" i="39" s="1"/>
  <c r="J1361" i="39"/>
  <c r="L1361" i="39" s="1"/>
  <c r="J1360" i="39"/>
  <c r="L1360" i="39" s="1"/>
  <c r="J1359" i="39"/>
  <c r="L1359" i="39" s="1"/>
  <c r="J1358" i="39"/>
  <c r="L1358" i="39" s="1"/>
  <c r="J1357" i="39"/>
  <c r="L1357" i="39" s="1"/>
  <c r="J1356" i="39"/>
  <c r="L1356" i="39" s="1"/>
  <c r="J1355" i="39"/>
  <c r="L1355" i="39" s="1"/>
  <c r="J1354" i="39"/>
  <c r="L1354" i="39" s="1"/>
  <c r="J1353" i="39"/>
  <c r="L1353" i="39" s="1"/>
  <c r="J1352" i="39"/>
  <c r="L1352" i="39" s="1"/>
  <c r="J1351" i="39"/>
  <c r="L1351" i="39" s="1"/>
  <c r="J1350" i="39"/>
  <c r="L1350" i="39" s="1"/>
  <c r="J1349" i="39"/>
  <c r="L1349" i="39" s="1"/>
  <c r="J1348" i="39"/>
  <c r="L1348" i="39" s="1"/>
  <c r="J1347" i="39"/>
  <c r="L1347" i="39" s="1"/>
  <c r="J1346" i="39"/>
  <c r="L1346" i="39" s="1"/>
  <c r="J1345" i="39"/>
  <c r="L1345" i="39" s="1"/>
  <c r="J1344" i="39"/>
  <c r="L1344" i="39" s="1"/>
  <c r="J1343" i="39"/>
  <c r="L1343" i="39" s="1"/>
  <c r="J1342" i="39"/>
  <c r="L1342" i="39" s="1"/>
  <c r="J1341" i="39"/>
  <c r="L1341" i="39" s="1"/>
  <c r="J1340" i="39"/>
  <c r="L1340" i="39" s="1"/>
  <c r="J1339" i="39"/>
  <c r="L1339" i="39" s="1"/>
  <c r="J1338" i="39"/>
  <c r="L1338" i="39" s="1"/>
  <c r="J1337" i="39"/>
  <c r="L1337" i="39" s="1"/>
  <c r="J1336" i="39"/>
  <c r="L1336" i="39" s="1"/>
  <c r="J1335" i="39"/>
  <c r="L1335" i="39" s="1"/>
  <c r="J1334" i="39"/>
  <c r="L1334" i="39" s="1"/>
  <c r="J1333" i="39"/>
  <c r="L1333" i="39" s="1"/>
  <c r="J1332" i="39"/>
  <c r="L1332" i="39" s="1"/>
  <c r="J1331" i="39"/>
  <c r="L1331" i="39" s="1"/>
  <c r="J1330" i="39"/>
  <c r="L1330" i="39" s="1"/>
  <c r="J1329" i="39"/>
  <c r="L1329" i="39" s="1"/>
  <c r="J1328" i="39"/>
  <c r="L1328" i="39" s="1"/>
  <c r="J1327" i="39"/>
  <c r="L1327" i="39" s="1"/>
  <c r="J1326" i="39"/>
  <c r="L1326" i="39" s="1"/>
  <c r="J1325" i="39"/>
  <c r="L1325" i="39" s="1"/>
  <c r="J1324" i="39"/>
  <c r="L1324" i="39" s="1"/>
  <c r="J1323" i="39"/>
  <c r="L1323" i="39" s="1"/>
  <c r="J1322" i="39"/>
  <c r="L1322" i="39" s="1"/>
  <c r="J1321" i="39"/>
  <c r="L1321" i="39" s="1"/>
  <c r="J1320" i="39"/>
  <c r="L1320" i="39" s="1"/>
  <c r="J1319" i="39"/>
  <c r="L1319" i="39" s="1"/>
  <c r="J1318" i="39"/>
  <c r="L1318" i="39" s="1"/>
  <c r="J1317" i="39"/>
  <c r="L1317" i="39" s="1"/>
  <c r="J1316" i="39"/>
  <c r="L1316" i="39" s="1"/>
  <c r="J1315" i="39"/>
  <c r="L1315" i="39" s="1"/>
  <c r="J1314" i="39"/>
  <c r="L1314" i="39" s="1"/>
  <c r="J1313" i="39"/>
  <c r="L1313" i="39" s="1"/>
  <c r="J1312" i="39"/>
  <c r="L1312" i="39" s="1"/>
  <c r="J1311" i="39"/>
  <c r="L1311" i="39" s="1"/>
  <c r="J1310" i="39"/>
  <c r="L1310" i="39" s="1"/>
  <c r="J1309" i="39"/>
  <c r="L1309" i="39" s="1"/>
  <c r="J1308" i="39"/>
  <c r="L1308" i="39" s="1"/>
  <c r="J1307" i="39"/>
  <c r="L1307" i="39" s="1"/>
  <c r="J1306" i="39"/>
  <c r="L1306" i="39" s="1"/>
  <c r="J1305" i="39"/>
  <c r="L1305" i="39" s="1"/>
  <c r="J1304" i="39"/>
  <c r="L1304" i="39" s="1"/>
  <c r="J1303" i="39"/>
  <c r="L1303" i="39" s="1"/>
  <c r="J1302" i="39"/>
  <c r="L1302" i="39" s="1"/>
  <c r="J1301" i="39"/>
  <c r="L1301" i="39" s="1"/>
  <c r="J1300" i="39"/>
  <c r="L1300" i="39" s="1"/>
  <c r="J1299" i="39"/>
  <c r="L1299" i="39" s="1"/>
  <c r="J1298" i="39"/>
  <c r="L1298" i="39" s="1"/>
  <c r="J1297" i="39"/>
  <c r="L1297" i="39" s="1"/>
  <c r="J1296" i="39"/>
  <c r="L1296" i="39" s="1"/>
  <c r="J1295" i="39"/>
  <c r="L1295" i="39" s="1"/>
  <c r="J1294" i="39"/>
  <c r="L1294" i="39" s="1"/>
  <c r="J1293" i="39"/>
  <c r="L1293" i="39" s="1"/>
  <c r="J1292" i="39"/>
  <c r="L1292" i="39" s="1"/>
  <c r="J1291" i="39"/>
  <c r="L1291" i="39" s="1"/>
  <c r="J1290" i="39"/>
  <c r="L1290" i="39" s="1"/>
  <c r="J1289" i="39"/>
  <c r="L1289" i="39" s="1"/>
  <c r="J1288" i="39"/>
  <c r="L1288" i="39" s="1"/>
  <c r="J1287" i="39"/>
  <c r="L1287" i="39" s="1"/>
  <c r="J1286" i="39"/>
  <c r="L1286" i="39" s="1"/>
  <c r="J1285" i="39"/>
  <c r="L1285" i="39" s="1"/>
  <c r="J1284" i="39"/>
  <c r="L1284" i="39" s="1"/>
  <c r="J1283" i="39"/>
  <c r="L1283" i="39" s="1"/>
  <c r="J1282" i="39"/>
  <c r="L1282" i="39" s="1"/>
  <c r="J1281" i="39"/>
  <c r="L1281" i="39" s="1"/>
  <c r="J1280" i="39"/>
  <c r="L1280" i="39" s="1"/>
  <c r="J1279" i="39"/>
  <c r="L1279" i="39" s="1"/>
  <c r="J1278" i="39"/>
  <c r="L1278" i="39" s="1"/>
  <c r="J1277" i="39"/>
  <c r="L1277" i="39" s="1"/>
  <c r="J1276" i="39"/>
  <c r="L1276" i="39" s="1"/>
  <c r="J1275" i="39"/>
  <c r="L1275" i="39" s="1"/>
  <c r="J1274" i="39"/>
  <c r="L1274" i="39" s="1"/>
  <c r="J1273" i="39"/>
  <c r="L1273" i="39" s="1"/>
  <c r="J1272" i="39"/>
  <c r="L1272" i="39" s="1"/>
  <c r="J1271" i="39"/>
  <c r="L1271" i="39" s="1"/>
  <c r="J1270" i="39"/>
  <c r="L1270" i="39" s="1"/>
  <c r="J1269" i="39"/>
  <c r="L1269" i="39" s="1"/>
  <c r="J1268" i="39"/>
  <c r="L1268" i="39" s="1"/>
  <c r="J1267" i="39"/>
  <c r="L1267" i="39" s="1"/>
  <c r="J1266" i="39"/>
  <c r="L1266" i="39" s="1"/>
  <c r="J1265" i="39"/>
  <c r="L1265" i="39" s="1"/>
  <c r="J1264" i="39"/>
  <c r="L1264" i="39" s="1"/>
  <c r="J1263" i="39"/>
  <c r="L1263" i="39" s="1"/>
  <c r="J1260" i="39"/>
  <c r="L1260" i="39" s="1"/>
  <c r="J1259" i="39"/>
  <c r="L1259" i="39" s="1"/>
  <c r="J1258" i="39"/>
  <c r="L1258" i="39" s="1"/>
  <c r="J1257" i="39"/>
  <c r="L1257" i="39" s="1"/>
  <c r="J1256" i="39"/>
  <c r="L1256" i="39" s="1"/>
  <c r="J1255" i="39"/>
  <c r="L1255" i="39" s="1"/>
  <c r="J1254" i="39"/>
  <c r="L1254" i="39" s="1"/>
  <c r="J1253" i="39"/>
  <c r="L1253" i="39" s="1"/>
  <c r="J1252" i="39"/>
  <c r="L1252" i="39" s="1"/>
  <c r="J1251" i="39"/>
  <c r="L1251" i="39" s="1"/>
  <c r="J1250" i="39"/>
  <c r="L1250" i="39" s="1"/>
  <c r="K1249" i="39"/>
  <c r="J1249" i="39"/>
  <c r="K1248" i="39"/>
  <c r="J1248" i="39"/>
  <c r="K1247" i="39"/>
  <c r="J1247" i="39"/>
  <c r="K1246" i="39"/>
  <c r="J1246" i="39"/>
  <c r="K1245" i="39"/>
  <c r="J1245" i="39"/>
  <c r="J1244" i="39"/>
  <c r="L1244" i="39" s="1"/>
  <c r="J1243" i="39"/>
  <c r="L1243" i="39" s="1"/>
  <c r="J1242" i="39"/>
  <c r="L1242" i="39" s="1"/>
  <c r="J1241" i="39"/>
  <c r="L1241" i="39" s="1"/>
  <c r="J1240" i="39"/>
  <c r="L1240" i="39" s="1"/>
  <c r="J1239" i="39"/>
  <c r="L1239" i="39" s="1"/>
  <c r="J1238" i="39"/>
  <c r="L1238" i="39" s="1"/>
  <c r="J1237" i="39"/>
  <c r="L1237" i="39" s="1"/>
  <c r="J1236" i="39"/>
  <c r="L1236" i="39" s="1"/>
  <c r="J1235" i="39"/>
  <c r="L1235" i="39" s="1"/>
  <c r="J1234" i="39"/>
  <c r="L1234" i="39" s="1"/>
  <c r="J1232" i="39"/>
  <c r="L1232" i="39" s="1"/>
  <c r="J1231" i="39"/>
  <c r="L1231" i="39" s="1"/>
  <c r="J1230" i="39"/>
  <c r="L1230" i="39" s="1"/>
  <c r="J1229" i="39"/>
  <c r="L1229" i="39" s="1"/>
  <c r="J1228" i="39"/>
  <c r="L1228" i="39" s="1"/>
  <c r="J1227" i="39"/>
  <c r="L1227" i="39" s="1"/>
  <c r="J1226" i="39"/>
  <c r="L1226" i="39" s="1"/>
  <c r="J1225" i="39"/>
  <c r="L1225" i="39" s="1"/>
  <c r="J1224" i="39"/>
  <c r="L1224" i="39" s="1"/>
  <c r="K1223" i="39"/>
  <c r="J1223" i="39"/>
  <c r="J1222" i="39"/>
  <c r="L1222" i="39" s="1"/>
  <c r="J1221" i="39"/>
  <c r="L1221" i="39" s="1"/>
  <c r="J1220" i="39"/>
  <c r="L1220" i="39" s="1"/>
  <c r="J1219" i="39"/>
  <c r="L1219" i="39" s="1"/>
  <c r="N1216" i="39"/>
  <c r="J1216" i="39"/>
  <c r="L1216" i="39" s="1"/>
  <c r="P1216" i="39" s="1"/>
  <c r="J1214" i="39"/>
  <c r="L1214" i="39" s="1"/>
  <c r="J1211" i="39"/>
  <c r="L1211" i="39" s="1"/>
  <c r="C1211" i="39"/>
  <c r="J1206" i="39"/>
  <c r="L1206" i="39" s="1"/>
  <c r="L1212" i="39" s="1"/>
  <c r="R1211" i="39" s="1"/>
  <c r="J1203" i="39"/>
  <c r="L1203" i="39" s="1"/>
  <c r="P1203" i="39" s="1"/>
  <c r="N1182" i="39"/>
  <c r="J1182" i="39"/>
  <c r="L1182" i="39" s="1"/>
  <c r="J1176" i="39"/>
  <c r="L1176" i="39" s="1"/>
  <c r="J1175" i="39"/>
  <c r="L1175" i="39" s="1"/>
  <c r="J1174" i="39"/>
  <c r="L1174" i="39" s="1"/>
  <c r="J1173" i="39"/>
  <c r="L1173" i="39" s="1"/>
  <c r="J1163" i="39"/>
  <c r="L1163" i="39" s="1"/>
  <c r="J1162" i="39"/>
  <c r="L1162" i="39" s="1"/>
  <c r="J1154" i="39"/>
  <c r="L1154" i="39" s="1"/>
  <c r="J1151" i="39"/>
  <c r="L1151" i="39" s="1"/>
  <c r="J1148" i="39"/>
  <c r="L1148" i="39" s="1"/>
  <c r="J1147" i="39"/>
  <c r="L1147" i="39" s="1"/>
  <c r="J1146" i="39"/>
  <c r="L1146" i="39" s="1"/>
  <c r="J1145" i="39"/>
  <c r="L1145" i="39" s="1"/>
  <c r="J1144" i="39"/>
  <c r="L1144" i="39" s="1"/>
  <c r="J1143" i="39"/>
  <c r="L1143" i="39" s="1"/>
  <c r="C1137" i="39"/>
  <c r="J1136" i="39"/>
  <c r="L1136" i="39" s="1"/>
  <c r="J1135" i="39"/>
  <c r="L1135" i="39" s="1"/>
  <c r="J1134" i="39"/>
  <c r="L1134" i="39" s="1"/>
  <c r="J1133" i="39"/>
  <c r="L1133" i="39" s="1"/>
  <c r="J1132" i="39"/>
  <c r="L1132" i="39" s="1"/>
  <c r="J1131" i="39"/>
  <c r="L1131" i="39" s="1"/>
  <c r="J1130" i="39"/>
  <c r="L1130" i="39" s="1"/>
  <c r="J1129" i="39"/>
  <c r="L1129" i="39" s="1"/>
  <c r="J1128" i="39"/>
  <c r="L1128" i="39" s="1"/>
  <c r="J1127" i="39"/>
  <c r="L1127" i="39" s="1"/>
  <c r="J1126" i="39"/>
  <c r="L1126" i="39" s="1"/>
  <c r="J1125" i="39"/>
  <c r="L1125" i="39" s="1"/>
  <c r="J1124" i="39"/>
  <c r="L1124" i="39" s="1"/>
  <c r="J1123" i="39"/>
  <c r="L1123" i="39" s="1"/>
  <c r="J1122" i="39"/>
  <c r="L1122" i="39" s="1"/>
  <c r="J1121" i="39"/>
  <c r="L1121" i="39" s="1"/>
  <c r="J1120" i="39"/>
  <c r="L1120" i="39" s="1"/>
  <c r="J1119" i="39"/>
  <c r="L1119" i="39" s="1"/>
  <c r="J1118" i="39"/>
  <c r="L1118" i="39" s="1"/>
  <c r="J1117" i="39"/>
  <c r="L1117" i="39" s="1"/>
  <c r="J1116" i="39"/>
  <c r="L1116" i="39" s="1"/>
  <c r="J1115" i="39"/>
  <c r="L1115" i="39" s="1"/>
  <c r="J1114" i="39"/>
  <c r="L1114" i="39" s="1"/>
  <c r="J1113" i="39"/>
  <c r="L1113" i="39" s="1"/>
  <c r="J1112" i="39"/>
  <c r="L1112" i="39" s="1"/>
  <c r="J1111" i="39"/>
  <c r="L1111" i="39" s="1"/>
  <c r="J1110" i="39"/>
  <c r="L1110" i="39" s="1"/>
  <c r="J1109" i="39"/>
  <c r="L1109" i="39" s="1"/>
  <c r="J1108" i="39"/>
  <c r="L1108" i="39" s="1"/>
  <c r="J1107" i="39"/>
  <c r="L1107" i="39" s="1"/>
  <c r="J1106" i="39"/>
  <c r="L1106" i="39" s="1"/>
  <c r="J1105" i="39"/>
  <c r="L1105" i="39" s="1"/>
  <c r="J1104" i="39"/>
  <c r="L1104" i="39" s="1"/>
  <c r="J1103" i="39"/>
  <c r="L1103" i="39" s="1"/>
  <c r="J1102" i="39"/>
  <c r="L1102" i="39" s="1"/>
  <c r="J1101" i="39"/>
  <c r="L1101" i="39" s="1"/>
  <c r="J1100" i="39"/>
  <c r="L1100" i="39" s="1"/>
  <c r="J1099" i="39"/>
  <c r="L1099" i="39" s="1"/>
  <c r="J1098" i="39"/>
  <c r="L1098" i="39" s="1"/>
  <c r="J1097" i="39"/>
  <c r="L1097" i="39" s="1"/>
  <c r="J1096" i="39"/>
  <c r="L1096" i="39" s="1"/>
  <c r="J1095" i="39"/>
  <c r="L1095" i="39" s="1"/>
  <c r="J1094" i="39"/>
  <c r="L1094" i="39" s="1"/>
  <c r="J1093" i="39"/>
  <c r="L1093" i="39" s="1"/>
  <c r="J1092" i="39"/>
  <c r="L1092" i="39" s="1"/>
  <c r="J1091" i="39"/>
  <c r="L1091" i="39" s="1"/>
  <c r="J1090" i="39"/>
  <c r="L1090" i="39" s="1"/>
  <c r="J1089" i="39"/>
  <c r="L1089" i="39" s="1"/>
  <c r="J1088" i="39"/>
  <c r="L1088" i="39" s="1"/>
  <c r="J1087" i="39"/>
  <c r="L1087" i="39" s="1"/>
  <c r="J1086" i="39"/>
  <c r="L1086" i="39" s="1"/>
  <c r="J1085" i="39"/>
  <c r="L1085" i="39" s="1"/>
  <c r="J1084" i="39"/>
  <c r="L1084" i="39" s="1"/>
  <c r="J1083" i="39"/>
  <c r="L1083" i="39" s="1"/>
  <c r="J1082" i="39"/>
  <c r="L1082" i="39" s="1"/>
  <c r="J1081" i="39"/>
  <c r="L1081" i="39" s="1"/>
  <c r="J1080" i="39"/>
  <c r="L1080" i="39" s="1"/>
  <c r="J1079" i="39"/>
  <c r="L1079" i="39" s="1"/>
  <c r="J1078" i="39"/>
  <c r="L1078" i="39" s="1"/>
  <c r="J1077" i="39"/>
  <c r="L1077" i="39" s="1"/>
  <c r="J1076" i="39"/>
  <c r="L1076" i="39" s="1"/>
  <c r="J1075" i="39"/>
  <c r="L1075" i="39" s="1"/>
  <c r="J1074" i="39"/>
  <c r="L1074" i="39" s="1"/>
  <c r="J1073" i="39"/>
  <c r="L1073" i="39" s="1"/>
  <c r="J1072" i="39"/>
  <c r="L1072" i="39" s="1"/>
  <c r="J1071" i="39"/>
  <c r="L1071" i="39" s="1"/>
  <c r="J1070" i="39"/>
  <c r="L1070" i="39" s="1"/>
  <c r="J1069" i="39"/>
  <c r="L1069" i="39" s="1"/>
  <c r="J1068" i="39"/>
  <c r="L1068" i="39" s="1"/>
  <c r="J1067" i="39"/>
  <c r="L1067" i="39" s="1"/>
  <c r="J1066" i="39"/>
  <c r="L1066" i="39" s="1"/>
  <c r="J1065" i="39"/>
  <c r="L1065" i="39" s="1"/>
  <c r="J1064" i="39"/>
  <c r="L1064" i="39" s="1"/>
  <c r="J1063" i="39"/>
  <c r="L1063" i="39" s="1"/>
  <c r="J1062" i="39"/>
  <c r="L1062" i="39" s="1"/>
  <c r="J1061" i="39"/>
  <c r="L1061" i="39" s="1"/>
  <c r="J1060" i="39"/>
  <c r="L1060" i="39" s="1"/>
  <c r="J1059" i="39"/>
  <c r="L1059" i="39" s="1"/>
  <c r="J1058" i="39"/>
  <c r="L1058" i="39" s="1"/>
  <c r="J1057" i="39"/>
  <c r="L1057" i="39" s="1"/>
  <c r="J1056" i="39"/>
  <c r="L1056" i="39" s="1"/>
  <c r="J1055" i="39"/>
  <c r="L1055" i="39" s="1"/>
  <c r="J1054" i="39"/>
  <c r="L1054" i="39" s="1"/>
  <c r="J1053" i="39"/>
  <c r="L1053" i="39" s="1"/>
  <c r="J1052" i="39"/>
  <c r="L1052" i="39" s="1"/>
  <c r="J1051" i="39"/>
  <c r="L1051" i="39" s="1"/>
  <c r="J1050" i="39"/>
  <c r="L1050" i="39" s="1"/>
  <c r="J1049" i="39"/>
  <c r="L1049" i="39" s="1"/>
  <c r="J1048" i="39"/>
  <c r="L1048" i="39" s="1"/>
  <c r="J1047" i="39"/>
  <c r="L1047" i="39" s="1"/>
  <c r="J1046" i="39"/>
  <c r="L1046" i="39" s="1"/>
  <c r="J1045" i="39"/>
  <c r="L1045" i="39" s="1"/>
  <c r="J1044" i="39"/>
  <c r="L1044" i="39" s="1"/>
  <c r="J1043" i="39"/>
  <c r="L1043" i="39" s="1"/>
  <c r="J1042" i="39"/>
  <c r="L1042" i="39" s="1"/>
  <c r="J1041" i="39"/>
  <c r="L1041" i="39" s="1"/>
  <c r="J1040" i="39"/>
  <c r="L1040" i="39" s="1"/>
  <c r="J1039" i="39"/>
  <c r="L1039" i="39" s="1"/>
  <c r="J1038" i="39"/>
  <c r="L1038" i="39" s="1"/>
  <c r="J1034" i="39"/>
  <c r="L1034" i="39" s="1"/>
  <c r="L1035" i="39" s="1"/>
  <c r="J1031" i="39"/>
  <c r="L1031" i="39" s="1"/>
  <c r="J1030" i="39"/>
  <c r="L1030" i="39" s="1"/>
  <c r="J1029" i="39"/>
  <c r="L1029" i="39" s="1"/>
  <c r="J1028" i="39"/>
  <c r="L1028" i="39" s="1"/>
  <c r="J1027" i="39"/>
  <c r="L1027" i="39" s="1"/>
  <c r="J1026" i="39"/>
  <c r="L1026" i="39" s="1"/>
  <c r="J1025" i="39"/>
  <c r="L1025" i="39" s="1"/>
  <c r="J1024" i="39"/>
  <c r="L1024" i="39" s="1"/>
  <c r="J1023" i="39"/>
  <c r="L1023" i="39" s="1"/>
  <c r="J1022" i="39"/>
  <c r="L1022" i="39" s="1"/>
  <c r="J1021" i="39"/>
  <c r="L1021" i="39" s="1"/>
  <c r="J1020" i="39"/>
  <c r="L1020" i="39" s="1"/>
  <c r="J1019" i="39"/>
  <c r="L1019" i="39" s="1"/>
  <c r="J1018" i="39"/>
  <c r="L1018" i="39" s="1"/>
  <c r="J1017" i="39"/>
  <c r="L1017" i="39" s="1"/>
  <c r="J1016" i="39"/>
  <c r="L1016" i="39" s="1"/>
  <c r="J1015" i="39"/>
  <c r="L1015" i="39" s="1"/>
  <c r="J1014" i="39"/>
  <c r="L1014" i="39" s="1"/>
  <c r="J1013" i="39"/>
  <c r="L1013" i="39" s="1"/>
  <c r="J1012" i="39"/>
  <c r="L1012" i="39" s="1"/>
  <c r="J1011" i="39"/>
  <c r="L1011" i="39" s="1"/>
  <c r="J1010" i="39"/>
  <c r="L1010" i="39" s="1"/>
  <c r="J1009" i="39"/>
  <c r="L1009" i="39" s="1"/>
  <c r="J1008" i="39"/>
  <c r="L1008" i="39" s="1"/>
  <c r="J1007" i="39"/>
  <c r="L1007" i="39" s="1"/>
  <c r="J1006" i="39"/>
  <c r="L1006" i="39" s="1"/>
  <c r="J1005" i="39"/>
  <c r="L1005" i="39" s="1"/>
  <c r="J1004" i="39"/>
  <c r="L1004" i="39" s="1"/>
  <c r="J1003" i="39"/>
  <c r="L1003" i="39" s="1"/>
  <c r="J1002" i="39"/>
  <c r="L1002" i="39" s="1"/>
  <c r="J1001" i="39"/>
  <c r="L1001" i="39" s="1"/>
  <c r="J1000" i="39"/>
  <c r="L1000" i="39" s="1"/>
  <c r="J999" i="39"/>
  <c r="L999" i="39" s="1"/>
  <c r="J998" i="39"/>
  <c r="L998" i="39" s="1"/>
  <c r="J997" i="39"/>
  <c r="L997" i="39" s="1"/>
  <c r="J996" i="39"/>
  <c r="L996" i="39" s="1"/>
  <c r="J995" i="39"/>
  <c r="L995" i="39" s="1"/>
  <c r="J994" i="39"/>
  <c r="L994" i="39" s="1"/>
  <c r="J993" i="39"/>
  <c r="L993" i="39" s="1"/>
  <c r="J992" i="39"/>
  <c r="L992" i="39" s="1"/>
  <c r="J991" i="39"/>
  <c r="L991" i="39" s="1"/>
  <c r="J990" i="39"/>
  <c r="L990" i="39" s="1"/>
  <c r="J989" i="39"/>
  <c r="L989" i="39" s="1"/>
  <c r="J988" i="39"/>
  <c r="L988" i="39" s="1"/>
  <c r="J987" i="39"/>
  <c r="L987" i="39" s="1"/>
  <c r="J986" i="39"/>
  <c r="L986" i="39" s="1"/>
  <c r="J985" i="39"/>
  <c r="L985" i="39" s="1"/>
  <c r="J984" i="39"/>
  <c r="L984" i="39" s="1"/>
  <c r="J983" i="39"/>
  <c r="L983" i="39" s="1"/>
  <c r="J982" i="39"/>
  <c r="L982" i="39" s="1"/>
  <c r="J981" i="39"/>
  <c r="L981" i="39" s="1"/>
  <c r="J980" i="39"/>
  <c r="L980" i="39" s="1"/>
  <c r="J979" i="39"/>
  <c r="L979" i="39" s="1"/>
  <c r="J978" i="39"/>
  <c r="L978" i="39" s="1"/>
  <c r="J977" i="39"/>
  <c r="L977" i="39" s="1"/>
  <c r="J976" i="39"/>
  <c r="L976" i="39" s="1"/>
  <c r="J975" i="39"/>
  <c r="L975" i="39" s="1"/>
  <c r="J974" i="39"/>
  <c r="L974" i="39" s="1"/>
  <c r="J973" i="39"/>
  <c r="L973" i="39" s="1"/>
  <c r="J972" i="39"/>
  <c r="L972" i="39" s="1"/>
  <c r="J971" i="39"/>
  <c r="L971" i="39" s="1"/>
  <c r="J970" i="39"/>
  <c r="L970" i="39" s="1"/>
  <c r="J969" i="39"/>
  <c r="L969" i="39" s="1"/>
  <c r="J968" i="39"/>
  <c r="L968" i="39" s="1"/>
  <c r="J967" i="39"/>
  <c r="L967" i="39" s="1"/>
  <c r="J966" i="39"/>
  <c r="L966" i="39" s="1"/>
  <c r="J965" i="39"/>
  <c r="L965" i="39" s="1"/>
  <c r="J964" i="39"/>
  <c r="L964" i="39" s="1"/>
  <c r="J963" i="39"/>
  <c r="L963" i="39" s="1"/>
  <c r="J962" i="39"/>
  <c r="L962" i="39" s="1"/>
  <c r="J961" i="39"/>
  <c r="L961" i="39" s="1"/>
  <c r="J960" i="39"/>
  <c r="L960" i="39" s="1"/>
  <c r="J959" i="39"/>
  <c r="L959" i="39" s="1"/>
  <c r="J958" i="39"/>
  <c r="L958" i="39" s="1"/>
  <c r="J957" i="39"/>
  <c r="L957" i="39" s="1"/>
  <c r="J956" i="39"/>
  <c r="L956" i="39" s="1"/>
  <c r="J955" i="39"/>
  <c r="L955" i="39" s="1"/>
  <c r="J954" i="39"/>
  <c r="L954" i="39" s="1"/>
  <c r="J953" i="39"/>
  <c r="L953" i="39" s="1"/>
  <c r="J952" i="39"/>
  <c r="L952" i="39" s="1"/>
  <c r="J951" i="39"/>
  <c r="L951" i="39" s="1"/>
  <c r="J950" i="39"/>
  <c r="L950" i="39" s="1"/>
  <c r="J949" i="39"/>
  <c r="L949" i="39" s="1"/>
  <c r="J948" i="39"/>
  <c r="L948" i="39" s="1"/>
  <c r="J947" i="39"/>
  <c r="L947" i="39" s="1"/>
  <c r="J946" i="39"/>
  <c r="L946" i="39" s="1"/>
  <c r="J945" i="39"/>
  <c r="L945" i="39" s="1"/>
  <c r="J944" i="39"/>
  <c r="L944" i="39" s="1"/>
  <c r="J943" i="39"/>
  <c r="L943" i="39" s="1"/>
  <c r="J942" i="39"/>
  <c r="L942" i="39" s="1"/>
  <c r="J941" i="39"/>
  <c r="L941" i="39" s="1"/>
  <c r="J940" i="39"/>
  <c r="L940" i="39" s="1"/>
  <c r="J939" i="39"/>
  <c r="L939" i="39" s="1"/>
  <c r="J938" i="39"/>
  <c r="L938" i="39" s="1"/>
  <c r="J937" i="39"/>
  <c r="L937" i="39" s="1"/>
  <c r="J936" i="39"/>
  <c r="L936" i="39" s="1"/>
  <c r="J935" i="39"/>
  <c r="L935" i="39" s="1"/>
  <c r="J934" i="39"/>
  <c r="L934" i="39" s="1"/>
  <c r="J933" i="39"/>
  <c r="L933" i="39" s="1"/>
  <c r="J932" i="39"/>
  <c r="L932" i="39" s="1"/>
  <c r="J931" i="39"/>
  <c r="L931" i="39" s="1"/>
  <c r="J930" i="39"/>
  <c r="L930" i="39" s="1"/>
  <c r="J929" i="39"/>
  <c r="L929" i="39" s="1"/>
  <c r="J928" i="39"/>
  <c r="L928" i="39" s="1"/>
  <c r="J927" i="39"/>
  <c r="L927" i="39" s="1"/>
  <c r="J926" i="39"/>
  <c r="L926" i="39" s="1"/>
  <c r="J925" i="39"/>
  <c r="L925" i="39" s="1"/>
  <c r="J924" i="39"/>
  <c r="L924" i="39" s="1"/>
  <c r="J923" i="39"/>
  <c r="L923" i="39" s="1"/>
  <c r="J922" i="39"/>
  <c r="L922" i="39" s="1"/>
  <c r="J921" i="39"/>
  <c r="L921" i="39" s="1"/>
  <c r="J920" i="39"/>
  <c r="L920" i="39" s="1"/>
  <c r="J919" i="39"/>
  <c r="L919" i="39" s="1"/>
  <c r="J918" i="39"/>
  <c r="L918" i="39" s="1"/>
  <c r="J917" i="39"/>
  <c r="L917" i="39" s="1"/>
  <c r="J916" i="39"/>
  <c r="L916" i="39" s="1"/>
  <c r="J915" i="39"/>
  <c r="L915" i="39" s="1"/>
  <c r="J914" i="39"/>
  <c r="L914" i="39" s="1"/>
  <c r="J913" i="39"/>
  <c r="L913" i="39" s="1"/>
  <c r="J912" i="39"/>
  <c r="L912" i="39" s="1"/>
  <c r="J911" i="39"/>
  <c r="L911" i="39" s="1"/>
  <c r="J910" i="39"/>
  <c r="L910" i="39" s="1"/>
  <c r="J909" i="39"/>
  <c r="L909" i="39" s="1"/>
  <c r="J908" i="39"/>
  <c r="L908" i="39" s="1"/>
  <c r="J907" i="39"/>
  <c r="L907" i="39" s="1"/>
  <c r="J906" i="39"/>
  <c r="L906" i="39" s="1"/>
  <c r="J905" i="39"/>
  <c r="L905" i="39" s="1"/>
  <c r="J904" i="39"/>
  <c r="L904" i="39" s="1"/>
  <c r="J903" i="39"/>
  <c r="L903" i="39" s="1"/>
  <c r="J902" i="39"/>
  <c r="L902" i="39" s="1"/>
  <c r="J901" i="39"/>
  <c r="L901" i="39" s="1"/>
  <c r="J900" i="39"/>
  <c r="L900" i="39" s="1"/>
  <c r="J899" i="39"/>
  <c r="L899" i="39" s="1"/>
  <c r="J898" i="39"/>
  <c r="L898" i="39" s="1"/>
  <c r="J897" i="39"/>
  <c r="L897" i="39" s="1"/>
  <c r="J896" i="39"/>
  <c r="L896" i="39" s="1"/>
  <c r="C894" i="39"/>
  <c r="J893" i="39"/>
  <c r="L893" i="39" s="1"/>
  <c r="J892" i="39"/>
  <c r="L892" i="39" s="1"/>
  <c r="J891" i="39"/>
  <c r="L891" i="39" s="1"/>
  <c r="J890" i="39"/>
  <c r="L890" i="39" s="1"/>
  <c r="C884" i="39"/>
  <c r="J883" i="39"/>
  <c r="L883" i="39" s="1"/>
  <c r="M883" i="39" s="1"/>
  <c r="J882" i="39"/>
  <c r="O882" i="39" s="1"/>
  <c r="J881" i="39"/>
  <c r="L881" i="39" s="1"/>
  <c r="J873" i="39"/>
  <c r="O873" i="39" s="1"/>
  <c r="J872" i="39"/>
  <c r="L872" i="39" s="1"/>
  <c r="J871" i="39"/>
  <c r="L871" i="39" s="1"/>
  <c r="J868" i="39"/>
  <c r="L868" i="39" s="1"/>
  <c r="J867" i="39"/>
  <c r="L867" i="39" s="1"/>
  <c r="J866" i="39"/>
  <c r="L866" i="39" s="1"/>
  <c r="J865" i="39"/>
  <c r="L865" i="39" s="1"/>
  <c r="J864" i="39"/>
  <c r="L864" i="39" s="1"/>
  <c r="J863" i="39"/>
  <c r="L863" i="39" s="1"/>
  <c r="J862" i="39"/>
  <c r="L862" i="39" s="1"/>
  <c r="J861" i="39"/>
  <c r="L861" i="39" s="1"/>
  <c r="J860" i="39"/>
  <c r="L860" i="39" s="1"/>
  <c r="J859" i="39"/>
  <c r="L859" i="39" s="1"/>
  <c r="J858" i="39"/>
  <c r="L858" i="39" s="1"/>
  <c r="J857" i="39"/>
  <c r="L857" i="39" s="1"/>
  <c r="J856" i="39"/>
  <c r="L856" i="39" s="1"/>
  <c r="J855" i="39"/>
  <c r="L855" i="39" s="1"/>
  <c r="J854" i="39"/>
  <c r="L854" i="39" s="1"/>
  <c r="J853" i="39"/>
  <c r="L853" i="39" s="1"/>
  <c r="J852" i="39"/>
  <c r="L852" i="39" s="1"/>
  <c r="J851" i="39"/>
  <c r="L851" i="39" s="1"/>
  <c r="J850" i="39"/>
  <c r="L850" i="39" s="1"/>
  <c r="J849" i="39"/>
  <c r="L849" i="39" s="1"/>
  <c r="J848" i="39"/>
  <c r="L848" i="39" s="1"/>
  <c r="J847" i="39"/>
  <c r="L847" i="39" s="1"/>
  <c r="J846" i="39"/>
  <c r="L846" i="39" s="1"/>
  <c r="J845" i="39"/>
  <c r="L845" i="39" s="1"/>
  <c r="J844" i="39"/>
  <c r="L844" i="39" s="1"/>
  <c r="J843" i="39"/>
  <c r="L843" i="39" s="1"/>
  <c r="J842" i="39"/>
  <c r="L842" i="39" s="1"/>
  <c r="J841" i="39"/>
  <c r="L841" i="39" s="1"/>
  <c r="J840" i="39"/>
  <c r="L840" i="39" s="1"/>
  <c r="J839" i="39"/>
  <c r="L839" i="39" s="1"/>
  <c r="J838" i="39"/>
  <c r="L838" i="39" s="1"/>
  <c r="J837" i="39"/>
  <c r="L837" i="39" s="1"/>
  <c r="J836" i="39"/>
  <c r="L836" i="39" s="1"/>
  <c r="J835" i="39"/>
  <c r="L835" i="39" s="1"/>
  <c r="J834" i="39"/>
  <c r="L834" i="39" s="1"/>
  <c r="J833" i="39"/>
  <c r="L833" i="39" s="1"/>
  <c r="J832" i="39"/>
  <c r="L832" i="39" s="1"/>
  <c r="J831" i="39"/>
  <c r="L831" i="39" s="1"/>
  <c r="J830" i="39"/>
  <c r="L830" i="39" s="1"/>
  <c r="J829" i="39"/>
  <c r="L829" i="39" s="1"/>
  <c r="J828" i="39"/>
  <c r="L828" i="39" s="1"/>
  <c r="J827" i="39"/>
  <c r="L827" i="39" s="1"/>
  <c r="J826" i="39"/>
  <c r="L826" i="39" s="1"/>
  <c r="J825" i="39"/>
  <c r="L825" i="39" s="1"/>
  <c r="J824" i="39"/>
  <c r="L824" i="39" s="1"/>
  <c r="J823" i="39"/>
  <c r="L823" i="39" s="1"/>
  <c r="J822" i="39"/>
  <c r="L822" i="39" s="1"/>
  <c r="J821" i="39"/>
  <c r="L821" i="39" s="1"/>
  <c r="J820" i="39"/>
  <c r="L820" i="39" s="1"/>
  <c r="J819" i="39"/>
  <c r="L819" i="39" s="1"/>
  <c r="J818" i="39"/>
  <c r="L818" i="39" s="1"/>
  <c r="J817" i="39"/>
  <c r="L817" i="39" s="1"/>
  <c r="J816" i="39"/>
  <c r="L816" i="39" s="1"/>
  <c r="J815" i="39"/>
  <c r="L815" i="39" s="1"/>
  <c r="J814" i="39"/>
  <c r="L814" i="39" s="1"/>
  <c r="J813" i="39"/>
  <c r="L813" i="39" s="1"/>
  <c r="J812" i="39"/>
  <c r="L812" i="39" s="1"/>
  <c r="J811" i="39"/>
  <c r="L811" i="39" s="1"/>
  <c r="J810" i="39"/>
  <c r="L810" i="39" s="1"/>
  <c r="J809" i="39"/>
  <c r="L809" i="39" s="1"/>
  <c r="J808" i="39"/>
  <c r="L808" i="39" s="1"/>
  <c r="J807" i="39"/>
  <c r="L807" i="39" s="1"/>
  <c r="J806" i="39"/>
  <c r="L806" i="39" s="1"/>
  <c r="J805" i="39"/>
  <c r="L805" i="39" s="1"/>
  <c r="J804" i="39"/>
  <c r="L804" i="39" s="1"/>
  <c r="J803" i="39"/>
  <c r="L803" i="39" s="1"/>
  <c r="J802" i="39"/>
  <c r="L802" i="39" s="1"/>
  <c r="J801" i="39"/>
  <c r="L801" i="39" s="1"/>
  <c r="J800" i="39"/>
  <c r="L800" i="39" s="1"/>
  <c r="J799" i="39"/>
  <c r="L799" i="39" s="1"/>
  <c r="J798" i="39"/>
  <c r="L798" i="39" s="1"/>
  <c r="J797" i="39"/>
  <c r="L797" i="39" s="1"/>
  <c r="J796" i="39"/>
  <c r="L796" i="39" s="1"/>
  <c r="J795" i="39"/>
  <c r="L795" i="39" s="1"/>
  <c r="J794" i="39"/>
  <c r="L794" i="39" s="1"/>
  <c r="J793" i="39"/>
  <c r="L793" i="39" s="1"/>
  <c r="J792" i="39"/>
  <c r="L792" i="39" s="1"/>
  <c r="J791" i="39"/>
  <c r="L791" i="39" s="1"/>
  <c r="J790" i="39"/>
  <c r="L790" i="39" s="1"/>
  <c r="J789" i="39"/>
  <c r="L789" i="39" s="1"/>
  <c r="J788" i="39"/>
  <c r="L788" i="39" s="1"/>
  <c r="J787" i="39"/>
  <c r="L787" i="39" s="1"/>
  <c r="J786" i="39"/>
  <c r="L786" i="39" s="1"/>
  <c r="J785" i="39"/>
  <c r="L785" i="39" s="1"/>
  <c r="J784" i="39"/>
  <c r="L784" i="39" s="1"/>
  <c r="J783" i="39"/>
  <c r="L783" i="39" s="1"/>
  <c r="J782" i="39"/>
  <c r="L782" i="39" s="1"/>
  <c r="J781" i="39"/>
  <c r="L781" i="39" s="1"/>
  <c r="J780" i="39"/>
  <c r="L780" i="39" s="1"/>
  <c r="J779" i="39"/>
  <c r="L779" i="39" s="1"/>
  <c r="J778" i="39"/>
  <c r="L778" i="39" s="1"/>
  <c r="J777" i="39"/>
  <c r="L777" i="39" s="1"/>
  <c r="J776" i="39"/>
  <c r="L776" i="39" s="1"/>
  <c r="J775" i="39"/>
  <c r="L775" i="39" s="1"/>
  <c r="J774" i="39"/>
  <c r="L774" i="39" s="1"/>
  <c r="J773" i="39"/>
  <c r="L773" i="39" s="1"/>
  <c r="J772" i="39"/>
  <c r="L772" i="39" s="1"/>
  <c r="J771" i="39"/>
  <c r="L771" i="39" s="1"/>
  <c r="J770" i="39"/>
  <c r="L770" i="39" s="1"/>
  <c r="J769" i="39"/>
  <c r="L769" i="39" s="1"/>
  <c r="J768" i="39"/>
  <c r="L768" i="39" s="1"/>
  <c r="J767" i="39"/>
  <c r="L767" i="39" s="1"/>
  <c r="J766" i="39"/>
  <c r="L766" i="39" s="1"/>
  <c r="J765" i="39"/>
  <c r="L765" i="39" s="1"/>
  <c r="J764" i="39"/>
  <c r="L764" i="39" s="1"/>
  <c r="J763" i="39"/>
  <c r="L763" i="39" s="1"/>
  <c r="J762" i="39"/>
  <c r="L762" i="39" s="1"/>
  <c r="J761" i="39"/>
  <c r="L761" i="39" s="1"/>
  <c r="J760" i="39"/>
  <c r="L760" i="39" s="1"/>
  <c r="J759" i="39"/>
  <c r="L759" i="39" s="1"/>
  <c r="J758" i="39"/>
  <c r="L758" i="39" s="1"/>
  <c r="J757" i="39"/>
  <c r="L757" i="39" s="1"/>
  <c r="J756" i="39"/>
  <c r="L756" i="39" s="1"/>
  <c r="J755" i="39"/>
  <c r="L755" i="39" s="1"/>
  <c r="J754" i="39"/>
  <c r="L754" i="39" s="1"/>
  <c r="J753" i="39"/>
  <c r="L753" i="39" s="1"/>
  <c r="J752" i="39"/>
  <c r="L752" i="39" s="1"/>
  <c r="J751" i="39"/>
  <c r="L751" i="39" s="1"/>
  <c r="J750" i="39"/>
  <c r="L750" i="39" s="1"/>
  <c r="J749" i="39"/>
  <c r="L749" i="39" s="1"/>
  <c r="J748" i="39"/>
  <c r="L748" i="39" s="1"/>
  <c r="J747" i="39"/>
  <c r="L747" i="39" s="1"/>
  <c r="J746" i="39"/>
  <c r="L746" i="39" s="1"/>
  <c r="J745" i="39"/>
  <c r="L745" i="39" s="1"/>
  <c r="J744" i="39"/>
  <c r="L744" i="39" s="1"/>
  <c r="J743" i="39"/>
  <c r="L743" i="39" s="1"/>
  <c r="J742" i="39"/>
  <c r="L742" i="39" s="1"/>
  <c r="J741" i="39"/>
  <c r="L741" i="39" s="1"/>
  <c r="J740" i="39"/>
  <c r="L740" i="39" s="1"/>
  <c r="J739" i="39"/>
  <c r="L739" i="39" s="1"/>
  <c r="J738" i="39"/>
  <c r="L738" i="39" s="1"/>
  <c r="J737" i="39"/>
  <c r="L737" i="39" s="1"/>
  <c r="J736" i="39"/>
  <c r="L736" i="39" s="1"/>
  <c r="J735" i="39"/>
  <c r="L735" i="39" s="1"/>
  <c r="J734" i="39"/>
  <c r="L734" i="39" s="1"/>
  <c r="J733" i="39"/>
  <c r="L733" i="39" s="1"/>
  <c r="J732" i="39"/>
  <c r="L732" i="39" s="1"/>
  <c r="J731" i="39"/>
  <c r="L731" i="39" s="1"/>
  <c r="J730" i="39"/>
  <c r="L730" i="39" s="1"/>
  <c r="C728" i="39"/>
  <c r="J727" i="39"/>
  <c r="L727" i="39" s="1"/>
  <c r="J726" i="39"/>
  <c r="L726" i="39" s="1"/>
  <c r="J725" i="39"/>
  <c r="L725" i="39" s="1"/>
  <c r="J724" i="39"/>
  <c r="L724" i="39" s="1"/>
  <c r="J723" i="39"/>
  <c r="L723" i="39" s="1"/>
  <c r="J722" i="39"/>
  <c r="L722" i="39" s="1"/>
  <c r="J721" i="39"/>
  <c r="L721" i="39" s="1"/>
  <c r="J720" i="39"/>
  <c r="L720" i="39" s="1"/>
  <c r="J719" i="39"/>
  <c r="L719" i="39" s="1"/>
  <c r="J718" i="39"/>
  <c r="L718" i="39" s="1"/>
  <c r="J717" i="39"/>
  <c r="L717" i="39" s="1"/>
  <c r="J716" i="39"/>
  <c r="L716" i="39" s="1"/>
  <c r="J715" i="39"/>
  <c r="L715" i="39" s="1"/>
  <c r="J714" i="39"/>
  <c r="L714" i="39" s="1"/>
  <c r="J713" i="39"/>
  <c r="L713" i="39" s="1"/>
  <c r="J712" i="39"/>
  <c r="L712" i="39" s="1"/>
  <c r="J711" i="39"/>
  <c r="L711" i="39" s="1"/>
  <c r="J710" i="39"/>
  <c r="L710" i="39" s="1"/>
  <c r="J709" i="39"/>
  <c r="L709" i="39" s="1"/>
  <c r="J708" i="39"/>
  <c r="L708" i="39" s="1"/>
  <c r="J707" i="39"/>
  <c r="L707" i="39" s="1"/>
  <c r="J706" i="39"/>
  <c r="L706" i="39" s="1"/>
  <c r="J705" i="39"/>
  <c r="L705" i="39" s="1"/>
  <c r="J704" i="39"/>
  <c r="L704" i="39" s="1"/>
  <c r="J703" i="39"/>
  <c r="L703" i="39" s="1"/>
  <c r="J702" i="39"/>
  <c r="L702" i="39" s="1"/>
  <c r="J701" i="39"/>
  <c r="L701" i="39" s="1"/>
  <c r="J700" i="39"/>
  <c r="L700" i="39" s="1"/>
  <c r="J699" i="39"/>
  <c r="L699" i="39" s="1"/>
  <c r="J698" i="39"/>
  <c r="L698" i="39" s="1"/>
  <c r="J697" i="39"/>
  <c r="L697" i="39" s="1"/>
  <c r="J696" i="39"/>
  <c r="L696" i="39" s="1"/>
  <c r="J695" i="39"/>
  <c r="L695" i="39" s="1"/>
  <c r="J694" i="39"/>
  <c r="L694" i="39" s="1"/>
  <c r="J693" i="39"/>
  <c r="L693" i="39" s="1"/>
  <c r="J692" i="39"/>
  <c r="L692" i="39" s="1"/>
  <c r="J691" i="39"/>
  <c r="L691" i="39" s="1"/>
  <c r="J690" i="39"/>
  <c r="L690" i="39" s="1"/>
  <c r="J689" i="39"/>
  <c r="L689" i="39" s="1"/>
  <c r="J688" i="39"/>
  <c r="L688" i="39" s="1"/>
  <c r="J687" i="39"/>
  <c r="L687" i="39" s="1"/>
  <c r="J686" i="39"/>
  <c r="L686" i="39" s="1"/>
  <c r="J685" i="39"/>
  <c r="L685" i="39" s="1"/>
  <c r="J684" i="39"/>
  <c r="L684" i="39" s="1"/>
  <c r="J683" i="39"/>
  <c r="L683" i="39" s="1"/>
  <c r="J682" i="39"/>
  <c r="L682" i="39" s="1"/>
  <c r="J681" i="39"/>
  <c r="L681" i="39" s="1"/>
  <c r="J678" i="39"/>
  <c r="L678" i="39" s="1"/>
  <c r="J677" i="39"/>
  <c r="L677" i="39" s="1"/>
  <c r="J676" i="39"/>
  <c r="L676" i="39" s="1"/>
  <c r="J675" i="39"/>
  <c r="L675" i="39" s="1"/>
  <c r="J672" i="39"/>
  <c r="L672" i="39" s="1"/>
  <c r="J671" i="39"/>
  <c r="L671" i="39" s="1"/>
  <c r="J670" i="39"/>
  <c r="L670" i="39" s="1"/>
  <c r="J669" i="39"/>
  <c r="L669" i="39" s="1"/>
  <c r="J668" i="39"/>
  <c r="L668" i="39" s="1"/>
  <c r="J667" i="39"/>
  <c r="L667" i="39" s="1"/>
  <c r="J666" i="39"/>
  <c r="L666" i="39" s="1"/>
  <c r="J665" i="39"/>
  <c r="L665" i="39" s="1"/>
  <c r="J664" i="39"/>
  <c r="L664" i="39" s="1"/>
  <c r="J663" i="39"/>
  <c r="L663" i="39" s="1"/>
  <c r="J662" i="39"/>
  <c r="L662" i="39" s="1"/>
  <c r="J661" i="39"/>
  <c r="L661" i="39" s="1"/>
  <c r="J660" i="39"/>
  <c r="L660" i="39" s="1"/>
  <c r="J659" i="39"/>
  <c r="L659" i="39" s="1"/>
  <c r="J658" i="39"/>
  <c r="L658" i="39" s="1"/>
  <c r="J657" i="39"/>
  <c r="L657" i="39" s="1"/>
  <c r="J656" i="39"/>
  <c r="L656" i="39" s="1"/>
  <c r="J655" i="39"/>
  <c r="L655" i="39" s="1"/>
  <c r="J652" i="39"/>
  <c r="L652" i="39" s="1"/>
  <c r="J651" i="39"/>
  <c r="L651" i="39" s="1"/>
  <c r="C650" i="39"/>
  <c r="J648" i="39"/>
  <c r="L648" i="39" s="1"/>
  <c r="J647" i="39"/>
  <c r="L647" i="39" s="1"/>
  <c r="J643" i="39"/>
  <c r="L643" i="39" s="1"/>
  <c r="J642" i="39"/>
  <c r="L642" i="39" s="1"/>
  <c r="J641" i="39"/>
  <c r="L641" i="39" s="1"/>
  <c r="J640" i="39"/>
  <c r="L640" i="39" s="1"/>
  <c r="J639" i="39"/>
  <c r="L639" i="39" s="1"/>
  <c r="J636" i="39"/>
  <c r="L636" i="39" s="1"/>
  <c r="J635" i="39"/>
  <c r="L635" i="39" s="1"/>
  <c r="J631" i="39"/>
  <c r="L631" i="39" s="1"/>
  <c r="J630" i="39"/>
  <c r="L630" i="39" s="1"/>
  <c r="J629" i="39"/>
  <c r="L629" i="39" s="1"/>
  <c r="J628" i="39"/>
  <c r="L628" i="39" s="1"/>
  <c r="J627" i="39"/>
  <c r="L627" i="39" s="1"/>
  <c r="J626" i="39"/>
  <c r="L626" i="39" s="1"/>
  <c r="J625" i="39"/>
  <c r="L625" i="39" s="1"/>
  <c r="J622" i="39"/>
  <c r="L622" i="39" s="1"/>
  <c r="J621" i="39"/>
  <c r="L621" i="39" s="1"/>
  <c r="J620" i="39"/>
  <c r="L620" i="39" s="1"/>
  <c r="J617" i="39"/>
  <c r="L617" i="39" s="1"/>
  <c r="J616" i="39"/>
  <c r="L616" i="39" s="1"/>
  <c r="J615" i="39"/>
  <c r="L615" i="39" s="1"/>
  <c r="J614" i="39"/>
  <c r="L614" i="39" s="1"/>
  <c r="J613" i="39"/>
  <c r="L613" i="39" s="1"/>
  <c r="J610" i="39"/>
  <c r="L610" i="39" s="1"/>
  <c r="J609" i="39"/>
  <c r="L609" i="39" s="1"/>
  <c r="J608" i="39"/>
  <c r="L608" i="39" s="1"/>
  <c r="J607" i="39"/>
  <c r="L607" i="39" s="1"/>
  <c r="J606" i="39"/>
  <c r="L606" i="39" s="1"/>
  <c r="J605" i="39"/>
  <c r="L605" i="39" s="1"/>
  <c r="J604" i="39"/>
  <c r="L604" i="39" s="1"/>
  <c r="J603" i="39"/>
  <c r="L603" i="39" s="1"/>
  <c r="J602" i="39"/>
  <c r="L602" i="39" s="1"/>
  <c r="J601" i="39"/>
  <c r="L601" i="39" s="1"/>
  <c r="J600" i="39"/>
  <c r="L600" i="39" s="1"/>
  <c r="J599" i="39"/>
  <c r="L599" i="39" s="1"/>
  <c r="J598" i="39"/>
  <c r="L598" i="39" s="1"/>
  <c r="J597" i="39"/>
  <c r="L597" i="39" s="1"/>
  <c r="J596" i="39"/>
  <c r="L596" i="39" s="1"/>
  <c r="J595" i="39"/>
  <c r="L595" i="39" s="1"/>
  <c r="J594" i="39"/>
  <c r="L594" i="39" s="1"/>
  <c r="J593" i="39"/>
  <c r="L593" i="39" s="1"/>
  <c r="J592" i="39"/>
  <c r="L592" i="39" s="1"/>
  <c r="J591" i="39"/>
  <c r="L591" i="39" s="1"/>
  <c r="J590" i="39"/>
  <c r="L590" i="39" s="1"/>
  <c r="J589" i="39"/>
  <c r="L589" i="39" s="1"/>
  <c r="J588" i="39"/>
  <c r="L588" i="39" s="1"/>
  <c r="J587" i="39"/>
  <c r="L587" i="39" s="1"/>
  <c r="J586" i="39"/>
  <c r="L586" i="39" s="1"/>
  <c r="J585" i="39"/>
  <c r="L585" i="39" s="1"/>
  <c r="J584" i="39"/>
  <c r="L584" i="39" s="1"/>
  <c r="J583" i="39"/>
  <c r="L583" i="39" s="1"/>
  <c r="J582" i="39"/>
  <c r="L582" i="39" s="1"/>
  <c r="J581" i="39"/>
  <c r="L581" i="39" s="1"/>
  <c r="J580" i="39"/>
  <c r="L580" i="39" s="1"/>
  <c r="J579" i="39"/>
  <c r="L579" i="39" s="1"/>
  <c r="J578" i="39"/>
  <c r="L578" i="39" s="1"/>
  <c r="J577" i="39"/>
  <c r="L577" i="39" s="1"/>
  <c r="J576" i="39"/>
  <c r="L576" i="39" s="1"/>
  <c r="J575" i="39"/>
  <c r="L575" i="39" s="1"/>
  <c r="J574" i="39"/>
  <c r="L574" i="39" s="1"/>
  <c r="J573" i="39"/>
  <c r="L573" i="39" s="1"/>
  <c r="J572" i="39"/>
  <c r="L572" i="39" s="1"/>
  <c r="J571" i="39"/>
  <c r="L571" i="39" s="1"/>
  <c r="J570" i="39"/>
  <c r="L570" i="39" s="1"/>
  <c r="J569" i="39"/>
  <c r="L569" i="39" s="1"/>
  <c r="J568" i="39"/>
  <c r="L568" i="39" s="1"/>
  <c r="J567" i="39"/>
  <c r="L567" i="39" s="1"/>
  <c r="J566" i="39"/>
  <c r="L566" i="39" s="1"/>
  <c r="J565" i="39"/>
  <c r="L565" i="39" s="1"/>
  <c r="J564" i="39"/>
  <c r="L564" i="39" s="1"/>
  <c r="J563" i="39"/>
  <c r="L563" i="39" s="1"/>
  <c r="J562" i="39"/>
  <c r="L562" i="39" s="1"/>
  <c r="J561" i="39"/>
  <c r="L561" i="39" s="1"/>
  <c r="J560" i="39"/>
  <c r="L560" i="39" s="1"/>
  <c r="J559" i="39"/>
  <c r="L559" i="39" s="1"/>
  <c r="J558" i="39"/>
  <c r="L558" i="39" s="1"/>
  <c r="J557" i="39"/>
  <c r="L557" i="39" s="1"/>
  <c r="J556" i="39"/>
  <c r="L556" i="39" s="1"/>
  <c r="J555" i="39"/>
  <c r="L555" i="39" s="1"/>
  <c r="J554" i="39"/>
  <c r="L554" i="39" s="1"/>
  <c r="J553" i="39"/>
  <c r="L553" i="39" s="1"/>
  <c r="J552" i="39"/>
  <c r="L552" i="39" s="1"/>
  <c r="J551" i="39"/>
  <c r="L551" i="39" s="1"/>
  <c r="J550" i="39"/>
  <c r="L550" i="39" s="1"/>
  <c r="J549" i="39"/>
  <c r="L549" i="39" s="1"/>
  <c r="J548" i="39"/>
  <c r="L548" i="39" s="1"/>
  <c r="J547" i="39"/>
  <c r="L547" i="39" s="1"/>
  <c r="J546" i="39"/>
  <c r="L546" i="39" s="1"/>
  <c r="J545" i="39"/>
  <c r="L545" i="39" s="1"/>
  <c r="J544" i="39"/>
  <c r="L544" i="39" s="1"/>
  <c r="J543" i="39"/>
  <c r="L543" i="39" s="1"/>
  <c r="J542" i="39"/>
  <c r="L542" i="39" s="1"/>
  <c r="J541" i="39"/>
  <c r="L541" i="39" s="1"/>
  <c r="J540" i="39"/>
  <c r="L540" i="39" s="1"/>
  <c r="J539" i="39"/>
  <c r="L539" i="39" s="1"/>
  <c r="J538" i="39"/>
  <c r="L538" i="39" s="1"/>
  <c r="J537" i="39"/>
  <c r="L537" i="39" s="1"/>
  <c r="J536" i="39"/>
  <c r="L536" i="39" s="1"/>
  <c r="J535" i="39"/>
  <c r="L535" i="39" s="1"/>
  <c r="J534" i="39"/>
  <c r="L534" i="39" s="1"/>
  <c r="J513" i="39"/>
  <c r="L513" i="39" s="1"/>
  <c r="J512" i="39"/>
  <c r="L512" i="39" s="1"/>
  <c r="J511" i="39"/>
  <c r="L511" i="39" s="1"/>
  <c r="J510" i="39"/>
  <c r="L510" i="39" s="1"/>
  <c r="J509" i="39"/>
  <c r="L509" i="39" s="1"/>
  <c r="J508" i="39"/>
  <c r="L508" i="39" s="1"/>
  <c r="J507" i="39"/>
  <c r="L507" i="39" s="1"/>
  <c r="J506" i="39"/>
  <c r="L506" i="39" s="1"/>
  <c r="J505" i="39"/>
  <c r="L505" i="39" s="1"/>
  <c r="J504" i="39"/>
  <c r="L504" i="39" s="1"/>
  <c r="J503" i="39"/>
  <c r="L503" i="39" s="1"/>
  <c r="J502" i="39"/>
  <c r="L502" i="39" s="1"/>
  <c r="J501" i="39"/>
  <c r="L501" i="39" s="1"/>
  <c r="J500" i="39"/>
  <c r="L500" i="39" s="1"/>
  <c r="J499" i="39"/>
  <c r="L499" i="39" s="1"/>
  <c r="J498" i="39"/>
  <c r="L498" i="39" s="1"/>
  <c r="J497" i="39"/>
  <c r="L497" i="39" s="1"/>
  <c r="J496" i="39"/>
  <c r="L496" i="39" s="1"/>
  <c r="J495" i="39"/>
  <c r="L495" i="39" s="1"/>
  <c r="J494" i="39"/>
  <c r="L494" i="39" s="1"/>
  <c r="J493" i="39"/>
  <c r="L493" i="39" s="1"/>
  <c r="J492" i="39"/>
  <c r="L492" i="39" s="1"/>
  <c r="J491" i="39"/>
  <c r="L491" i="39" s="1"/>
  <c r="J490" i="39"/>
  <c r="L490" i="39" s="1"/>
  <c r="J487" i="39"/>
  <c r="L487" i="39" s="1"/>
  <c r="J486" i="39"/>
  <c r="L486" i="39" s="1"/>
  <c r="J485" i="39"/>
  <c r="L485" i="39" s="1"/>
  <c r="J484" i="39"/>
  <c r="L484" i="39" s="1"/>
  <c r="J483" i="39"/>
  <c r="L483" i="39" s="1"/>
  <c r="J482" i="39"/>
  <c r="L482" i="39" s="1"/>
  <c r="J481" i="39"/>
  <c r="L481" i="39" s="1"/>
  <c r="J480" i="39"/>
  <c r="L480" i="39" s="1"/>
  <c r="J479" i="39"/>
  <c r="L479" i="39" s="1"/>
  <c r="J478" i="39"/>
  <c r="L478" i="39" s="1"/>
  <c r="J468" i="39"/>
  <c r="L468" i="39" s="1"/>
  <c r="J467" i="39"/>
  <c r="L467" i="39" s="1"/>
  <c r="J466" i="39"/>
  <c r="L466" i="39" s="1"/>
  <c r="J465" i="39"/>
  <c r="L465" i="39" s="1"/>
  <c r="J464" i="39"/>
  <c r="L464" i="39" s="1"/>
  <c r="J463" i="39"/>
  <c r="L463" i="39" s="1"/>
  <c r="J462" i="39"/>
  <c r="L462" i="39" s="1"/>
  <c r="J461" i="39"/>
  <c r="L461" i="39" s="1"/>
  <c r="J460" i="39"/>
  <c r="L460" i="39" s="1"/>
  <c r="J459" i="39"/>
  <c r="L459" i="39" s="1"/>
  <c r="J458" i="39"/>
  <c r="L458" i="39" s="1"/>
  <c r="J457" i="39"/>
  <c r="L457" i="39" s="1"/>
  <c r="J456" i="39"/>
  <c r="L456" i="39" s="1"/>
  <c r="L455" i="39"/>
  <c r="J454" i="39"/>
  <c r="L454" i="39" s="1"/>
  <c r="J453" i="39"/>
  <c r="L453" i="39" s="1"/>
  <c r="J452" i="39"/>
  <c r="L452" i="39" s="1"/>
  <c r="J451" i="39"/>
  <c r="L451" i="39" s="1"/>
  <c r="J450" i="39"/>
  <c r="L450" i="39" s="1"/>
  <c r="J449" i="39"/>
  <c r="L449" i="39" s="1"/>
  <c r="J448" i="39"/>
  <c r="L448" i="39" s="1"/>
  <c r="J447" i="39"/>
  <c r="L447" i="39" s="1"/>
  <c r="J446" i="39"/>
  <c r="L446" i="39" s="1"/>
  <c r="J445" i="39"/>
  <c r="L445" i="39" s="1"/>
  <c r="J444" i="39"/>
  <c r="L444" i="39" s="1"/>
  <c r="J443" i="39"/>
  <c r="L443" i="39" s="1"/>
  <c r="J442" i="39"/>
  <c r="L442" i="39" s="1"/>
  <c r="J441" i="39"/>
  <c r="L441" i="39" s="1"/>
  <c r="J440" i="39"/>
  <c r="L440" i="39" s="1"/>
  <c r="J439" i="39"/>
  <c r="L439" i="39" s="1"/>
  <c r="J438" i="39"/>
  <c r="L438" i="39" s="1"/>
  <c r="J437" i="39"/>
  <c r="L437" i="39" s="1"/>
  <c r="J436" i="39"/>
  <c r="L436" i="39" s="1"/>
  <c r="J435" i="39"/>
  <c r="L435" i="39" s="1"/>
  <c r="J434" i="39"/>
  <c r="L434" i="39" s="1"/>
  <c r="J433" i="39"/>
  <c r="L433" i="39" s="1"/>
  <c r="J432" i="39"/>
  <c r="L432" i="39" s="1"/>
  <c r="J431" i="39"/>
  <c r="L431" i="39" s="1"/>
  <c r="J430" i="39"/>
  <c r="L430" i="39" s="1"/>
  <c r="J429" i="39"/>
  <c r="L429" i="39" s="1"/>
  <c r="J428" i="39"/>
  <c r="L428" i="39" s="1"/>
  <c r="J427" i="39"/>
  <c r="L427" i="39" s="1"/>
  <c r="J426" i="39"/>
  <c r="L426" i="39" s="1"/>
  <c r="J425" i="39"/>
  <c r="L425" i="39" s="1"/>
  <c r="J424" i="39"/>
  <c r="L424" i="39" s="1"/>
  <c r="J423" i="39"/>
  <c r="L423" i="39" s="1"/>
  <c r="J422" i="39"/>
  <c r="L422" i="39" s="1"/>
  <c r="J421" i="39"/>
  <c r="L421" i="39" s="1"/>
  <c r="J420" i="39"/>
  <c r="L420" i="39" s="1"/>
  <c r="J419" i="39"/>
  <c r="L419" i="39" s="1"/>
  <c r="J418" i="39"/>
  <c r="L418" i="39" s="1"/>
  <c r="J417" i="39"/>
  <c r="L417" i="39" s="1"/>
  <c r="J416" i="39"/>
  <c r="L416" i="39" s="1"/>
  <c r="J415" i="39"/>
  <c r="L415" i="39" s="1"/>
  <c r="J414" i="39"/>
  <c r="L414" i="39" s="1"/>
  <c r="J412" i="39"/>
  <c r="L412" i="39" s="1"/>
  <c r="J411" i="39"/>
  <c r="L411" i="39" s="1"/>
  <c r="J410" i="39"/>
  <c r="L410" i="39" s="1"/>
  <c r="J409" i="39"/>
  <c r="L409" i="39" s="1"/>
  <c r="J408" i="39"/>
  <c r="L408" i="39" s="1"/>
  <c r="J407" i="39"/>
  <c r="L407" i="39" s="1"/>
  <c r="J406" i="39"/>
  <c r="L406" i="39" s="1"/>
  <c r="J405" i="39"/>
  <c r="L405" i="39" s="1"/>
  <c r="J404" i="39"/>
  <c r="L404" i="39" s="1"/>
  <c r="J403" i="39"/>
  <c r="L403" i="39" s="1"/>
  <c r="J402" i="39"/>
  <c r="L402" i="39" s="1"/>
  <c r="J401" i="39"/>
  <c r="L401" i="39" s="1"/>
  <c r="J400" i="39"/>
  <c r="L400" i="39" s="1"/>
  <c r="J399" i="39"/>
  <c r="L399" i="39" s="1"/>
  <c r="J398" i="39"/>
  <c r="L398" i="39" s="1"/>
  <c r="J397" i="39"/>
  <c r="L397" i="39" s="1"/>
  <c r="J396" i="39"/>
  <c r="L396" i="39" s="1"/>
  <c r="J395" i="39"/>
  <c r="L395" i="39" s="1"/>
  <c r="J394" i="39"/>
  <c r="L394" i="39" s="1"/>
  <c r="J393" i="39"/>
  <c r="L393" i="39" s="1"/>
  <c r="J392" i="39"/>
  <c r="L392" i="39" s="1"/>
  <c r="J391" i="39"/>
  <c r="L391" i="39" s="1"/>
  <c r="J390" i="39"/>
  <c r="L390" i="39" s="1"/>
  <c r="J389" i="39"/>
  <c r="L389" i="39" s="1"/>
  <c r="J388" i="39"/>
  <c r="L388" i="39" s="1"/>
  <c r="J387" i="39"/>
  <c r="L387" i="39" s="1"/>
  <c r="J386" i="39"/>
  <c r="L386" i="39" s="1"/>
  <c r="J385" i="39"/>
  <c r="L385" i="39" s="1"/>
  <c r="J384" i="39"/>
  <c r="L384" i="39" s="1"/>
  <c r="J383" i="39"/>
  <c r="L383" i="39" s="1"/>
  <c r="J382" i="39"/>
  <c r="L382" i="39" s="1"/>
  <c r="J381" i="39"/>
  <c r="L381" i="39" s="1"/>
  <c r="J380" i="39"/>
  <c r="L380" i="39" s="1"/>
  <c r="J379" i="39"/>
  <c r="L379" i="39" s="1"/>
  <c r="J378" i="39"/>
  <c r="L378" i="39" s="1"/>
  <c r="J377" i="39"/>
  <c r="L377" i="39" s="1"/>
  <c r="J376" i="39"/>
  <c r="L376" i="39" s="1"/>
  <c r="J375" i="39"/>
  <c r="L375" i="39" s="1"/>
  <c r="J374" i="39"/>
  <c r="L374" i="39" s="1"/>
  <c r="J373" i="39"/>
  <c r="L373" i="39" s="1"/>
  <c r="J372" i="39"/>
  <c r="L372" i="39" s="1"/>
  <c r="J371" i="39"/>
  <c r="L371" i="39" s="1"/>
  <c r="J370" i="39"/>
  <c r="L370" i="39" s="1"/>
  <c r="J369" i="39"/>
  <c r="L369" i="39" s="1"/>
  <c r="J368" i="39"/>
  <c r="L368" i="39" s="1"/>
  <c r="J367" i="39"/>
  <c r="L367" i="39" s="1"/>
  <c r="J366" i="39"/>
  <c r="L366" i="39" s="1"/>
  <c r="J365" i="39"/>
  <c r="L365" i="39" s="1"/>
  <c r="J364" i="39"/>
  <c r="L364" i="39" s="1"/>
  <c r="J363" i="39"/>
  <c r="L363" i="39" s="1"/>
  <c r="J362" i="39"/>
  <c r="L362" i="39" s="1"/>
  <c r="J361" i="39"/>
  <c r="L361" i="39" s="1"/>
  <c r="J360" i="39"/>
  <c r="L360" i="39" s="1"/>
  <c r="J359" i="39"/>
  <c r="L359" i="39" s="1"/>
  <c r="L358" i="39"/>
  <c r="J357" i="39"/>
  <c r="L357" i="39" s="1"/>
  <c r="J356" i="39"/>
  <c r="L356" i="39" s="1"/>
  <c r="J355" i="39"/>
  <c r="L355" i="39" s="1"/>
  <c r="J354" i="39"/>
  <c r="L354" i="39" s="1"/>
  <c r="J353" i="39"/>
  <c r="L353" i="39" s="1"/>
  <c r="J352" i="39"/>
  <c r="L352" i="39" s="1"/>
  <c r="J351" i="39"/>
  <c r="L351" i="39" s="1"/>
  <c r="J350" i="39"/>
  <c r="L350" i="39" s="1"/>
  <c r="J349" i="39"/>
  <c r="L349" i="39" s="1"/>
  <c r="J346" i="39"/>
  <c r="L346" i="39" s="1"/>
  <c r="J345" i="39"/>
  <c r="L345" i="39" s="1"/>
  <c r="J344" i="39"/>
  <c r="L344" i="39" s="1"/>
  <c r="J343" i="39"/>
  <c r="L343" i="39" s="1"/>
  <c r="J342" i="39"/>
  <c r="L342" i="39" s="1"/>
  <c r="J341" i="39"/>
  <c r="L341" i="39" s="1"/>
  <c r="J340" i="39"/>
  <c r="L340" i="39" s="1"/>
  <c r="J339" i="39"/>
  <c r="L339" i="39" s="1"/>
  <c r="J338" i="39"/>
  <c r="L338" i="39" s="1"/>
  <c r="J337" i="39"/>
  <c r="L337" i="39" s="1"/>
  <c r="J336" i="39"/>
  <c r="L336" i="39" s="1"/>
  <c r="J335" i="39"/>
  <c r="L335" i="39" s="1"/>
  <c r="J334" i="39"/>
  <c r="L334" i="39" s="1"/>
  <c r="J333" i="39"/>
  <c r="L333" i="39" s="1"/>
  <c r="J332" i="39"/>
  <c r="L332" i="39" s="1"/>
  <c r="J331" i="39"/>
  <c r="L331" i="39" s="1"/>
  <c r="J330" i="39"/>
  <c r="L330" i="39" s="1"/>
  <c r="J329" i="39"/>
  <c r="L329" i="39" s="1"/>
  <c r="J328" i="39"/>
  <c r="L328" i="39" s="1"/>
  <c r="J327" i="39"/>
  <c r="L327" i="39" s="1"/>
  <c r="J326" i="39"/>
  <c r="L326" i="39" s="1"/>
  <c r="J325" i="39"/>
  <c r="L325" i="39" s="1"/>
  <c r="J324" i="39"/>
  <c r="L324" i="39" s="1"/>
  <c r="J323" i="39"/>
  <c r="L323" i="39" s="1"/>
  <c r="J322" i="39"/>
  <c r="L322" i="39" s="1"/>
  <c r="J321" i="39"/>
  <c r="L321" i="39" s="1"/>
  <c r="J320" i="39"/>
  <c r="L320" i="39" s="1"/>
  <c r="J317" i="39"/>
  <c r="L317" i="39" s="1"/>
  <c r="J316" i="39"/>
  <c r="L316" i="39" s="1"/>
  <c r="C310" i="39"/>
  <c r="J309" i="39"/>
  <c r="L309" i="39" s="1"/>
  <c r="J308" i="39"/>
  <c r="L308" i="39" s="1"/>
  <c r="J305" i="39"/>
  <c r="L305" i="39" s="1"/>
  <c r="L306" i="39" s="1"/>
  <c r="J302" i="39"/>
  <c r="L302" i="39" s="1"/>
  <c r="J301" i="39"/>
  <c r="L301" i="39" s="1"/>
  <c r="J300" i="39"/>
  <c r="L300" i="39" s="1"/>
  <c r="J299" i="39"/>
  <c r="L299" i="39" s="1"/>
  <c r="J296" i="39"/>
  <c r="L296" i="39" s="1"/>
  <c r="J295" i="39"/>
  <c r="L295" i="39" s="1"/>
  <c r="J294" i="39"/>
  <c r="L294" i="39" s="1"/>
  <c r="J293" i="39"/>
  <c r="L293" i="39" s="1"/>
  <c r="J292" i="39"/>
  <c r="L292" i="39" s="1"/>
  <c r="L291" i="39"/>
  <c r="J290" i="39"/>
  <c r="L290" i="39" s="1"/>
  <c r="J289" i="39"/>
  <c r="L289" i="39" s="1"/>
  <c r="J288" i="39"/>
  <c r="L288" i="39" s="1"/>
  <c r="J287" i="39"/>
  <c r="L287" i="39" s="1"/>
  <c r="J286" i="39"/>
  <c r="L286" i="39" s="1"/>
  <c r="J285" i="39"/>
  <c r="L285" i="39" s="1"/>
  <c r="J284" i="39"/>
  <c r="L284" i="39" s="1"/>
  <c r="J283" i="39"/>
  <c r="L283" i="39" s="1"/>
  <c r="J282" i="39"/>
  <c r="L282" i="39" s="1"/>
  <c r="J281" i="39"/>
  <c r="L281" i="39" s="1"/>
  <c r="J280" i="39"/>
  <c r="L280" i="39" s="1"/>
  <c r="J279" i="39"/>
  <c r="L279" i="39" s="1"/>
  <c r="J278" i="39"/>
  <c r="L278" i="39" s="1"/>
  <c r="J277" i="39"/>
  <c r="L277" i="39" s="1"/>
  <c r="J276" i="39"/>
  <c r="L276" i="39" s="1"/>
  <c r="J275" i="39"/>
  <c r="L275" i="39" s="1"/>
  <c r="J274" i="39"/>
  <c r="L274" i="39" s="1"/>
  <c r="J273" i="39"/>
  <c r="L273" i="39" s="1"/>
  <c r="J272" i="39"/>
  <c r="L272" i="39" s="1"/>
  <c r="J271" i="39"/>
  <c r="L271" i="39" s="1"/>
  <c r="J270" i="39"/>
  <c r="L270" i="39" s="1"/>
  <c r="J269" i="39"/>
  <c r="L269" i="39" s="1"/>
  <c r="J268" i="39"/>
  <c r="L268" i="39" s="1"/>
  <c r="J267" i="39"/>
  <c r="L267" i="39" s="1"/>
  <c r="J266" i="39"/>
  <c r="L266" i="39" s="1"/>
  <c r="J265" i="39"/>
  <c r="L265" i="39" s="1"/>
  <c r="J264" i="39"/>
  <c r="L264" i="39" s="1"/>
  <c r="J263" i="39"/>
  <c r="L263" i="39" s="1"/>
  <c r="J262" i="39"/>
  <c r="L262" i="39" s="1"/>
  <c r="J261" i="39"/>
  <c r="L261" i="39" s="1"/>
  <c r="J260" i="39"/>
  <c r="L260" i="39" s="1"/>
  <c r="J259" i="39"/>
  <c r="L259" i="39" s="1"/>
  <c r="J258" i="39"/>
  <c r="L258" i="39" s="1"/>
  <c r="J257" i="39"/>
  <c r="L257" i="39" s="1"/>
  <c r="J256" i="39"/>
  <c r="L256" i="39" s="1"/>
  <c r="J255" i="39"/>
  <c r="L255" i="39" s="1"/>
  <c r="J254" i="39"/>
  <c r="L254" i="39" s="1"/>
  <c r="J253" i="39"/>
  <c r="L253" i="39" s="1"/>
  <c r="J252" i="39"/>
  <c r="L252" i="39" s="1"/>
  <c r="J249" i="39"/>
  <c r="L249" i="39" s="1"/>
  <c r="J248" i="39"/>
  <c r="L248" i="39" s="1"/>
  <c r="J247" i="39"/>
  <c r="L247" i="39" s="1"/>
  <c r="J246" i="39"/>
  <c r="L246" i="39" s="1"/>
  <c r="J245" i="39"/>
  <c r="L245" i="39" s="1"/>
  <c r="J244" i="39"/>
  <c r="L244" i="39" s="1"/>
  <c r="J243" i="39"/>
  <c r="L243" i="39" s="1"/>
  <c r="J242" i="39"/>
  <c r="L242" i="39" s="1"/>
  <c r="J241" i="39"/>
  <c r="L241" i="39" s="1"/>
  <c r="J240" i="39"/>
  <c r="L240" i="39" s="1"/>
  <c r="J239" i="39"/>
  <c r="L239" i="39" s="1"/>
  <c r="J238" i="39"/>
  <c r="L238" i="39" s="1"/>
  <c r="J237" i="39"/>
  <c r="L237" i="39" s="1"/>
  <c r="J236" i="39"/>
  <c r="L236" i="39" s="1"/>
  <c r="J235" i="39"/>
  <c r="L235" i="39" s="1"/>
  <c r="J234" i="39"/>
  <c r="L234" i="39" s="1"/>
  <c r="J233" i="39"/>
  <c r="L233" i="39" s="1"/>
  <c r="J232" i="39"/>
  <c r="L232" i="39" s="1"/>
  <c r="J231" i="39"/>
  <c r="L231" i="39" s="1"/>
  <c r="J230" i="39"/>
  <c r="L230" i="39" s="1"/>
  <c r="J229" i="39"/>
  <c r="L229" i="39" s="1"/>
  <c r="J228" i="39"/>
  <c r="L228" i="39" s="1"/>
  <c r="J227" i="39"/>
  <c r="L227" i="39" s="1"/>
  <c r="J226" i="39"/>
  <c r="L226" i="39" s="1"/>
  <c r="J225" i="39"/>
  <c r="L225" i="39" s="1"/>
  <c r="J224" i="39"/>
  <c r="L224" i="39" s="1"/>
  <c r="J223" i="39"/>
  <c r="L223" i="39" s="1"/>
  <c r="J222" i="39"/>
  <c r="L222" i="39" s="1"/>
  <c r="J221" i="39"/>
  <c r="L221" i="39" s="1"/>
  <c r="J220" i="39"/>
  <c r="L220" i="39" s="1"/>
  <c r="J217" i="39"/>
  <c r="L217" i="39" s="1"/>
  <c r="J216" i="39"/>
  <c r="L216" i="39" s="1"/>
  <c r="J215" i="39"/>
  <c r="L215" i="39" s="1"/>
  <c r="J214" i="39"/>
  <c r="L214" i="39" s="1"/>
  <c r="J213" i="39"/>
  <c r="L213" i="39" s="1"/>
  <c r="J212" i="39"/>
  <c r="L212" i="39" s="1"/>
  <c r="J211" i="39"/>
  <c r="L211" i="39" s="1"/>
  <c r="J210" i="39"/>
  <c r="L210" i="39" s="1"/>
  <c r="J209" i="39"/>
  <c r="L209" i="39" s="1"/>
  <c r="J208" i="39"/>
  <c r="L208" i="39" s="1"/>
  <c r="J207" i="39"/>
  <c r="L207" i="39" s="1"/>
  <c r="J206" i="39"/>
  <c r="L206" i="39" s="1"/>
  <c r="J205" i="39"/>
  <c r="L205" i="39" s="1"/>
  <c r="J204" i="39"/>
  <c r="L204" i="39" s="1"/>
  <c r="J203" i="39"/>
  <c r="L203" i="39" s="1"/>
  <c r="J202" i="39"/>
  <c r="L202" i="39" s="1"/>
  <c r="J201" i="39"/>
  <c r="L201" i="39" s="1"/>
  <c r="J200" i="39"/>
  <c r="L200" i="39" s="1"/>
  <c r="J199" i="39"/>
  <c r="L199" i="39" s="1"/>
  <c r="J198" i="39"/>
  <c r="L198" i="39" s="1"/>
  <c r="L197" i="39"/>
  <c r="J196" i="39"/>
  <c r="L196" i="39" s="1"/>
  <c r="J195" i="39"/>
  <c r="L195" i="39" s="1"/>
  <c r="J194" i="39"/>
  <c r="L194" i="39" s="1"/>
  <c r="J193" i="39"/>
  <c r="L193" i="39" s="1"/>
  <c r="J192" i="39"/>
  <c r="L192" i="39" s="1"/>
  <c r="J191" i="39"/>
  <c r="L191" i="39" s="1"/>
  <c r="J190" i="39"/>
  <c r="L190" i="39" s="1"/>
  <c r="J189" i="39"/>
  <c r="L189" i="39" s="1"/>
  <c r="J188" i="39"/>
  <c r="L188" i="39" s="1"/>
  <c r="J187" i="39"/>
  <c r="L187" i="39" s="1"/>
  <c r="J186" i="39"/>
  <c r="L186" i="39" s="1"/>
  <c r="J185" i="39"/>
  <c r="L185" i="39" s="1"/>
  <c r="J182" i="39"/>
  <c r="L182" i="39" s="1"/>
  <c r="J181" i="39"/>
  <c r="L181" i="39" s="1"/>
  <c r="J180" i="39"/>
  <c r="L180" i="39" s="1"/>
  <c r="J179" i="39"/>
  <c r="L179" i="39" s="1"/>
  <c r="J176" i="39"/>
  <c r="L176" i="39" s="1"/>
  <c r="J175" i="39"/>
  <c r="L175" i="39" s="1"/>
  <c r="J174" i="39"/>
  <c r="L174" i="39" s="1"/>
  <c r="J173" i="39"/>
  <c r="L173" i="39" s="1"/>
  <c r="J172" i="39"/>
  <c r="L172" i="39" s="1"/>
  <c r="J171" i="39"/>
  <c r="L171" i="39" s="1"/>
  <c r="J160" i="39"/>
  <c r="L160" i="39" s="1"/>
  <c r="J159" i="39"/>
  <c r="L159" i="39" s="1"/>
  <c r="J158" i="39"/>
  <c r="L158" i="39" s="1"/>
  <c r="J157" i="39"/>
  <c r="L157" i="39" s="1"/>
  <c r="J156" i="39"/>
  <c r="L156" i="39" s="1"/>
  <c r="J155" i="39"/>
  <c r="L155" i="39" s="1"/>
  <c r="J151" i="39"/>
  <c r="L151" i="39" s="1"/>
  <c r="J150" i="39"/>
  <c r="L150" i="39" s="1"/>
  <c r="J149" i="39"/>
  <c r="L149" i="39" s="1"/>
  <c r="J148" i="39"/>
  <c r="L148" i="39" s="1"/>
  <c r="J147" i="39"/>
  <c r="L147" i="39" s="1"/>
  <c r="J144" i="39"/>
  <c r="L144" i="39" s="1"/>
  <c r="J141" i="39"/>
  <c r="L141" i="39" s="1"/>
  <c r="J140" i="39"/>
  <c r="L140" i="39" s="1"/>
  <c r="J139" i="39"/>
  <c r="L139" i="39" s="1"/>
  <c r="J138" i="39"/>
  <c r="L138" i="39" s="1"/>
  <c r="J137" i="39"/>
  <c r="L137" i="39" s="1"/>
  <c r="J136" i="39"/>
  <c r="L136" i="39" s="1"/>
  <c r="J135" i="39"/>
  <c r="L135" i="39" s="1"/>
  <c r="J134" i="39"/>
  <c r="L134" i="39" s="1"/>
  <c r="J133" i="39"/>
  <c r="L133" i="39" s="1"/>
  <c r="J132" i="39"/>
  <c r="L132" i="39" s="1"/>
  <c r="J131" i="39"/>
  <c r="L131" i="39" s="1"/>
  <c r="J128" i="39"/>
  <c r="L128" i="39" s="1"/>
  <c r="J127" i="39"/>
  <c r="L127" i="39" s="1"/>
  <c r="J124" i="39"/>
  <c r="L124" i="39" s="1"/>
  <c r="J123" i="39"/>
  <c r="L123" i="39" s="1"/>
  <c r="L120" i="39"/>
  <c r="J119" i="39"/>
  <c r="L119" i="39" s="1"/>
  <c r="J118" i="39"/>
  <c r="L118" i="39" s="1"/>
  <c r="J117" i="39"/>
  <c r="L117" i="39" s="1"/>
  <c r="J116" i="39"/>
  <c r="L116" i="39" s="1"/>
  <c r="J113" i="39"/>
  <c r="L113" i="39" s="1"/>
  <c r="L114" i="39" s="1"/>
  <c r="J110" i="39"/>
  <c r="L110" i="39" s="1"/>
  <c r="J109" i="39"/>
  <c r="L109" i="39" s="1"/>
  <c r="J108" i="39"/>
  <c r="L108" i="39" s="1"/>
  <c r="J107" i="39"/>
  <c r="L107" i="39" s="1"/>
  <c r="J106" i="39"/>
  <c r="L106" i="39" s="1"/>
  <c r="J105" i="39"/>
  <c r="L105" i="39" s="1"/>
  <c r="J104" i="39"/>
  <c r="L104" i="39" s="1"/>
  <c r="J97" i="39"/>
  <c r="L97" i="39" s="1"/>
  <c r="J96" i="39"/>
  <c r="L96" i="39" s="1"/>
  <c r="J89" i="39"/>
  <c r="L89" i="39" s="1"/>
  <c r="J88" i="39"/>
  <c r="L88" i="39" s="1"/>
  <c r="J87" i="39"/>
  <c r="L87" i="39" s="1"/>
  <c r="J86" i="39"/>
  <c r="L86" i="39" s="1"/>
  <c r="J85" i="39"/>
  <c r="L85" i="39" s="1"/>
  <c r="J84" i="39"/>
  <c r="L84" i="39" s="1"/>
  <c r="J83" i="39"/>
  <c r="L83" i="39" s="1"/>
  <c r="J82" i="39"/>
  <c r="L82" i="39" s="1"/>
  <c r="J79" i="39"/>
  <c r="L79" i="39" s="1"/>
  <c r="J77" i="39"/>
  <c r="L77" i="39" s="1"/>
  <c r="J74" i="39"/>
  <c r="L74" i="39" s="1"/>
  <c r="J73" i="39"/>
  <c r="L73" i="39" s="1"/>
  <c r="J72" i="39"/>
  <c r="L72" i="39" s="1"/>
  <c r="J68" i="39"/>
  <c r="L68" i="39" s="1"/>
  <c r="J67" i="39"/>
  <c r="L67" i="39" s="1"/>
  <c r="C67" i="39"/>
  <c r="J66" i="39"/>
  <c r="L66" i="39" s="1"/>
  <c r="J65" i="39"/>
  <c r="L65" i="39" s="1"/>
  <c r="J62" i="39"/>
  <c r="L62" i="39" s="1"/>
  <c r="J61" i="39"/>
  <c r="L61" i="39" s="1"/>
  <c r="J60" i="39"/>
  <c r="L60" i="39" s="1"/>
  <c r="J59" i="39"/>
  <c r="L59" i="39" s="1"/>
  <c r="J56" i="39"/>
  <c r="L56" i="39" s="1"/>
  <c r="J55" i="39"/>
  <c r="L55" i="39" s="1"/>
  <c r="J54" i="39"/>
  <c r="L54" i="39" s="1"/>
  <c r="J51" i="39"/>
  <c r="L51" i="39" s="1"/>
  <c r="L50" i="39"/>
  <c r="J49" i="39"/>
  <c r="L49" i="39" s="1"/>
  <c r="J44" i="39"/>
  <c r="L44" i="39" s="1"/>
  <c r="J43" i="39"/>
  <c r="L43" i="39" s="1"/>
  <c r="J42" i="39"/>
  <c r="L42" i="39" s="1"/>
  <c r="J41" i="39"/>
  <c r="L41" i="39" s="1"/>
  <c r="J40" i="39"/>
  <c r="L40" i="39" s="1"/>
  <c r="J37" i="39"/>
  <c r="L37" i="39" s="1"/>
  <c r="J36" i="39"/>
  <c r="L36" i="39" s="1"/>
  <c r="J33" i="39"/>
  <c r="L33" i="39" s="1"/>
  <c r="J32" i="39"/>
  <c r="L32" i="39" s="1"/>
  <c r="J28" i="39"/>
  <c r="L28" i="39" s="1"/>
  <c r="J27" i="39"/>
  <c r="L27" i="39" s="1"/>
  <c r="J23" i="39"/>
  <c r="L23" i="39" s="1"/>
  <c r="J22" i="39"/>
  <c r="L22" i="39" s="1"/>
  <c r="J18" i="39"/>
  <c r="L18" i="39" s="1"/>
  <c r="L20" i="39" s="1"/>
  <c r="J15" i="39"/>
  <c r="L15" i="39" s="1"/>
  <c r="J14" i="39"/>
  <c r="L14" i="39" s="1"/>
  <c r="J11" i="39"/>
  <c r="J10" i="39"/>
  <c r="L10" i="39" s="1"/>
  <c r="L869" i="39" l="1"/>
  <c r="L63" i="39"/>
  <c r="L69" i="39"/>
  <c r="L25" i="39"/>
  <c r="L30" i="39"/>
  <c r="L34" i="39"/>
  <c r="L38" i="39"/>
  <c r="L47" i="39"/>
  <c r="L57" i="39"/>
  <c r="L52" i="39"/>
  <c r="L16" i="39"/>
  <c r="L1369" i="39"/>
  <c r="R1368" i="39" s="1"/>
  <c r="L1204" i="39"/>
  <c r="L145" i="39"/>
  <c r="L152" i="39"/>
  <c r="L177" i="39"/>
  <c r="L183" i="39"/>
  <c r="L318" i="39"/>
  <c r="L611" i="39"/>
  <c r="L297" i="39"/>
  <c r="L623" i="39"/>
  <c r="L649" i="39"/>
  <c r="L218" i="39"/>
  <c r="R217" i="39" s="1"/>
  <c r="L80" i="39"/>
  <c r="L90" i="39"/>
  <c r="L102" i="39"/>
  <c r="L111" i="39"/>
  <c r="L161" i="39"/>
  <c r="L1362" i="39"/>
  <c r="R1361" i="39" s="1"/>
  <c r="L121" i="39"/>
  <c r="L75" i="39"/>
  <c r="L129" i="39"/>
  <c r="R127" i="39" s="1"/>
  <c r="L1217" i="39"/>
  <c r="L1177" i="39"/>
  <c r="R1176" i="39" s="1"/>
  <c r="L1164" i="39"/>
  <c r="L1157" i="39"/>
  <c r="R1156" i="39" s="1"/>
  <c r="L637" i="39"/>
  <c r="L673" i="39"/>
  <c r="R672" i="39" s="1"/>
  <c r="M881" i="39"/>
  <c r="L633" i="39"/>
  <c r="R632" i="39" s="1"/>
  <c r="L618" i="39"/>
  <c r="L310" i="39"/>
  <c r="L488" i="39"/>
  <c r="R487" i="39" s="1"/>
  <c r="L303" i="39"/>
  <c r="L1223" i="39"/>
  <c r="L1246" i="39"/>
  <c r="L1248" i="39"/>
  <c r="O173" i="39"/>
  <c r="L11" i="39"/>
  <c r="L12" i="39" s="1"/>
  <c r="L7" i="39" s="1"/>
  <c r="L873" i="39"/>
  <c r="M873" i="39" s="1"/>
  <c r="O881" i="39"/>
  <c r="L882" i="39"/>
  <c r="M882" i="39" s="1"/>
  <c r="O883" i="39"/>
  <c r="L1137" i="39"/>
  <c r="L1149" i="39"/>
  <c r="R1148" i="39" s="1"/>
  <c r="L347" i="39"/>
  <c r="R346" i="39" s="1"/>
  <c r="L728" i="39"/>
  <c r="R727" i="39" s="1"/>
  <c r="L1032" i="39"/>
  <c r="R1031" i="39" s="1"/>
  <c r="L1245" i="39"/>
  <c r="L1247" i="39"/>
  <c r="L1249" i="39"/>
  <c r="L514" i="39"/>
  <c r="R513" i="39" s="1"/>
  <c r="M173" i="39"/>
  <c r="L653" i="39"/>
  <c r="L679" i="39"/>
  <c r="R678" i="39" s="1"/>
  <c r="L894" i="39"/>
  <c r="P1182" i="39"/>
  <c r="R1136" i="39" l="1"/>
  <c r="R868" i="39"/>
  <c r="S121" i="39"/>
  <c r="R120" i="39"/>
  <c r="L1261" i="39"/>
  <c r="R1260" i="39" s="1"/>
  <c r="R1216" i="39"/>
  <c r="L884" i="39"/>
  <c r="R883" i="39" s="1"/>
  <c r="S7" i="39"/>
  <c r="L1036" i="39" l="1"/>
  <c r="L70" i="39"/>
  <c r="S70" i="39" s="1"/>
  <c r="M884" i="39"/>
  <c r="T70" i="39" l="1"/>
  <c r="K1373" i="39"/>
  <c r="S1036" i="39"/>
  <c r="Q480" i="26" l="1"/>
  <c r="R480" i="26"/>
  <c r="S480" i="26"/>
  <c r="T480" i="26"/>
  <c r="U480" i="26"/>
  <c r="C476" i="26"/>
  <c r="C474" i="26"/>
  <c r="V473" i="26"/>
  <c r="V472" i="26"/>
  <c r="P472" i="26"/>
  <c r="V471" i="26"/>
  <c r="P471" i="26"/>
  <c r="V470" i="26"/>
  <c r="P470" i="26"/>
  <c r="P473" i="26"/>
  <c r="C469" i="26"/>
  <c r="V468" i="26"/>
  <c r="V469" i="26" s="1"/>
  <c r="P468" i="26"/>
  <c r="P467" i="26"/>
  <c r="V466" i="26"/>
  <c r="V465" i="26"/>
  <c r="P465" i="26"/>
  <c r="P466" i="26" s="1"/>
  <c r="V463" i="26"/>
  <c r="P463" i="26"/>
  <c r="V462" i="26"/>
  <c r="V464" i="26" s="1"/>
  <c r="P462" i="26"/>
  <c r="P464" i="26" s="1"/>
  <c r="V458" i="26"/>
  <c r="V459" i="26" s="1"/>
  <c r="V456" i="26"/>
  <c r="V457" i="26" s="1"/>
  <c r="M454" i="26"/>
  <c r="P454" i="26" s="1"/>
  <c r="M453" i="26"/>
  <c r="P453" i="26" s="1"/>
  <c r="M452" i="26"/>
  <c r="V452" i="26" s="1"/>
  <c r="V451" i="26"/>
  <c r="P451" i="26"/>
  <c r="C450" i="26"/>
  <c r="M449" i="26"/>
  <c r="P449" i="26" s="1"/>
  <c r="V448" i="26"/>
  <c r="P448" i="26"/>
  <c r="I448" i="26"/>
  <c r="J448" i="26" s="1"/>
  <c r="K448" i="26" s="1"/>
  <c r="L448" i="26" s="1"/>
  <c r="V447" i="26"/>
  <c r="P447" i="26"/>
  <c r="I447" i="26"/>
  <c r="J447" i="26" s="1"/>
  <c r="K447" i="26" s="1"/>
  <c r="L447" i="26" s="1"/>
  <c r="V446" i="26"/>
  <c r="P446" i="26"/>
  <c r="I446" i="26"/>
  <c r="J446" i="26" s="1"/>
  <c r="K446" i="26" s="1"/>
  <c r="L446" i="26" s="1"/>
  <c r="V445" i="26"/>
  <c r="P445" i="26"/>
  <c r="I445" i="26"/>
  <c r="J445" i="26" s="1"/>
  <c r="K445" i="26" s="1"/>
  <c r="L445" i="26" s="1"/>
  <c r="V444" i="26"/>
  <c r="P444" i="26"/>
  <c r="I444" i="26"/>
  <c r="J444" i="26" s="1"/>
  <c r="K444" i="26" s="1"/>
  <c r="L444" i="26" s="1"/>
  <c r="V443" i="26"/>
  <c r="P443" i="26"/>
  <c r="I443" i="26"/>
  <c r="J443" i="26" s="1"/>
  <c r="K443" i="26" s="1"/>
  <c r="L443" i="26" s="1"/>
  <c r="V442" i="26"/>
  <c r="P442" i="26"/>
  <c r="K442" i="26"/>
  <c r="AP441" i="26"/>
  <c r="V441" i="26"/>
  <c r="P441" i="26"/>
  <c r="I441" i="26"/>
  <c r="J441" i="26" s="1"/>
  <c r="K441" i="26" s="1"/>
  <c r="L441" i="26" s="1"/>
  <c r="C440" i="26"/>
  <c r="V439" i="26"/>
  <c r="V440" i="26" s="1"/>
  <c r="P439" i="26"/>
  <c r="P440" i="26" s="1"/>
  <c r="C438" i="26"/>
  <c r="V437" i="26"/>
  <c r="P437" i="26"/>
  <c r="I437" i="26"/>
  <c r="J437" i="26" s="1"/>
  <c r="K437" i="26" s="1"/>
  <c r="L437" i="26" s="1"/>
  <c r="V436" i="26"/>
  <c r="P436" i="26"/>
  <c r="I436" i="26"/>
  <c r="J436" i="26" s="1"/>
  <c r="K436" i="26" s="1"/>
  <c r="L436" i="26" s="1"/>
  <c r="C435" i="26"/>
  <c r="V434" i="26"/>
  <c r="P434" i="26"/>
  <c r="P435" i="26" s="1"/>
  <c r="I434" i="26"/>
  <c r="J434" i="26" s="1"/>
  <c r="K434" i="26" s="1"/>
  <c r="L434" i="26" s="1"/>
  <c r="V433" i="26"/>
  <c r="P433" i="26"/>
  <c r="I433" i="26"/>
  <c r="J433" i="26" s="1"/>
  <c r="K433" i="26" s="1"/>
  <c r="L433" i="26" s="1"/>
  <c r="V432" i="26"/>
  <c r="P432" i="26"/>
  <c r="I432" i="26"/>
  <c r="J432" i="26" s="1"/>
  <c r="K432" i="26" s="1"/>
  <c r="L432" i="26" s="1"/>
  <c r="V430" i="26"/>
  <c r="P430" i="26"/>
  <c r="V429" i="26"/>
  <c r="P429" i="26"/>
  <c r="V427" i="26"/>
  <c r="P427" i="26"/>
  <c r="V426" i="26"/>
  <c r="P426" i="26"/>
  <c r="V425" i="26"/>
  <c r="P425" i="26"/>
  <c r="V424" i="26"/>
  <c r="P424" i="26"/>
  <c r="V423" i="26"/>
  <c r="V431" i="26" s="1"/>
  <c r="P423" i="26"/>
  <c r="C422" i="26"/>
  <c r="V421" i="26"/>
  <c r="V422" i="26" s="1"/>
  <c r="P421" i="26"/>
  <c r="P422" i="26" s="1"/>
  <c r="I421" i="26"/>
  <c r="J421" i="26" s="1"/>
  <c r="K421" i="26" s="1"/>
  <c r="L421" i="26" s="1"/>
  <c r="V419" i="26"/>
  <c r="P419" i="26"/>
  <c r="I419" i="26"/>
  <c r="J419" i="26" s="1"/>
  <c r="K419" i="26" s="1"/>
  <c r="L419" i="26" s="1"/>
  <c r="V418" i="26"/>
  <c r="P418" i="26"/>
  <c r="I418" i="26"/>
  <c r="J418" i="26" s="1"/>
  <c r="K418" i="26" s="1"/>
  <c r="L418" i="26" s="1"/>
  <c r="C417" i="26"/>
  <c r="V416" i="26"/>
  <c r="P416" i="26"/>
  <c r="V415" i="26"/>
  <c r="P415" i="26"/>
  <c r="L415" i="26"/>
  <c r="V414" i="26"/>
  <c r="P414" i="26"/>
  <c r="I414" i="26"/>
  <c r="J414" i="26" s="1"/>
  <c r="K414" i="26" s="1"/>
  <c r="L414" i="26" s="1"/>
  <c r="V413" i="26"/>
  <c r="P413" i="26"/>
  <c r="I413" i="26"/>
  <c r="V412" i="26"/>
  <c r="P412" i="26"/>
  <c r="I412" i="26"/>
  <c r="J412" i="26" s="1"/>
  <c r="K412" i="26" s="1"/>
  <c r="L412" i="26" s="1"/>
  <c r="V411" i="26"/>
  <c r="P411" i="26"/>
  <c r="I411" i="26"/>
  <c r="J411" i="26" s="1"/>
  <c r="K411" i="26" s="1"/>
  <c r="L411" i="26" s="1"/>
  <c r="C410" i="26"/>
  <c r="V409" i="26"/>
  <c r="P409" i="26"/>
  <c r="I409" i="26"/>
  <c r="J409" i="26"/>
  <c r="K409" i="26" s="1"/>
  <c r="L409" i="26" s="1"/>
  <c r="V408" i="26"/>
  <c r="P408" i="26"/>
  <c r="V407" i="26"/>
  <c r="P407" i="26"/>
  <c r="V406" i="26"/>
  <c r="P406" i="26"/>
  <c r="V405" i="26"/>
  <c r="P405" i="26"/>
  <c r="V404" i="26"/>
  <c r="P404" i="26"/>
  <c r="I404" i="26"/>
  <c r="J404" i="26"/>
  <c r="K404" i="26" s="1"/>
  <c r="L404" i="26" s="1"/>
  <c r="V403" i="26"/>
  <c r="P403" i="26"/>
  <c r="V402" i="26"/>
  <c r="P402" i="26"/>
  <c r="I402" i="26"/>
  <c r="J402" i="26"/>
  <c r="K402" i="26" s="1"/>
  <c r="L402" i="26" s="1"/>
  <c r="C401" i="26"/>
  <c r="V400" i="26"/>
  <c r="P400" i="26"/>
  <c r="I400" i="26"/>
  <c r="J400" i="26" s="1"/>
  <c r="K400" i="26" s="1"/>
  <c r="L400" i="26" s="1"/>
  <c r="V399" i="26"/>
  <c r="P399" i="26"/>
  <c r="I399" i="26"/>
  <c r="V398" i="26"/>
  <c r="P398" i="26"/>
  <c r="I398" i="26"/>
  <c r="V397" i="26"/>
  <c r="P397" i="26"/>
  <c r="I397" i="26"/>
  <c r="V396" i="26"/>
  <c r="P396" i="26"/>
  <c r="I396" i="26"/>
  <c r="V395" i="26"/>
  <c r="P395" i="26"/>
  <c r="V394" i="26"/>
  <c r="P394" i="26"/>
  <c r="I394" i="26"/>
  <c r="J394" i="26" s="1"/>
  <c r="K394" i="26" s="1"/>
  <c r="L394" i="26" s="1"/>
  <c r="V393" i="26"/>
  <c r="P393" i="26"/>
  <c r="I393" i="26"/>
  <c r="J393" i="26" s="1"/>
  <c r="K393" i="26" s="1"/>
  <c r="V392" i="26"/>
  <c r="P392" i="26"/>
  <c r="I392" i="26"/>
  <c r="J392" i="26" s="1"/>
  <c r="K392" i="26" s="1"/>
  <c r="V391" i="26"/>
  <c r="P391" i="26"/>
  <c r="I391" i="26"/>
  <c r="J391" i="26" s="1"/>
  <c r="K391" i="26" s="1"/>
  <c r="L391" i="26" s="1"/>
  <c r="V390" i="26"/>
  <c r="P390" i="26"/>
  <c r="I390" i="26"/>
  <c r="J390" i="26" s="1"/>
  <c r="K390" i="26" s="1"/>
  <c r="L390" i="26" s="1"/>
  <c r="V389" i="26"/>
  <c r="P389" i="26"/>
  <c r="I389" i="26"/>
  <c r="J389" i="26" s="1"/>
  <c r="K389" i="26" s="1"/>
  <c r="L389" i="26" s="1"/>
  <c r="V388" i="26"/>
  <c r="P388" i="26"/>
  <c r="I388" i="26"/>
  <c r="J388" i="26" s="1"/>
  <c r="K388" i="26" s="1"/>
  <c r="L388" i="26" s="1"/>
  <c r="V387" i="26"/>
  <c r="P387" i="26"/>
  <c r="I387" i="26"/>
  <c r="J387" i="26" s="1"/>
  <c r="K387" i="26" s="1"/>
  <c r="L387" i="26" s="1"/>
  <c r="V386" i="26"/>
  <c r="P386" i="26"/>
  <c r="I386" i="26"/>
  <c r="J386" i="26" s="1"/>
  <c r="K386" i="26" s="1"/>
  <c r="L386" i="26" s="1"/>
  <c r="V385" i="26"/>
  <c r="P385" i="26"/>
  <c r="I385" i="26"/>
  <c r="J385" i="26" s="1"/>
  <c r="K385" i="26" s="1"/>
  <c r="V384" i="26"/>
  <c r="P384" i="26"/>
  <c r="I384" i="26"/>
  <c r="J384" i="26" s="1"/>
  <c r="K384" i="26" s="1"/>
  <c r="L384" i="26" s="1"/>
  <c r="V383" i="26"/>
  <c r="P383" i="26"/>
  <c r="I383" i="26"/>
  <c r="J383" i="26" s="1"/>
  <c r="K383" i="26" s="1"/>
  <c r="L383" i="26" s="1"/>
  <c r="V382" i="26"/>
  <c r="P382" i="26"/>
  <c r="I382" i="26"/>
  <c r="J382" i="26" s="1"/>
  <c r="K382" i="26" s="1"/>
  <c r="M381" i="26"/>
  <c r="P381" i="26" s="1"/>
  <c r="M380" i="26"/>
  <c r="P380" i="26" s="1"/>
  <c r="V379" i="26"/>
  <c r="P379" i="26"/>
  <c r="I379" i="26"/>
  <c r="J379" i="26" s="1"/>
  <c r="K379" i="26" s="1"/>
  <c r="L379" i="26" s="1"/>
  <c r="V378" i="26"/>
  <c r="P378" i="26"/>
  <c r="I378" i="26"/>
  <c r="J378" i="26" s="1"/>
  <c r="K378" i="26" s="1"/>
  <c r="L378" i="26" s="1"/>
  <c r="V377" i="26"/>
  <c r="P377" i="26"/>
  <c r="I377" i="26"/>
  <c r="J377" i="26" s="1"/>
  <c r="K377" i="26" s="1"/>
  <c r="L377" i="26" s="1"/>
  <c r="V376" i="26"/>
  <c r="P376" i="26"/>
  <c r="I376" i="26"/>
  <c r="J376" i="26" s="1"/>
  <c r="K376" i="26" s="1"/>
  <c r="L376" i="26" s="1"/>
  <c r="V375" i="26"/>
  <c r="P375" i="26"/>
  <c r="I375" i="26"/>
  <c r="J375" i="26" s="1"/>
  <c r="K375" i="26" s="1"/>
  <c r="L375" i="26" s="1"/>
  <c r="V374" i="26"/>
  <c r="P374" i="26"/>
  <c r="I374" i="26"/>
  <c r="J374" i="26" s="1"/>
  <c r="K374" i="26" s="1"/>
  <c r="L374" i="26" s="1"/>
  <c r="V373" i="26"/>
  <c r="P373" i="26"/>
  <c r="I373" i="26"/>
  <c r="J373" i="26" s="1"/>
  <c r="K373" i="26" s="1"/>
  <c r="L373" i="26" s="1"/>
  <c r="M372" i="26"/>
  <c r="P372" i="26" s="1"/>
  <c r="M371" i="26"/>
  <c r="V371" i="26" s="1"/>
  <c r="V370" i="26"/>
  <c r="P370" i="26"/>
  <c r="I370" i="26"/>
  <c r="J370" i="26" s="1"/>
  <c r="V369" i="26"/>
  <c r="P369" i="26"/>
  <c r="I369" i="26"/>
  <c r="J369" i="26" s="1"/>
  <c r="C368" i="26"/>
  <c r="V367" i="26"/>
  <c r="P367" i="26"/>
  <c r="I367" i="26"/>
  <c r="J367" i="26" s="1"/>
  <c r="K367" i="26" s="1"/>
  <c r="L367" i="26" s="1"/>
  <c r="V366" i="26"/>
  <c r="P366" i="26"/>
  <c r="I366" i="26"/>
  <c r="J366" i="26" s="1"/>
  <c r="K366" i="26" s="1"/>
  <c r="L366" i="26" s="1"/>
  <c r="V365" i="26"/>
  <c r="P365" i="26"/>
  <c r="I365" i="26"/>
  <c r="J365" i="26" s="1"/>
  <c r="K365" i="26" s="1"/>
  <c r="L365" i="26" s="1"/>
  <c r="V364" i="26"/>
  <c r="P364" i="26"/>
  <c r="I364" i="26"/>
  <c r="J364" i="26" s="1"/>
  <c r="K364" i="26" s="1"/>
  <c r="L364" i="26" s="1"/>
  <c r="V363" i="26"/>
  <c r="P363" i="26"/>
  <c r="I363" i="26"/>
  <c r="J363" i="26" s="1"/>
  <c r="K363" i="26" s="1"/>
  <c r="L363" i="26" s="1"/>
  <c r="V362" i="26"/>
  <c r="P362" i="26"/>
  <c r="V361" i="26"/>
  <c r="P361" i="26"/>
  <c r="I361" i="26"/>
  <c r="J361" i="26" s="1"/>
  <c r="K361" i="26" s="1"/>
  <c r="L361" i="26" s="1"/>
  <c r="V360" i="26"/>
  <c r="P360" i="26"/>
  <c r="V359" i="26"/>
  <c r="P359" i="26"/>
  <c r="C358" i="26"/>
  <c r="V357" i="26"/>
  <c r="P357" i="26"/>
  <c r="V356" i="26"/>
  <c r="V358" i="26" s="1"/>
  <c r="P356" i="26"/>
  <c r="P358" i="26" s="1"/>
  <c r="I356" i="26"/>
  <c r="J356" i="26" s="1"/>
  <c r="K356" i="26" s="1"/>
  <c r="L356" i="26" s="1"/>
  <c r="V354" i="26"/>
  <c r="P354" i="26"/>
  <c r="V353" i="26"/>
  <c r="P353" i="26"/>
  <c r="V352" i="26"/>
  <c r="P352" i="26"/>
  <c r="V351" i="26"/>
  <c r="P351" i="26"/>
  <c r="V350" i="26"/>
  <c r="P350" i="26"/>
  <c r="V349" i="26"/>
  <c r="P349" i="26"/>
  <c r="V348" i="26"/>
  <c r="V355" i="26" s="1"/>
  <c r="P348" i="26"/>
  <c r="C347" i="26"/>
  <c r="V346" i="26"/>
  <c r="V345" i="26"/>
  <c r="P345" i="26"/>
  <c r="V344" i="26"/>
  <c r="P344" i="26"/>
  <c r="V343" i="26"/>
  <c r="P343" i="26"/>
  <c r="V342" i="26"/>
  <c r="P342" i="26"/>
  <c r="V341" i="26"/>
  <c r="P341" i="26"/>
  <c r="P347" i="26" s="1"/>
  <c r="L341" i="26"/>
  <c r="J341" i="26"/>
  <c r="C340" i="26"/>
  <c r="V339" i="26"/>
  <c r="V340" i="26" s="1"/>
  <c r="P339" i="26"/>
  <c r="P340" i="26" s="1"/>
  <c r="C338" i="26"/>
  <c r="V337" i="26"/>
  <c r="V338" i="26" s="1"/>
  <c r="P337" i="26"/>
  <c r="P338" i="26" s="1"/>
  <c r="C336" i="26"/>
  <c r="V335" i="26"/>
  <c r="P335" i="26"/>
  <c r="P336" i="26" s="1"/>
  <c r="C334" i="26"/>
  <c r="V333" i="26"/>
  <c r="P333" i="26"/>
  <c r="P334" i="26" s="1"/>
  <c r="C332" i="26"/>
  <c r="V331" i="26"/>
  <c r="P331" i="26"/>
  <c r="V330" i="26"/>
  <c r="P330" i="26"/>
  <c r="V329" i="26"/>
  <c r="V332" i="26" s="1"/>
  <c r="P329" i="26"/>
  <c r="P332" i="26" s="1"/>
  <c r="C328" i="26"/>
  <c r="V327" i="26"/>
  <c r="V328" i="26" s="1"/>
  <c r="P327" i="26"/>
  <c r="P328" i="26" s="1"/>
  <c r="C326" i="26"/>
  <c r="V325" i="26"/>
  <c r="P325" i="26"/>
  <c r="V324" i="26"/>
  <c r="P324" i="26"/>
  <c r="V323" i="26"/>
  <c r="P323" i="26"/>
  <c r="V322" i="26"/>
  <c r="V326" i="26" s="1"/>
  <c r="P322" i="26"/>
  <c r="P326" i="26" s="1"/>
  <c r="K322" i="26"/>
  <c r="L322" i="26" s="1"/>
  <c r="C321" i="26"/>
  <c r="V320" i="26"/>
  <c r="V321" i="26" s="1"/>
  <c r="P320" i="26"/>
  <c r="P321" i="26" s="1"/>
  <c r="C319" i="26"/>
  <c r="V318" i="26"/>
  <c r="P318" i="26"/>
  <c r="V317" i="26"/>
  <c r="V319" i="26" s="1"/>
  <c r="P317" i="26"/>
  <c r="P319" i="26" s="1"/>
  <c r="V315" i="26"/>
  <c r="V316" i="26" s="1"/>
  <c r="V312" i="26"/>
  <c r="C312" i="26"/>
  <c r="V311" i="26"/>
  <c r="P311" i="26"/>
  <c r="P312" i="26" s="1"/>
  <c r="I311" i="26"/>
  <c r="J311" i="26" s="1"/>
  <c r="K311" i="26" s="1"/>
  <c r="L311" i="26" s="1"/>
  <c r="C310" i="26"/>
  <c r="V309" i="26"/>
  <c r="P309" i="26"/>
  <c r="V308" i="26"/>
  <c r="P308" i="26"/>
  <c r="V307" i="26"/>
  <c r="P307" i="26"/>
  <c r="I307" i="26"/>
  <c r="J307" i="26" s="1"/>
  <c r="K307" i="26" s="1"/>
  <c r="V306" i="26"/>
  <c r="P306" i="26"/>
  <c r="V305" i="26"/>
  <c r="P305" i="26"/>
  <c r="V304" i="26"/>
  <c r="P304" i="26"/>
  <c r="V303" i="26"/>
  <c r="P303" i="26"/>
  <c r="I303" i="26"/>
  <c r="J303" i="26" s="1"/>
  <c r="K303" i="26" s="1"/>
  <c r="L303" i="26" s="1"/>
  <c r="V302" i="26"/>
  <c r="P302" i="26"/>
  <c r="V301" i="26"/>
  <c r="P301" i="26"/>
  <c r="I301" i="26"/>
  <c r="J301" i="26" s="1"/>
  <c r="K301" i="26" s="1"/>
  <c r="L301" i="26" s="1"/>
  <c r="V300" i="26"/>
  <c r="P300" i="26"/>
  <c r="V299" i="26"/>
  <c r="P299" i="26"/>
  <c r="V298" i="26"/>
  <c r="P298" i="26"/>
  <c r="V297" i="26"/>
  <c r="P297" i="26"/>
  <c r="V296" i="26"/>
  <c r="P296" i="26"/>
  <c r="V295" i="26"/>
  <c r="C295" i="26"/>
  <c r="V294" i="26"/>
  <c r="P294" i="26"/>
  <c r="I294" i="26"/>
  <c r="J294" i="26" s="1"/>
  <c r="K294" i="26" s="1"/>
  <c r="L294" i="26" s="1"/>
  <c r="V293" i="26"/>
  <c r="P293" i="26"/>
  <c r="C292" i="26"/>
  <c r="V291" i="26"/>
  <c r="P291" i="26"/>
  <c r="V290" i="26"/>
  <c r="P290" i="26"/>
  <c r="I290" i="26"/>
  <c r="J290" i="26" s="1"/>
  <c r="K290" i="26" s="1"/>
  <c r="L290" i="26" s="1"/>
  <c r="V289" i="26"/>
  <c r="P289" i="26"/>
  <c r="V288" i="26"/>
  <c r="P288" i="26"/>
  <c r="C287" i="26"/>
  <c r="V285" i="26"/>
  <c r="V287" i="26" s="1"/>
  <c r="P285" i="26"/>
  <c r="P287" i="26" s="1"/>
  <c r="I285" i="26"/>
  <c r="V284" i="26"/>
  <c r="C284" i="26"/>
  <c r="V283" i="26"/>
  <c r="P283" i="26"/>
  <c r="P284" i="26" s="1"/>
  <c r="AP282" i="26"/>
  <c r="V282" i="26"/>
  <c r="C282" i="26"/>
  <c r="V281" i="26"/>
  <c r="P281" i="26"/>
  <c r="P282" i="26" s="1"/>
  <c r="I281" i="26"/>
  <c r="J281" i="26" s="1"/>
  <c r="K281" i="26" s="1"/>
  <c r="L281" i="26" s="1"/>
  <c r="C280" i="26"/>
  <c r="V279" i="26"/>
  <c r="P279" i="26"/>
  <c r="I279" i="26"/>
  <c r="J279" i="26" s="1"/>
  <c r="K279" i="26" s="1"/>
  <c r="V278" i="26"/>
  <c r="P278" i="26"/>
  <c r="V277" i="26"/>
  <c r="P277" i="26"/>
  <c r="V276" i="26"/>
  <c r="P276" i="26"/>
  <c r="V275" i="26"/>
  <c r="P275" i="26"/>
  <c r="C274" i="26"/>
  <c r="V273" i="26"/>
  <c r="P273" i="26"/>
  <c r="P272" i="26"/>
  <c r="C271" i="26"/>
  <c r="V270" i="26"/>
  <c r="V271" i="26" s="1"/>
  <c r="P270" i="26"/>
  <c r="P271" i="26" s="1"/>
  <c r="I270" i="26"/>
  <c r="J270" i="26" s="1"/>
  <c r="K270" i="26" s="1"/>
  <c r="L270" i="26" s="1"/>
  <c r="C269" i="26"/>
  <c r="V268" i="26"/>
  <c r="P268" i="26"/>
  <c r="I268" i="26"/>
  <c r="J268" i="26" s="1"/>
  <c r="K268" i="26" s="1"/>
  <c r="L268" i="26" s="1"/>
  <c r="V267" i="26"/>
  <c r="P267" i="26"/>
  <c r="I267" i="26"/>
  <c r="J267" i="26" s="1"/>
  <c r="K267" i="26" s="1"/>
  <c r="L267" i="26" s="1"/>
  <c r="V266" i="26"/>
  <c r="P266" i="26"/>
  <c r="I266" i="26"/>
  <c r="J266" i="26" s="1"/>
  <c r="K266" i="26" s="1"/>
  <c r="L266" i="26" s="1"/>
  <c r="V265" i="26"/>
  <c r="P265" i="26"/>
  <c r="I265" i="26"/>
  <c r="J265" i="26" s="1"/>
  <c r="K265" i="26" s="1"/>
  <c r="L265" i="26" s="1"/>
  <c r="V264" i="26"/>
  <c r="P264" i="26"/>
  <c r="I264" i="26"/>
  <c r="J264" i="26" s="1"/>
  <c r="K264" i="26" s="1"/>
  <c r="L264" i="26" s="1"/>
  <c r="V263" i="26"/>
  <c r="P263" i="26"/>
  <c r="I263" i="26"/>
  <c r="J263" i="26" s="1"/>
  <c r="K263" i="26" s="1"/>
  <c r="L263" i="26" s="1"/>
  <c r="V262" i="26"/>
  <c r="P262" i="26"/>
  <c r="V261" i="26"/>
  <c r="P261" i="26"/>
  <c r="V260" i="26"/>
  <c r="P260" i="26"/>
  <c r="V259" i="26"/>
  <c r="P259" i="26"/>
  <c r="V258" i="26"/>
  <c r="P258" i="26"/>
  <c r="V256" i="26"/>
  <c r="V257" i="26" s="1"/>
  <c r="P256" i="26"/>
  <c r="C255" i="26"/>
  <c r="V254" i="26"/>
  <c r="P254" i="26"/>
  <c r="V253" i="26"/>
  <c r="P253" i="26"/>
  <c r="V252" i="26"/>
  <c r="P252" i="26"/>
  <c r="V251" i="26"/>
  <c r="P251" i="26"/>
  <c r="V250" i="26"/>
  <c r="P250" i="26"/>
  <c r="V249" i="26"/>
  <c r="P249" i="26"/>
  <c r="V248" i="26"/>
  <c r="P248" i="26"/>
  <c r="V247" i="26"/>
  <c r="P247" i="26"/>
  <c r="V246" i="26"/>
  <c r="P246" i="26"/>
  <c r="AM245" i="26"/>
  <c r="AL245" i="26"/>
  <c r="AK245" i="26"/>
  <c r="AJ245" i="26"/>
  <c r="AI245" i="26"/>
  <c r="AH245" i="26"/>
  <c r="AG245" i="26"/>
  <c r="AF245" i="26"/>
  <c r="AE245" i="26"/>
  <c r="AD245" i="26"/>
  <c r="AC245" i="26"/>
  <c r="AB245" i="26"/>
  <c r="Z245" i="26"/>
  <c r="Y245" i="26"/>
  <c r="V245" i="26"/>
  <c r="P245" i="26"/>
  <c r="V244" i="26"/>
  <c r="P244" i="26"/>
  <c r="I244" i="26"/>
  <c r="J244" i="26" s="1"/>
  <c r="K244" i="26" s="1"/>
  <c r="L244" i="26" s="1"/>
  <c r="V243" i="26"/>
  <c r="P243" i="26"/>
  <c r="V242" i="26"/>
  <c r="P242" i="26"/>
  <c r="V241" i="26"/>
  <c r="P241" i="26"/>
  <c r="V240" i="26"/>
  <c r="P240" i="26"/>
  <c r="V239" i="26"/>
  <c r="P239" i="26"/>
  <c r="M238" i="26"/>
  <c r="V238" i="26" s="1"/>
  <c r="V237" i="26"/>
  <c r="P237" i="26"/>
  <c r="C236" i="26"/>
  <c r="M235" i="26"/>
  <c r="P235" i="26"/>
  <c r="P236" i="26" s="1"/>
  <c r="C234" i="26"/>
  <c r="V233" i="26"/>
  <c r="V234" i="26" s="1"/>
  <c r="AP234" i="26" s="1"/>
  <c r="X234" i="26" s="1"/>
  <c r="P233" i="26"/>
  <c r="P234" i="26" s="1"/>
  <c r="C232" i="26"/>
  <c r="V231" i="26"/>
  <c r="P231" i="26"/>
  <c r="I231" i="26"/>
  <c r="J231" i="26"/>
  <c r="K231" i="26" s="1"/>
  <c r="L231" i="26" s="1"/>
  <c r="V230" i="26"/>
  <c r="P230" i="26"/>
  <c r="V229" i="26"/>
  <c r="P229" i="26"/>
  <c r="I229" i="26"/>
  <c r="J229" i="26"/>
  <c r="K229" i="26" s="1"/>
  <c r="L229" i="26" s="1"/>
  <c r="V228" i="26"/>
  <c r="P228" i="26"/>
  <c r="I228" i="26"/>
  <c r="J228" i="26"/>
  <c r="K228" i="26" s="1"/>
  <c r="L228" i="26" s="1"/>
  <c r="V227" i="26"/>
  <c r="P227" i="26"/>
  <c r="J227" i="26"/>
  <c r="K227" i="26"/>
  <c r="L227" i="26" s="1"/>
  <c r="V226" i="26"/>
  <c r="P226" i="26"/>
  <c r="V225" i="26"/>
  <c r="P225" i="26"/>
  <c r="I225" i="26"/>
  <c r="J225" i="26" s="1"/>
  <c r="K225" i="26" s="1"/>
  <c r="L225" i="26" s="1"/>
  <c r="V224" i="26"/>
  <c r="P224" i="26"/>
  <c r="I224" i="26"/>
  <c r="J224" i="26" s="1"/>
  <c r="K224" i="26" s="1"/>
  <c r="V223" i="26"/>
  <c r="P223" i="26"/>
  <c r="I223" i="26"/>
  <c r="J223" i="26"/>
  <c r="K223" i="26" s="1"/>
  <c r="L223" i="26" s="1"/>
  <c r="V222" i="26"/>
  <c r="P222" i="26"/>
  <c r="V221" i="26"/>
  <c r="P221" i="26"/>
  <c r="V220" i="26"/>
  <c r="P220" i="26"/>
  <c r="V219" i="26"/>
  <c r="P219" i="26"/>
  <c r="V218" i="26"/>
  <c r="P218" i="26"/>
  <c r="I218" i="26"/>
  <c r="J218" i="26"/>
  <c r="K218" i="26" s="1"/>
  <c r="L218" i="26" s="1"/>
  <c r="V217" i="26"/>
  <c r="P217" i="26"/>
  <c r="I217" i="26"/>
  <c r="J217" i="26"/>
  <c r="K217" i="26" s="1"/>
  <c r="L217" i="26" s="1"/>
  <c r="V216" i="26"/>
  <c r="P216" i="26"/>
  <c r="I216" i="26"/>
  <c r="J216" i="26"/>
  <c r="K216" i="26" s="1"/>
  <c r="L216" i="26" s="1"/>
  <c r="V215" i="26"/>
  <c r="P215" i="26"/>
  <c r="I215" i="26"/>
  <c r="J215" i="26"/>
  <c r="K215" i="26" s="1"/>
  <c r="L215" i="26" s="1"/>
  <c r="V214" i="26"/>
  <c r="P214" i="26"/>
  <c r="I214" i="26"/>
  <c r="J214" i="26"/>
  <c r="K214" i="26" s="1"/>
  <c r="L214" i="26" s="1"/>
  <c r="V213" i="26"/>
  <c r="P213" i="26"/>
  <c r="V212" i="26"/>
  <c r="P212" i="26"/>
  <c r="I212" i="26"/>
  <c r="J212" i="26"/>
  <c r="K212" i="26" s="1"/>
  <c r="L212" i="26" s="1"/>
  <c r="V211" i="26"/>
  <c r="P211" i="26"/>
  <c r="I211" i="26"/>
  <c r="J211" i="26"/>
  <c r="K211" i="26" s="1"/>
  <c r="L211" i="26" s="1"/>
  <c r="V210" i="26"/>
  <c r="P210" i="26"/>
  <c r="I210" i="26"/>
  <c r="J210" i="26"/>
  <c r="K210" i="26" s="1"/>
  <c r="L210" i="26" s="1"/>
  <c r="V209" i="26"/>
  <c r="P209" i="26"/>
  <c r="I209" i="26"/>
  <c r="J209" i="26"/>
  <c r="K209" i="26" s="1"/>
  <c r="L209" i="26" s="1"/>
  <c r="V208" i="26"/>
  <c r="P208" i="26"/>
  <c r="I208" i="26"/>
  <c r="J208" i="26"/>
  <c r="K208" i="26" s="1"/>
  <c r="L208" i="26" s="1"/>
  <c r="V207" i="26"/>
  <c r="P207" i="26"/>
  <c r="I207" i="26"/>
  <c r="J207" i="26"/>
  <c r="K207" i="26" s="1"/>
  <c r="L207" i="26" s="1"/>
  <c r="V206" i="26"/>
  <c r="P206" i="26"/>
  <c r="I206" i="26"/>
  <c r="J206" i="26"/>
  <c r="K206" i="26" s="1"/>
  <c r="V205" i="26"/>
  <c r="P205" i="26"/>
  <c r="I205" i="26"/>
  <c r="J205" i="26" s="1"/>
  <c r="K205" i="26" s="1"/>
  <c r="L205" i="26" s="1"/>
  <c r="V204" i="26"/>
  <c r="P204" i="26"/>
  <c r="V203" i="26"/>
  <c r="P203" i="26"/>
  <c r="V202" i="26"/>
  <c r="P202" i="26"/>
  <c r="I202" i="26"/>
  <c r="J202" i="26" s="1"/>
  <c r="K202" i="26" s="1"/>
  <c r="L202" i="26" s="1"/>
  <c r="V201" i="26"/>
  <c r="P201" i="26"/>
  <c r="I201" i="26"/>
  <c r="J201" i="26" s="1"/>
  <c r="K201" i="26" s="1"/>
  <c r="L201" i="26" s="1"/>
  <c r="V200" i="26"/>
  <c r="P200" i="26"/>
  <c r="I200" i="26"/>
  <c r="J200" i="26" s="1"/>
  <c r="K200" i="26" s="1"/>
  <c r="V199" i="26"/>
  <c r="P199" i="26"/>
  <c r="I199" i="26"/>
  <c r="J199" i="26"/>
  <c r="K199" i="26" s="1"/>
  <c r="L199" i="26" s="1"/>
  <c r="V198" i="26"/>
  <c r="P198" i="26"/>
  <c r="I198" i="26"/>
  <c r="J198" i="26"/>
  <c r="K198" i="26" s="1"/>
  <c r="L198" i="26" s="1"/>
  <c r="V197" i="26"/>
  <c r="P197" i="26"/>
  <c r="I197" i="26"/>
  <c r="J197" i="26"/>
  <c r="K197" i="26" s="1"/>
  <c r="L197" i="26" s="1"/>
  <c r="V196" i="26"/>
  <c r="P196" i="26"/>
  <c r="I196" i="26"/>
  <c r="J196" i="26"/>
  <c r="K196" i="26" s="1"/>
  <c r="L196" i="26" s="1"/>
  <c r="V195" i="26"/>
  <c r="P195" i="26"/>
  <c r="I195" i="26"/>
  <c r="J195" i="26"/>
  <c r="K195" i="26" s="1"/>
  <c r="L195" i="26" s="1"/>
  <c r="V194" i="26"/>
  <c r="P194" i="26"/>
  <c r="I194" i="26"/>
  <c r="J194" i="26"/>
  <c r="K194" i="26" s="1"/>
  <c r="L194" i="26" s="1"/>
  <c r="V193" i="26"/>
  <c r="P193" i="26"/>
  <c r="I193" i="26"/>
  <c r="J193" i="26"/>
  <c r="K193" i="26" s="1"/>
  <c r="L193" i="26" s="1"/>
  <c r="V192" i="26"/>
  <c r="P192" i="26"/>
  <c r="I192" i="26"/>
  <c r="J192" i="26"/>
  <c r="K192" i="26" s="1"/>
  <c r="L192" i="26" s="1"/>
  <c r="V191" i="26"/>
  <c r="P191" i="26"/>
  <c r="V190" i="26"/>
  <c r="P190" i="26"/>
  <c r="I190" i="26"/>
  <c r="J190" i="26"/>
  <c r="K190" i="26" s="1"/>
  <c r="V189" i="26"/>
  <c r="P189" i="26"/>
  <c r="I189" i="26"/>
  <c r="J189" i="26" s="1"/>
  <c r="K189" i="26" s="1"/>
  <c r="V188" i="26"/>
  <c r="P188" i="26"/>
  <c r="I188" i="26"/>
  <c r="J188" i="26" s="1"/>
  <c r="K188" i="26" s="1"/>
  <c r="V187" i="26"/>
  <c r="P187" i="26"/>
  <c r="V186" i="26"/>
  <c r="P186" i="26"/>
  <c r="V185" i="26"/>
  <c r="P185" i="26"/>
  <c r="I185" i="26"/>
  <c r="J185" i="26" s="1"/>
  <c r="K185" i="26" s="1"/>
  <c r="V184" i="26"/>
  <c r="P184" i="26"/>
  <c r="I184" i="26"/>
  <c r="J184" i="26" s="1"/>
  <c r="K184" i="26" s="1"/>
  <c r="V183" i="26"/>
  <c r="P183" i="26"/>
  <c r="V182" i="26"/>
  <c r="P182" i="26"/>
  <c r="V181" i="26"/>
  <c r="P181" i="26"/>
  <c r="V180" i="26"/>
  <c r="P180" i="26"/>
  <c r="V179" i="26"/>
  <c r="P179" i="26"/>
  <c r="I179" i="26"/>
  <c r="J179" i="26" s="1"/>
  <c r="K179" i="26" s="1"/>
  <c r="L179" i="26" s="1"/>
  <c r="V178" i="26"/>
  <c r="P178" i="26"/>
  <c r="V177" i="26"/>
  <c r="P177" i="26"/>
  <c r="V176" i="26"/>
  <c r="P176" i="26"/>
  <c r="I176" i="26"/>
  <c r="J176" i="26" s="1"/>
  <c r="K176" i="26" s="1"/>
  <c r="L176" i="26" s="1"/>
  <c r="V175" i="26"/>
  <c r="P175" i="26"/>
  <c r="I175" i="26"/>
  <c r="J175" i="26" s="1"/>
  <c r="K175" i="26" s="1"/>
  <c r="L175" i="26" s="1"/>
  <c r="V174" i="26"/>
  <c r="P174" i="26"/>
  <c r="I174" i="26"/>
  <c r="J174" i="26" s="1"/>
  <c r="K174" i="26" s="1"/>
  <c r="L174" i="26" s="1"/>
  <c r="V173" i="26"/>
  <c r="P173" i="26"/>
  <c r="I173" i="26"/>
  <c r="J173" i="26" s="1"/>
  <c r="K173" i="26" s="1"/>
  <c r="L173" i="26" s="1"/>
  <c r="V172" i="26"/>
  <c r="P172" i="26"/>
  <c r="I172" i="26"/>
  <c r="J172" i="26" s="1"/>
  <c r="K172" i="26" s="1"/>
  <c r="L172" i="26" s="1"/>
  <c r="V171" i="26"/>
  <c r="P171" i="26"/>
  <c r="I171" i="26"/>
  <c r="J171" i="26" s="1"/>
  <c r="K171" i="26" s="1"/>
  <c r="L171" i="26" s="1"/>
  <c r="V170" i="26"/>
  <c r="P170" i="26"/>
  <c r="I170" i="26"/>
  <c r="J170" i="26" s="1"/>
  <c r="K170" i="26" s="1"/>
  <c r="V169" i="26"/>
  <c r="P169" i="26"/>
  <c r="J169" i="26"/>
  <c r="K169" i="26" s="1"/>
  <c r="V168" i="26"/>
  <c r="P168" i="26"/>
  <c r="J168" i="26"/>
  <c r="K168" i="26" s="1"/>
  <c r="V167" i="26"/>
  <c r="P167" i="26"/>
  <c r="I167" i="26"/>
  <c r="J167" i="26" s="1"/>
  <c r="K167" i="26" s="1"/>
  <c r="L167" i="26" s="1"/>
  <c r="V166" i="26"/>
  <c r="P166" i="26"/>
  <c r="V165" i="26"/>
  <c r="P165" i="26"/>
  <c r="AR164" i="26"/>
  <c r="V164" i="26"/>
  <c r="P164" i="26"/>
  <c r="V163" i="26"/>
  <c r="P163" i="26"/>
  <c r="V162" i="26"/>
  <c r="P162" i="26"/>
  <c r="V161" i="26"/>
  <c r="P161" i="26"/>
  <c r="V160" i="26"/>
  <c r="P160" i="26"/>
  <c r="V159" i="26"/>
  <c r="P159" i="26"/>
  <c r="V158" i="26"/>
  <c r="P158" i="26"/>
  <c r="V157" i="26"/>
  <c r="P157" i="26"/>
  <c r="V156" i="26"/>
  <c r="P156" i="26"/>
  <c r="V155" i="26"/>
  <c r="P155" i="26"/>
  <c r="V154" i="26"/>
  <c r="P154" i="26"/>
  <c r="V153" i="26"/>
  <c r="P153" i="26"/>
  <c r="V152" i="26"/>
  <c r="P152" i="26"/>
  <c r="V151" i="26"/>
  <c r="P151" i="26"/>
  <c r="V150" i="26"/>
  <c r="P150" i="26"/>
  <c r="V149" i="26"/>
  <c r="P149" i="26"/>
  <c r="V148" i="26"/>
  <c r="P148" i="26"/>
  <c r="V147" i="26"/>
  <c r="P147" i="26"/>
  <c r="V146" i="26"/>
  <c r="P146" i="26"/>
  <c r="V145" i="26"/>
  <c r="P145" i="26"/>
  <c r="V144" i="26"/>
  <c r="P144" i="26"/>
  <c r="V143" i="26"/>
  <c r="P143" i="26"/>
  <c r="V142" i="26"/>
  <c r="P142" i="26"/>
  <c r="V141" i="26"/>
  <c r="P141" i="26"/>
  <c r="M140" i="26"/>
  <c r="P140" i="26" s="1"/>
  <c r="V139" i="26"/>
  <c r="P139" i="26"/>
  <c r="I139" i="26"/>
  <c r="J139" i="26" s="1"/>
  <c r="K139" i="26" s="1"/>
  <c r="L139" i="26" s="1"/>
  <c r="C138" i="26"/>
  <c r="V137" i="26"/>
  <c r="P137" i="26"/>
  <c r="I137" i="26"/>
  <c r="J137" i="26" s="1"/>
  <c r="K137" i="26" s="1"/>
  <c r="L137" i="26" s="1"/>
  <c r="V136" i="26"/>
  <c r="P136" i="26"/>
  <c r="I136" i="26"/>
  <c r="J136" i="26" s="1"/>
  <c r="K136" i="26" s="1"/>
  <c r="L136" i="26" s="1"/>
  <c r="V135" i="26"/>
  <c r="P135" i="26"/>
  <c r="I135" i="26"/>
  <c r="J135" i="26" s="1"/>
  <c r="K135" i="26" s="1"/>
  <c r="L135" i="26" s="1"/>
  <c r="V134" i="26"/>
  <c r="P134" i="26"/>
  <c r="I134" i="26"/>
  <c r="J134" i="26" s="1"/>
  <c r="K134" i="26" s="1"/>
  <c r="L134" i="26" s="1"/>
  <c r="V133" i="26"/>
  <c r="P133" i="26"/>
  <c r="I133" i="26"/>
  <c r="J133" i="26" s="1"/>
  <c r="K133" i="26" s="1"/>
  <c r="V132" i="26"/>
  <c r="P132" i="26"/>
  <c r="I132" i="26"/>
  <c r="J132" i="26" s="1"/>
  <c r="K132" i="26" s="1"/>
  <c r="L132" i="26" s="1"/>
  <c r="V131" i="26"/>
  <c r="P131" i="26"/>
  <c r="I131" i="26"/>
  <c r="J131" i="26" s="1"/>
  <c r="K131" i="26" s="1"/>
  <c r="L131" i="26" s="1"/>
  <c r="V130" i="26"/>
  <c r="P130" i="26"/>
  <c r="I130" i="26"/>
  <c r="J130" i="26" s="1"/>
  <c r="K130" i="26" s="1"/>
  <c r="L130" i="26" s="1"/>
  <c r="V129" i="26"/>
  <c r="P129" i="26"/>
  <c r="I129" i="26"/>
  <c r="J129" i="26" s="1"/>
  <c r="K129" i="26" s="1"/>
  <c r="L129" i="26" s="1"/>
  <c r="V128" i="26"/>
  <c r="P128" i="26"/>
  <c r="I128" i="26"/>
  <c r="J128" i="26" s="1"/>
  <c r="K128" i="26" s="1"/>
  <c r="L128" i="26" s="1"/>
  <c r="V127" i="26"/>
  <c r="P127" i="26"/>
  <c r="I127" i="26"/>
  <c r="J127" i="26" s="1"/>
  <c r="K127" i="26" s="1"/>
  <c r="L127" i="26" s="1"/>
  <c r="M126" i="26"/>
  <c r="P126" i="26" s="1"/>
  <c r="V125" i="26"/>
  <c r="P125" i="26"/>
  <c r="I125" i="26"/>
  <c r="J125" i="26" s="1"/>
  <c r="K125" i="26" s="1"/>
  <c r="L125" i="26" s="1"/>
  <c r="M124" i="26"/>
  <c r="V124" i="26" s="1"/>
  <c r="M123" i="26"/>
  <c r="P123" i="26" s="1"/>
  <c r="M122" i="26"/>
  <c r="M121" i="26"/>
  <c r="P121" i="26" s="1"/>
  <c r="M120" i="26"/>
  <c r="V120" i="26" s="1"/>
  <c r="P119" i="26"/>
  <c r="AO118" i="26"/>
  <c r="AN118" i="26"/>
  <c r="AM118" i="26"/>
  <c r="AL118" i="26"/>
  <c r="AK118" i="26"/>
  <c r="AJ118" i="26"/>
  <c r="AI118" i="26"/>
  <c r="AH118" i="26"/>
  <c r="AG118" i="26"/>
  <c r="AF118" i="26"/>
  <c r="AE118" i="26"/>
  <c r="AD118" i="26"/>
  <c r="AC118" i="26"/>
  <c r="AB118" i="26"/>
  <c r="AA118" i="26"/>
  <c r="Z118" i="26"/>
  <c r="Y118" i="26"/>
  <c r="M118" i="26"/>
  <c r="V118" i="26" s="1"/>
  <c r="V117" i="26"/>
  <c r="P117" i="26"/>
  <c r="V116" i="26"/>
  <c r="P116" i="26"/>
  <c r="M115" i="26"/>
  <c r="P115" i="26" s="1"/>
  <c r="M114" i="26"/>
  <c r="C113" i="26"/>
  <c r="M112" i="26"/>
  <c r="P112" i="26" s="1"/>
  <c r="M111" i="26"/>
  <c r="C110" i="26"/>
  <c r="M109" i="26"/>
  <c r="P109" i="26" s="1"/>
  <c r="M108" i="26"/>
  <c r="M107" i="26"/>
  <c r="P107" i="26" s="1"/>
  <c r="M106" i="26"/>
  <c r="V106" i="26" s="1"/>
  <c r="M105" i="26"/>
  <c r="P105" i="26" s="1"/>
  <c r="M104" i="26"/>
  <c r="M103" i="26"/>
  <c r="P103" i="26" s="1"/>
  <c r="M102" i="26"/>
  <c r="V102" i="26" s="1"/>
  <c r="M101" i="26"/>
  <c r="P101" i="26" s="1"/>
  <c r="M100" i="26"/>
  <c r="M99" i="26"/>
  <c r="P99" i="26" s="1"/>
  <c r="M98" i="26"/>
  <c r="V98" i="26" s="1"/>
  <c r="M97" i="26"/>
  <c r="P97" i="26" s="1"/>
  <c r="C96" i="26"/>
  <c r="M95" i="26"/>
  <c r="P95" i="26" s="1"/>
  <c r="M94" i="26"/>
  <c r="C93" i="26"/>
  <c r="M92" i="26"/>
  <c r="V92" i="26" s="1"/>
  <c r="AP92" i="26" s="1"/>
  <c r="C91" i="26"/>
  <c r="M90" i="26"/>
  <c r="P90" i="26" s="1"/>
  <c r="M89" i="26"/>
  <c r="V89" i="26" s="1"/>
  <c r="V88" i="26"/>
  <c r="P88" i="26"/>
  <c r="C87" i="26"/>
  <c r="M86" i="26"/>
  <c r="P86" i="26" s="1"/>
  <c r="P87" i="26" s="1"/>
  <c r="C85" i="26"/>
  <c r="M84" i="26"/>
  <c r="M83" i="26"/>
  <c r="P83" i="26" s="1"/>
  <c r="M82" i="26"/>
  <c r="V82" i="26" s="1"/>
  <c r="M81" i="26"/>
  <c r="P81" i="26" s="1"/>
  <c r="M80" i="26"/>
  <c r="M78" i="26"/>
  <c r="P78" i="26" s="1"/>
  <c r="M76" i="26"/>
  <c r="V76" i="26" s="1"/>
  <c r="C74" i="26"/>
  <c r="M73" i="26"/>
  <c r="P73" i="26" s="1"/>
  <c r="M72" i="26"/>
  <c r="V72" i="26" s="1"/>
  <c r="M71" i="26"/>
  <c r="P71" i="26" s="1"/>
  <c r="J69" i="26"/>
  <c r="K69" i="26" s="1"/>
  <c r="M69" i="26" s="1"/>
  <c r="C68" i="26"/>
  <c r="M67" i="26"/>
  <c r="P67" i="26" s="1"/>
  <c r="P68" i="26" s="1"/>
  <c r="C66" i="26"/>
  <c r="M65" i="26"/>
  <c r="V65" i="26" s="1"/>
  <c r="M64" i="26"/>
  <c r="P64" i="26" s="1"/>
  <c r="M63" i="26"/>
  <c r="M62" i="26"/>
  <c r="P62" i="26" s="1"/>
  <c r="P66" i="26" s="1"/>
  <c r="M61" i="26"/>
  <c r="V61" i="26" s="1"/>
  <c r="M60" i="26"/>
  <c r="P60" i="26" s="1"/>
  <c r="M59" i="26"/>
  <c r="V56" i="26"/>
  <c r="AP56" i="26" s="1"/>
  <c r="P56" i="26"/>
  <c r="C55" i="26"/>
  <c r="V54" i="26"/>
  <c r="V55" i="26" s="1"/>
  <c r="AP54" i="26" s="1"/>
  <c r="P54" i="26"/>
  <c r="P55" i="26" s="1"/>
  <c r="C52" i="26"/>
  <c r="V51" i="26"/>
  <c r="V52" i="26" s="1"/>
  <c r="P51" i="26"/>
  <c r="P52" i="26" s="1"/>
  <c r="C49" i="26"/>
  <c r="V48" i="26"/>
  <c r="P48" i="26"/>
  <c r="I48" i="26"/>
  <c r="J48" i="26" s="1"/>
  <c r="K48" i="26" s="1"/>
  <c r="L48" i="26" s="1"/>
  <c r="V47" i="26"/>
  <c r="P47" i="26"/>
  <c r="I47" i="26"/>
  <c r="J47" i="26" s="1"/>
  <c r="K47" i="26" s="1"/>
  <c r="L47" i="26" s="1"/>
  <c r="V46" i="26"/>
  <c r="P46" i="26"/>
  <c r="I46" i="26"/>
  <c r="J46" i="26" s="1"/>
  <c r="K46" i="26" s="1"/>
  <c r="L46" i="26" s="1"/>
  <c r="V45" i="26"/>
  <c r="P45" i="26"/>
  <c r="I45" i="26"/>
  <c r="J45" i="26" s="1"/>
  <c r="K45" i="26" s="1"/>
  <c r="L45" i="26" s="1"/>
  <c r="V44" i="26"/>
  <c r="P44" i="26"/>
  <c r="V43" i="26"/>
  <c r="P43" i="26"/>
  <c r="V42" i="26"/>
  <c r="P42" i="26"/>
  <c r="V41" i="26"/>
  <c r="P41" i="26"/>
  <c r="V40" i="26"/>
  <c r="P40" i="26"/>
  <c r="V39" i="26"/>
  <c r="P39" i="26"/>
  <c r="V38" i="26"/>
  <c r="P38" i="26"/>
  <c r="V37" i="26"/>
  <c r="P37" i="26"/>
  <c r="I37" i="26"/>
  <c r="J37" i="26" s="1"/>
  <c r="K37" i="26" s="1"/>
  <c r="L37" i="26" s="1"/>
  <c r="V36" i="26"/>
  <c r="P36" i="26"/>
  <c r="I36" i="26"/>
  <c r="J36" i="26" s="1"/>
  <c r="K36" i="26" s="1"/>
  <c r="L36" i="26" s="1"/>
  <c r="V35" i="26"/>
  <c r="P35" i="26"/>
  <c r="I35" i="26"/>
  <c r="J35" i="26" s="1"/>
  <c r="K35" i="26" s="1"/>
  <c r="L35" i="26" s="1"/>
  <c r="V34" i="26"/>
  <c r="P34" i="26"/>
  <c r="V30" i="26"/>
  <c r="P30" i="26"/>
  <c r="V29" i="26"/>
  <c r="P29" i="26"/>
  <c r="V28" i="26"/>
  <c r="P28" i="26"/>
  <c r="V27" i="26"/>
  <c r="V31" i="26" s="1"/>
  <c r="P27" i="26"/>
  <c r="I27" i="26"/>
  <c r="J27" i="26" s="1"/>
  <c r="K27" i="26" s="1"/>
  <c r="L27" i="26" s="1"/>
  <c r="C26" i="26"/>
  <c r="V25" i="26"/>
  <c r="P25" i="26"/>
  <c r="I25" i="26"/>
  <c r="J25" i="26" s="1"/>
  <c r="K25" i="26" s="1"/>
  <c r="L25" i="26" s="1"/>
  <c r="V24" i="26"/>
  <c r="P24" i="26"/>
  <c r="I24" i="26"/>
  <c r="J24" i="26" s="1"/>
  <c r="K24" i="26" s="1"/>
  <c r="L24" i="26" s="1"/>
  <c r="V23" i="26"/>
  <c r="P23" i="26"/>
  <c r="L23" i="26"/>
  <c r="I23" i="26"/>
  <c r="J23" i="26" s="1"/>
  <c r="V22" i="26"/>
  <c r="P22" i="26"/>
  <c r="I22" i="26"/>
  <c r="J22" i="26" s="1"/>
  <c r="K22" i="26" s="1"/>
  <c r="V21" i="26"/>
  <c r="P21" i="26"/>
  <c r="I21" i="26"/>
  <c r="J21" i="26" s="1"/>
  <c r="K21" i="26" s="1"/>
  <c r="L21" i="26" s="1"/>
  <c r="C20" i="26"/>
  <c r="V19" i="26"/>
  <c r="P19" i="26"/>
  <c r="V18" i="26"/>
  <c r="P18" i="26"/>
  <c r="V17" i="26"/>
  <c r="P17" i="26"/>
  <c r="V16" i="26"/>
  <c r="P16" i="26"/>
  <c r="V15" i="26"/>
  <c r="P15" i="26"/>
  <c r="V14" i="26"/>
  <c r="P14" i="26"/>
  <c r="AP13" i="26"/>
  <c r="V13" i="26"/>
  <c r="P13" i="26"/>
  <c r="C12" i="26"/>
  <c r="V11" i="26"/>
  <c r="P11" i="26"/>
  <c r="V10" i="26"/>
  <c r="P10" i="26"/>
  <c r="V9" i="26"/>
  <c r="P9" i="26"/>
  <c r="I9" i="26"/>
  <c r="P280" i="26"/>
  <c r="P295" i="26"/>
  <c r="P371" i="26"/>
  <c r="AP51" i="26"/>
  <c r="V53" i="26"/>
  <c r="P61" i="26"/>
  <c r="P65" i="26"/>
  <c r="P72" i="26"/>
  <c r="P76" i="26"/>
  <c r="P82" i="26"/>
  <c r="P89" i="26"/>
  <c r="P92" i="26"/>
  <c r="P93" i="26" s="1"/>
  <c r="P98" i="26"/>
  <c r="P102" i="26"/>
  <c r="P106" i="26"/>
  <c r="P118" i="26"/>
  <c r="P120" i="26"/>
  <c r="P124" i="26"/>
  <c r="P238" i="26"/>
  <c r="P255" i="26" s="1"/>
  <c r="AN245" i="26"/>
  <c r="V347" i="26"/>
  <c r="X347" i="26" s="1"/>
  <c r="V435" i="26"/>
  <c r="X434" i="26" s="1"/>
  <c r="P452" i="26"/>
  <c r="V474" i="26"/>
  <c r="X473" i="26" s="1"/>
  <c r="V57" i="26"/>
  <c r="V60" i="26"/>
  <c r="V62" i="26"/>
  <c r="V64" i="26"/>
  <c r="V67" i="26"/>
  <c r="V68" i="26" s="1"/>
  <c r="AP68" i="26" s="1"/>
  <c r="V71" i="26"/>
  <c r="V73" i="26"/>
  <c r="V78" i="26"/>
  <c r="V79" i="26" s="1"/>
  <c r="V81" i="26"/>
  <c r="V83" i="26"/>
  <c r="V86" i="26"/>
  <c r="V90" i="26"/>
  <c r="V95" i="26"/>
  <c r="V97" i="26"/>
  <c r="V99" i="26"/>
  <c r="V101" i="26"/>
  <c r="V103" i="26"/>
  <c r="V105" i="26"/>
  <c r="V107" i="26"/>
  <c r="V109" i="26"/>
  <c r="V112" i="26"/>
  <c r="V115" i="26"/>
  <c r="V121" i="26"/>
  <c r="V123" i="26"/>
  <c r="V126" i="26"/>
  <c r="V140" i="26"/>
  <c r="V232" i="26" s="1"/>
  <c r="V235" i="26"/>
  <c r="AP235" i="26" s="1"/>
  <c r="V372" i="26"/>
  <c r="V381" i="26"/>
  <c r="V453" i="26"/>
  <c r="P12" i="26"/>
  <c r="P108" i="26"/>
  <c r="V108" i="26"/>
  <c r="P111" i="26"/>
  <c r="V111" i="26"/>
  <c r="P84" i="26"/>
  <c r="V84" i="26"/>
  <c r="P100" i="26"/>
  <c r="V100" i="26"/>
  <c r="P114" i="26"/>
  <c r="V114" i="26"/>
  <c r="V449" i="26"/>
  <c r="V450" i="26" s="1"/>
  <c r="V454" i="26"/>
  <c r="V380" i="26"/>
  <c r="V410" i="26"/>
  <c r="X410" i="26" s="1"/>
  <c r="P292" i="26"/>
  <c r="V310" i="26"/>
  <c r="V368" i="26"/>
  <c r="P469" i="26"/>
  <c r="W468" i="26" s="1"/>
  <c r="V26" i="26"/>
  <c r="P49" i="26"/>
  <c r="V269" i="26"/>
  <c r="V49" i="26"/>
  <c r="V50" i="26" s="1"/>
  <c r="V292" i="26"/>
  <c r="V113" i="26"/>
  <c r="V20" i="26"/>
  <c r="V438" i="26"/>
  <c r="V87" i="26"/>
  <c r="AP86" i="26"/>
  <c r="P269" i="26"/>
  <c r="P274" i="26"/>
  <c r="V280" i="26"/>
  <c r="AP279" i="26" s="1"/>
  <c r="P368" i="26"/>
  <c r="V420" i="26"/>
  <c r="P438" i="26"/>
  <c r="V467" i="26"/>
  <c r="P310" i="26"/>
  <c r="V236" i="26"/>
  <c r="V12" i="26"/>
  <c r="P59" i="26"/>
  <c r="V59" i="26"/>
  <c r="P94" i="26"/>
  <c r="P96" i="26" s="1"/>
  <c r="V94" i="26"/>
  <c r="V96" i="26" s="1"/>
  <c r="P63" i="26"/>
  <c r="V63" i="26"/>
  <c r="P80" i="26"/>
  <c r="V80" i="26"/>
  <c r="P104" i="26"/>
  <c r="V104" i="26"/>
  <c r="P122" i="26"/>
  <c r="V122" i="26"/>
  <c r="P417" i="26"/>
  <c r="W417" i="26" s="1"/>
  <c r="W422" i="26" s="1"/>
  <c r="P410" i="26"/>
  <c r="V417" i="26"/>
  <c r="AQ412" i="26" s="1"/>
  <c r="AP48" i="26"/>
  <c r="V66" i="26" l="1"/>
  <c r="AP66" i="26" s="1"/>
  <c r="AP78" i="26"/>
  <c r="V74" i="26"/>
  <c r="AP73" i="26" s="1"/>
  <c r="P450" i="26"/>
  <c r="P20" i="26"/>
  <c r="V91" i="26"/>
  <c r="AP90" i="26" s="1"/>
  <c r="Y270" i="26"/>
  <c r="W341" i="26"/>
  <c r="X413" i="26"/>
  <c r="AQ414" i="26" s="1"/>
  <c r="V85" i="26"/>
  <c r="AP85" i="26" s="1"/>
  <c r="W435" i="26"/>
  <c r="P91" i="26"/>
  <c r="P26" i="26"/>
  <c r="V119" i="26"/>
  <c r="V401" i="26"/>
  <c r="X401" i="26" s="1"/>
  <c r="P85" i="26"/>
  <c r="P74" i="26"/>
  <c r="P401" i="26"/>
  <c r="V455" i="26"/>
  <c r="X455" i="26" s="1"/>
  <c r="W329" i="26"/>
  <c r="P138" i="26"/>
  <c r="V255" i="26"/>
  <c r="V138" i="26"/>
  <c r="AP137" i="26" s="1"/>
  <c r="P113" i="26"/>
  <c r="W113" i="26" s="1"/>
  <c r="P110" i="26"/>
  <c r="W110" i="26" s="1"/>
  <c r="P232" i="26"/>
  <c r="AP76" i="26"/>
  <c r="V77" i="26"/>
  <c r="V110" i="26"/>
  <c r="X480" i="26"/>
  <c r="V69" i="26"/>
  <c r="P69" i="26"/>
  <c r="P480" i="26" s="1"/>
  <c r="W480" i="26"/>
  <c r="AP69" i="26" l="1"/>
  <c r="V70" i="26"/>
  <c r="V480" i="26" s="1"/>
</calcChain>
</file>

<file path=xl/sharedStrings.xml><?xml version="1.0" encoding="utf-8"?>
<sst xmlns="http://schemas.openxmlformats.org/spreadsheetml/2006/main" count="4870" uniqueCount="1877">
  <si>
    <t>DESCRIPCIÓN DE LA COMPRA O CONTRATACIÓN</t>
  </si>
  <si>
    <t>UNIDAD DE MEDIDA</t>
  </si>
  <si>
    <t>FECHA DE NECESIDAD</t>
  </si>
  <si>
    <t>PRIMER TRIMISTRE</t>
  </si>
  <si>
    <t>SEGUNDO TRIMISTRE</t>
  </si>
  <si>
    <t>TERCER TRIMISTRE</t>
  </si>
  <si>
    <t>CUARTO TRIMESTRE</t>
  </si>
  <si>
    <t>CANTIDAD TOTAL</t>
  </si>
  <si>
    <t>PRECIO UNITARIO ESTIMADO</t>
  </si>
  <si>
    <t>COSTO TOTAL UNITARIO</t>
  </si>
  <si>
    <t>COSTO TOTAL POR CÓDIGO DE CATÁLOGO DE BIENES Y SERVICIOS (CBS)</t>
  </si>
  <si>
    <t>PROCEDIMIENTO DE SELECCIÓN</t>
  </si>
  <si>
    <t>FUENTE DE FINANCIAMIENTO</t>
  </si>
  <si>
    <t>VALOR ADQUIRIDO</t>
  </si>
  <si>
    <t>OBSERVACIÓN</t>
  </si>
  <si>
    <t>CÓDIGO  DEL CATÁLOGO DE BIENES Y SERVICIOS (CBS)</t>
  </si>
  <si>
    <t>PLAN ANUAL DE COMPRAS Y CONTRATACIONES AÑO 2013</t>
  </si>
  <si>
    <t xml:space="preserve">SISTEMA NACIONAL DE COMPRAS Y CONTRATACIONES PÚBLICAS </t>
  </si>
  <si>
    <r>
      <rPr>
        <b/>
        <sz val="12"/>
        <color indexed="8"/>
        <rFont val="Calibri"/>
        <family val="2"/>
      </rPr>
      <t xml:space="preserve">NOMBRE DE LA ENTIDAD: </t>
    </r>
    <r>
      <rPr>
        <sz val="12"/>
        <color indexed="8"/>
        <rFont val="Calibri"/>
        <family val="2"/>
      </rPr>
      <t>CORPORACIÓN DEL ACUEDUCTO Y ALCANTARILLADO (CAASD)</t>
    </r>
  </si>
  <si>
    <t xml:space="preserve">Abanico </t>
  </si>
  <si>
    <t>Bebedero</t>
  </si>
  <si>
    <t>Caja de seguridad</t>
  </si>
  <si>
    <t>Computador</t>
  </si>
  <si>
    <t>Encuadernadora</t>
  </si>
  <si>
    <t>Escritorio</t>
  </si>
  <si>
    <t>Fax y teléfono</t>
  </si>
  <si>
    <t>Fotocopiadora</t>
  </si>
  <si>
    <t>Maquina Sumadora</t>
  </si>
  <si>
    <t>Neumáticos</t>
  </si>
  <si>
    <t>Palas</t>
  </si>
  <si>
    <t>Regulador de Voltaje</t>
  </si>
  <si>
    <t>Sacapuntas Eléctrico</t>
  </si>
  <si>
    <t xml:space="preserve">Sillas </t>
  </si>
  <si>
    <t>Teclado para computador</t>
  </si>
  <si>
    <t>Agenda</t>
  </si>
  <si>
    <t>Almohadilla</t>
  </si>
  <si>
    <t>Ambientador</t>
  </si>
  <si>
    <t>Armazones</t>
  </si>
  <si>
    <t>Bandeja de Escritorios</t>
  </si>
  <si>
    <t>Banditas de Gomas</t>
  </si>
  <si>
    <t xml:space="preserve">Binder Clip </t>
  </si>
  <si>
    <t>Bolígrafos</t>
  </si>
  <si>
    <t>Borra Tipo Lápiz</t>
  </si>
  <si>
    <t>Borradores</t>
  </si>
  <si>
    <t>Camisas</t>
  </si>
  <si>
    <t>Camisetas</t>
  </si>
  <si>
    <t>Capa impermeables (para lluvia)</t>
  </si>
  <si>
    <t>Carpetas de tres hoyos</t>
  </si>
  <si>
    <t>Cartucho para Printer</t>
  </si>
  <si>
    <t>Cartulina</t>
  </si>
  <si>
    <t>Cascos de seguridad (protector)</t>
  </si>
  <si>
    <t>Cepillo de Pared</t>
  </si>
  <si>
    <t>Chinches</t>
  </si>
  <si>
    <t>Cinta Adhesiva</t>
  </si>
  <si>
    <t xml:space="preserve">Cinta para Impresora </t>
  </si>
  <si>
    <t xml:space="preserve">Cinta para Maquina de Escribir </t>
  </si>
  <si>
    <t>Cinta para maquina Sumadora</t>
  </si>
  <si>
    <t>Cinta Pegante</t>
  </si>
  <si>
    <t xml:space="preserve">Cinta Transparente </t>
  </si>
  <si>
    <t>Cintas Correctoras P/maq. escribir</t>
  </si>
  <si>
    <t xml:space="preserve">Clips </t>
  </si>
  <si>
    <t>Cloro</t>
  </si>
  <si>
    <t>Corrector líquido</t>
  </si>
  <si>
    <t>Crayones</t>
  </si>
  <si>
    <t>Cubetas</t>
  </si>
  <si>
    <t>Detergente en Polvo</t>
  </si>
  <si>
    <t>Detergente Liquido</t>
  </si>
  <si>
    <t>Escoba Plástica</t>
  </si>
  <si>
    <t>Escobillon</t>
  </si>
  <si>
    <t>Espirales</t>
  </si>
  <si>
    <t xml:space="preserve">Extintor </t>
  </si>
  <si>
    <t xml:space="preserve">Felpas </t>
  </si>
  <si>
    <t>Fichas</t>
  </si>
  <si>
    <t>Filtro de Pantalla (para computadora)</t>
  </si>
  <si>
    <t>Fólder</t>
  </si>
  <si>
    <t>Formularios de Salida de Almacén</t>
  </si>
  <si>
    <t>Formularios desembolsos</t>
  </si>
  <si>
    <t>Formularios Internos</t>
  </si>
  <si>
    <t>Formularios orden de servicio</t>
  </si>
  <si>
    <t>Formularios p/control de recepción</t>
  </si>
  <si>
    <t>Formularios relación de egresos</t>
  </si>
  <si>
    <t>Ganchos Acco</t>
  </si>
  <si>
    <t>Gomas de Borrar</t>
  </si>
  <si>
    <t>Gorras</t>
  </si>
  <si>
    <t>Grapadora</t>
  </si>
  <si>
    <t>Grapas</t>
  </si>
  <si>
    <t>Jabón Liquido</t>
  </si>
  <si>
    <t>Jabón Pasta</t>
  </si>
  <si>
    <t xml:space="preserve">Labels </t>
  </si>
  <si>
    <t>Lanillas</t>
  </si>
  <si>
    <t>Lápiz de Carbón</t>
  </si>
  <si>
    <t xml:space="preserve">Libro Contable </t>
  </si>
  <si>
    <t>Libro Diario de 6 columnas</t>
  </si>
  <si>
    <t>Marcadores</t>
  </si>
  <si>
    <t>Mascarillas desechables</t>
  </si>
  <si>
    <t>Material para Plastificar</t>
  </si>
  <si>
    <t>Mistolin</t>
  </si>
  <si>
    <t>Overol</t>
  </si>
  <si>
    <t>Pantalones largos</t>
  </si>
  <si>
    <t>Papel bond para dibujo</t>
  </si>
  <si>
    <t>Papel Continuo para impresora</t>
  </si>
  <si>
    <t>Papel Higiénico</t>
  </si>
  <si>
    <t>Papel para Fax</t>
  </si>
  <si>
    <t>Papel para maquina sumadora</t>
  </si>
  <si>
    <t xml:space="preserve">Perforadora </t>
  </si>
  <si>
    <t>Porta Agendas</t>
  </si>
  <si>
    <t>Porta Cinta</t>
  </si>
  <si>
    <t>Porta Clips</t>
  </si>
  <si>
    <t>Porta Lápices</t>
  </si>
  <si>
    <t>Reglas de escritorio</t>
  </si>
  <si>
    <t>Reglas Escala</t>
  </si>
  <si>
    <t>Saca grapas</t>
  </si>
  <si>
    <t>Sacapuntas Manuales</t>
  </si>
  <si>
    <t>Sellos Gomigrafos</t>
  </si>
  <si>
    <t>Servilleta</t>
  </si>
  <si>
    <t>Suape</t>
  </si>
  <si>
    <t xml:space="preserve">Tapas para encuadernación en espiral </t>
  </si>
  <si>
    <t>Tijera</t>
  </si>
  <si>
    <t xml:space="preserve">Toner Fotocopiadora </t>
  </si>
  <si>
    <t>Toner para impresora</t>
  </si>
  <si>
    <t>Transparencia</t>
  </si>
  <si>
    <t>Zafacones</t>
  </si>
  <si>
    <t>Zip Drive</t>
  </si>
  <si>
    <t>UDS.</t>
  </si>
  <si>
    <t>Juegos</t>
  </si>
  <si>
    <t>CAJA</t>
  </si>
  <si>
    <t>Plancha</t>
  </si>
  <si>
    <t>Rollo</t>
  </si>
  <si>
    <t>Galón</t>
  </si>
  <si>
    <t>block</t>
  </si>
  <si>
    <t>Sacos</t>
  </si>
  <si>
    <t>PAQ.</t>
  </si>
  <si>
    <t>Caja</t>
  </si>
  <si>
    <t>Block</t>
  </si>
  <si>
    <t>Yarda</t>
  </si>
  <si>
    <t>RESMA</t>
  </si>
  <si>
    <t>Faldo</t>
  </si>
  <si>
    <t>ROLLO</t>
  </si>
  <si>
    <t>Pilas Doble AA y Triple AAA</t>
  </si>
  <si>
    <t>Paq.</t>
  </si>
  <si>
    <t>Juego</t>
  </si>
  <si>
    <t>Frasco</t>
  </si>
  <si>
    <t>Toner para impresora  HP 05A</t>
  </si>
  <si>
    <t>Camioneta Sencilla</t>
  </si>
  <si>
    <t>Memorias USB 16 GB</t>
  </si>
  <si>
    <t>Molinete caudales medios</t>
  </si>
  <si>
    <t>Sonda Conductividad t/emperatura</t>
  </si>
  <si>
    <t>Maquina perforadora percucion</t>
  </si>
  <si>
    <t>Guillotina</t>
  </si>
  <si>
    <t>Aforador Bajo Caudal OTTC20</t>
  </si>
  <si>
    <t>Aforador Universal OTTC31</t>
  </si>
  <si>
    <t>Und.</t>
  </si>
  <si>
    <t>Cja.</t>
  </si>
  <si>
    <t xml:space="preserve">Borra </t>
  </si>
  <si>
    <t>Clips No. 1</t>
  </si>
  <si>
    <t>Cja</t>
  </si>
  <si>
    <t>Clips No. 2</t>
  </si>
  <si>
    <t>Formularios Sol. Despacho</t>
  </si>
  <si>
    <t>Bloc</t>
  </si>
  <si>
    <t>Grapadoras</t>
  </si>
  <si>
    <t>Lápiz de carbón</t>
  </si>
  <si>
    <t>Libreta Notas de escritorio</t>
  </si>
  <si>
    <t>Libreta Rayadas 81/2 x 11</t>
  </si>
  <si>
    <t>Papel Bond 81/2 x 13</t>
  </si>
  <si>
    <t>Perforadora</t>
  </si>
  <si>
    <t>Porta clips magnetico</t>
  </si>
  <si>
    <t>Post-it</t>
  </si>
  <si>
    <t>Regla de escritorio 12"</t>
  </si>
  <si>
    <t>Toner Fotocopiadora Sharp ARn162</t>
  </si>
  <si>
    <t>Toner p/impresora HP Laser 2100</t>
  </si>
  <si>
    <t>Toner p/impresora HP Laser 4250</t>
  </si>
  <si>
    <t>caja</t>
  </si>
  <si>
    <t>UNDS</t>
  </si>
  <si>
    <t>Sillas giratorias c/brazos</t>
  </si>
  <si>
    <t>Vehículos</t>
  </si>
  <si>
    <t>Saca Puntas Electrico</t>
  </si>
  <si>
    <t>cajita</t>
  </si>
  <si>
    <t>Brillo verde</t>
  </si>
  <si>
    <t>carretilla</t>
  </si>
  <si>
    <t>Clips   peq.10/1</t>
  </si>
  <si>
    <t>D`calin</t>
  </si>
  <si>
    <t>Fólders</t>
  </si>
  <si>
    <t>Lápiz de Carbón  12/1</t>
  </si>
  <si>
    <t>recogedora de basura</t>
  </si>
  <si>
    <t>pinol</t>
  </si>
  <si>
    <t>Mesa con sillas para reuniones</t>
  </si>
  <si>
    <t>Sillas  semi ejecutiva</t>
  </si>
  <si>
    <t>CAJAS</t>
  </si>
  <si>
    <t>LAPICEROS</t>
  </si>
  <si>
    <t>TONERS IMPRESORA MULTIUSO</t>
  </si>
  <si>
    <t>FOLDERS 8 1/2 X 11</t>
  </si>
  <si>
    <t>FOLDERS 8 1/2 X 13</t>
  </si>
  <si>
    <t>GANCHOS PARA FOLDERS</t>
  </si>
  <si>
    <t>CLIPS TAMAÑO JUMBO</t>
  </si>
  <si>
    <t>LABELS PARA  FOLDERS</t>
  </si>
  <si>
    <t>RESALTADORES</t>
  </si>
  <si>
    <t>CINTAS ADHESIVAS</t>
  </si>
  <si>
    <t>LAPIZ DE CARBON</t>
  </si>
  <si>
    <t>LIQUID PAPEL</t>
  </si>
  <si>
    <t>MURALES CORCHO  36 X 48</t>
  </si>
  <si>
    <t>PIZARRA MAGICA  48 X 48</t>
  </si>
  <si>
    <t>REGLAS</t>
  </si>
  <si>
    <t>SACA PUNTAS ELECTRICO</t>
  </si>
  <si>
    <t>GRAPADORAS</t>
  </si>
  <si>
    <t>SACA GRAPAS</t>
  </si>
  <si>
    <t>GRAPAS  PARA GRAPADORAS</t>
  </si>
  <si>
    <t>GRAPADORAS ALTO VOLUMEN</t>
  </si>
  <si>
    <t>BANDEJAS DE ESCRITORIO</t>
  </si>
  <si>
    <t>MEMORIAS USB 16 GB</t>
  </si>
  <si>
    <t>CLIP BOARD</t>
  </si>
  <si>
    <t>CARPETAS  DURAS DE  1¨</t>
  </si>
  <si>
    <t>CARPETAS  DURAS DE  2¨</t>
  </si>
  <si>
    <t>CARPETAS  DURAS DE  3¨</t>
  </si>
  <si>
    <t>PEGAMENTO UHU SOLIDO</t>
  </si>
  <si>
    <t>UNIDADES</t>
  </si>
  <si>
    <t>UNIDAD</t>
  </si>
  <si>
    <t>CASCOS DE SEGURIDAD MSA</t>
  </si>
  <si>
    <t>LINTERNAS RECARGABLES</t>
  </si>
  <si>
    <t>MEGAFONOS</t>
  </si>
  <si>
    <t>PARES</t>
  </si>
  <si>
    <t>CAJAS 20/1</t>
  </si>
  <si>
    <t>CAMARA FOTOGRAFICA</t>
  </si>
  <si>
    <t>CINTAS DE PRECAUCION</t>
  </si>
  <si>
    <t>ROLLOS</t>
  </si>
  <si>
    <t>IMPRESORA MULTIUSO</t>
  </si>
  <si>
    <t>DISCO DURO EXTERNO</t>
  </si>
  <si>
    <t>ESCRITORIOS</t>
  </si>
  <si>
    <t>TRITURADORA DE  PAPEL</t>
  </si>
  <si>
    <t>SELLO PRETINTADO</t>
  </si>
  <si>
    <t>ROTULADORAS</t>
  </si>
  <si>
    <t>CINTA METRICAS DE 5MTS</t>
  </si>
  <si>
    <t>CAMIONETA DOBLE CABINA</t>
  </si>
  <si>
    <t>ACEITE ELECTRICO P/TRANSF.</t>
  </si>
  <si>
    <t>ACEITE 15W50</t>
  </si>
  <si>
    <t>AISLANTE 3-3-3</t>
  </si>
  <si>
    <t>AISLANTE 5-10-5</t>
  </si>
  <si>
    <t>ALAMBRE MAGNETICO #14</t>
  </si>
  <si>
    <t xml:space="preserve">ALAMBRE MAGNETICO #15 </t>
  </si>
  <si>
    <t>ALAMBRE MAGNETICO #16</t>
  </si>
  <si>
    <t>ALAMBRE MAGNETICO #17</t>
  </si>
  <si>
    <t>ALAMBRE MAGNETICO #18</t>
  </si>
  <si>
    <t>ALAMBRE AWG NO. 10</t>
  </si>
  <si>
    <t>ALAMBRE AWG NO. 12</t>
  </si>
  <si>
    <t>ALAMBRES # 8</t>
  </si>
  <si>
    <t>ALAMBRES SALIDA PARA MOTORES ELECTRICO #10</t>
  </si>
  <si>
    <t>ALAMBRES SALIDA PARA MOTORES ELECTRICO #12</t>
  </si>
  <si>
    <t>ALAMBRES SALIDA PARA MOTORES ELECTRICO #14</t>
  </si>
  <si>
    <t>ALAMBRES SALIDA PARA MOTORES ELECTRICO #2</t>
  </si>
  <si>
    <t>ALAMBRES SALIDA PARA MOTORES ELECTRICO #4</t>
  </si>
  <si>
    <t>ALAMBRES SALIDA PARA MOTORES ELECTRICO #6</t>
  </si>
  <si>
    <t>ALAMBRES SALIDA PARA MOTORES ELECTRICO #8</t>
  </si>
  <si>
    <t>ALAMBRES SALIDA PARA MOTORES ELECTRICO 1/0</t>
  </si>
  <si>
    <t>ALAMBRES SALIDA PARA MOTORES ELECTRICO 2/0</t>
  </si>
  <si>
    <t>ALICATES Y PINZAS ELECTRICAS</t>
  </si>
  <si>
    <t>ARRANCADOR MAGNETICO SIZE 1</t>
  </si>
  <si>
    <t>ARRANCADOR MAGNETICO SIZE 2</t>
  </si>
  <si>
    <t>ARRANCADOR MAGNETICO SIZE 3</t>
  </si>
  <si>
    <t>ARRANCADOR MAGNETICO SIZE 4</t>
  </si>
  <si>
    <t>ARRANCADOR MAGNETICO SIZE 5</t>
  </si>
  <si>
    <t>ARRANCADOR MAGNETICO SIZE 6</t>
  </si>
  <si>
    <t>BARNIZ ROJO ER-41</t>
  </si>
  <si>
    <t>BATERIA 11- 12 V EXIDE AMERICANA</t>
  </si>
  <si>
    <t>BATERIA 15- 12 V EXIDE AMERICANA</t>
  </si>
  <si>
    <t>BATERIA GPS XHP TRIMBLE</t>
  </si>
  <si>
    <t>BOMBILLO DE 100V. BAJO CONSUMO</t>
  </si>
  <si>
    <t>BOTONERA ELÉCTRICA</t>
  </si>
  <si>
    <t>BREAKER 30 AMP.</t>
  </si>
  <si>
    <t>BREAKER 3Ø DE 600A-600V</t>
  </si>
  <si>
    <t>BREAKER INDUSTRIAL DE TRES POLOS 125A</t>
  </si>
  <si>
    <t>BREAKER INDUSTRIAL DE TRES POLOS 200A</t>
  </si>
  <si>
    <t>BREAKER INDUSTRIAL DE TRES POLOS 225A</t>
  </si>
  <si>
    <t>BREAKER INDUSTRIAL DE TRES POLOS 30A</t>
  </si>
  <si>
    <t>BREAKER INDUSTRIAL DE TRES POLOS 60A</t>
  </si>
  <si>
    <t>BREAKER INDUSTRIAL DE TRES POLOS 75A</t>
  </si>
  <si>
    <t>CABLE ELECTRICO 1/0, MULTIFIBRA</t>
  </si>
  <si>
    <t>CABLE DE 4 HILOS AWG No. 8 STD CON FORRO DE GOMA</t>
  </si>
  <si>
    <t>CABLE DE 4 HILOS AWG No. 4 STD CON FORRO DE GOMA</t>
  </si>
  <si>
    <t>CABLE DE 4 HILOS  50MM CON FORRO DE GOMA</t>
  </si>
  <si>
    <t>CABLE DE 4 HILOS AWG No. 10 STD CON FORRO DE GOMA</t>
  </si>
  <si>
    <t>CANUTILLOS #1/2</t>
  </si>
  <si>
    <t>CANUTILLOS #10</t>
  </si>
  <si>
    <t>CANUTILLOS #12</t>
  </si>
  <si>
    <t>CANUTILLOS #4</t>
  </si>
  <si>
    <t>CANUTILLOS #6</t>
  </si>
  <si>
    <t>CANUTILLOS #8</t>
  </si>
  <si>
    <t>CINTA DOBLE PEGAMENTO</t>
  </si>
  <si>
    <t>CONECTOR TERMINAL DE OJO #2</t>
  </si>
  <si>
    <t>CONECTOR TERMINAL DE OJO #8</t>
  </si>
  <si>
    <t>CONECTOR TERMINAL DE OJO #6</t>
  </si>
  <si>
    <t>CONECTOR TERMINAL DE OJO #4</t>
  </si>
  <si>
    <t>CONECTORES DE EMPALMES #2</t>
  </si>
  <si>
    <t>CONECTORES DE EMPALMES 1/0</t>
  </si>
  <si>
    <t>CONECTORES DE EMPALMES 2/0</t>
  </si>
  <si>
    <t>CONECTORES DE EMPALMES 3/0</t>
  </si>
  <si>
    <t>CONECTORES DE EMPALMES 4/0</t>
  </si>
  <si>
    <t>CONECTORES DE EMPALMES TIPOS MANGA #2</t>
  </si>
  <si>
    <t>CONECTORES DE EMPALMES TIPOS MANGA #4</t>
  </si>
  <si>
    <t>CONECTORES DE EMPALMES TIPOS MANGA 1/0</t>
  </si>
  <si>
    <t>CONECTORES DE EMPALMES TIPOS MANGA #8</t>
  </si>
  <si>
    <t>CONECTORES DE EMPALMES TIPOS MANGA #6</t>
  </si>
  <si>
    <t>CONECTORES DE EMPALMES TIPOS MANGA 2/0</t>
  </si>
  <si>
    <t>CONECTORES DE EMPALMES TIPOS MANGA 3/0</t>
  </si>
  <si>
    <t>CONTACT CLEARNER</t>
  </si>
  <si>
    <t>COUPLIN EN ACERO INOXIDABLE 2"</t>
  </si>
  <si>
    <t>COUPLIN EN ACERO INOXIDABLE 3" 1/2</t>
  </si>
  <si>
    <t>COUPLIN EN ACERO INOXIDABLE 3/4"</t>
  </si>
  <si>
    <t>CRUCETA MADERA GARVANIZADA DE 6" #2</t>
  </si>
  <si>
    <t>CRUCETA MADERA GARVANIZADA DE 8" #3</t>
  </si>
  <si>
    <t>CUT-OUT 100 A</t>
  </si>
  <si>
    <t>CUT-OUT 200 A</t>
  </si>
  <si>
    <t>EJE DE Ø1-1/2" X10 EN ACERO CON CAMISA DE Ø1-11/16"</t>
  </si>
  <si>
    <t>TEFLON</t>
  </si>
  <si>
    <t>EXTENSION ELÉCTRICA P/110V X 100'</t>
  </si>
  <si>
    <t>EXTENSION ELÉCTRICA P/110V X 50'</t>
  </si>
  <si>
    <t>FILAMENTO HALOGENO DE  220 VOLT.</t>
  </si>
  <si>
    <t>FILTRO DE ACEITE</t>
  </si>
  <si>
    <t>FILTRO DE AIRE FF194</t>
  </si>
  <si>
    <t>FILTRO DE GAS-OIL PF7899</t>
  </si>
  <si>
    <t>FUSIBLE DE ALTA TENSION 100A</t>
  </si>
  <si>
    <t>FUSIBLE DE ALTA TENSION 8A</t>
  </si>
  <si>
    <t>FUSIBLE DE ALTA TENSION 10A</t>
  </si>
  <si>
    <t>FUSIBLE DE ALTA TENSION 12A</t>
  </si>
  <si>
    <t>FUSIBLE DE ALTA TENSION 15A</t>
  </si>
  <si>
    <t>FUSIBLE DE ALTA TENSION 200A</t>
  </si>
  <si>
    <t>FUSIBLE DE ALTA TENSION 40A</t>
  </si>
  <si>
    <t>FUSIBLE DE ALTA TENSION 80A</t>
  </si>
  <si>
    <t>GUANTES DE BAJA TENSION 120-900V</t>
  </si>
  <si>
    <t>INTERRUPTOR DE VACIO DE  MEDIA TENSION 1200 A. PARA INTERPERIE EMCAPSULADO</t>
  </si>
  <si>
    <t>LUMINARIAS DE TRIPODE (DOS FAROLES)</t>
  </si>
  <si>
    <t>LIMA PLANA</t>
  </si>
  <si>
    <t>RODAMIENTOS 29422E</t>
  </si>
  <si>
    <t>RODAMIENTOS 6206</t>
  </si>
  <si>
    <t>RODAMIENTOS 6209</t>
  </si>
  <si>
    <t>RODAMIENTOS 6210</t>
  </si>
  <si>
    <t>RODAMIENTOS 6211</t>
  </si>
  <si>
    <t>RODAMIENTOS 6212</t>
  </si>
  <si>
    <t>RODAMIENTOS 6215</t>
  </si>
  <si>
    <t>RODAMIENTOS 6218</t>
  </si>
  <si>
    <t>RODAMIENTOS 6219</t>
  </si>
  <si>
    <t>RODAMIENTOS 6307</t>
  </si>
  <si>
    <t>RODAMIENTOS 6309</t>
  </si>
  <si>
    <t>RODAMIENTOS 7220</t>
  </si>
  <si>
    <t>RODAMIENTOS 7222</t>
  </si>
  <si>
    <t>RODAMIENTOS 7226</t>
  </si>
  <si>
    <t>RODAMIENTOS 7310</t>
  </si>
  <si>
    <t>RODAMIENTOS 7320</t>
  </si>
  <si>
    <t>RODAMIENTOS 7322</t>
  </si>
  <si>
    <t xml:space="preserve">SPRAY PENETRANTE </t>
  </si>
  <si>
    <t>TAPONES UHF 5 WATT</t>
  </si>
  <si>
    <t>TAPONES UHF 10 WATT</t>
  </si>
  <si>
    <t>TAPONES UHF 15 WATT</t>
  </si>
  <si>
    <t>TAPONES VHF 50 WATT</t>
  </si>
  <si>
    <t>TRANSFORMADORES 150KVA P.M, 12.5 KVA/480-240 V</t>
  </si>
  <si>
    <t>TUBOS ELECTRICO EMT. Ø 3</t>
  </si>
  <si>
    <t>VARILLA DE PLATA</t>
  </si>
  <si>
    <t>VENTILADOR DE 1/4 HP, 1750 RPM, 208/230V; 1Ø</t>
  </si>
  <si>
    <t>GLS.</t>
  </si>
  <si>
    <t>LBS</t>
  </si>
  <si>
    <t>PIES</t>
  </si>
  <si>
    <t>JUEGO</t>
  </si>
  <si>
    <t>YDAS.</t>
  </si>
  <si>
    <t>PAR</t>
  </si>
  <si>
    <t>BANDEJA PARA PINTURA</t>
  </si>
  <si>
    <t>BARNIZ ROJO</t>
  </si>
  <si>
    <t>CENTRA PUNSON</t>
  </si>
  <si>
    <t>CEMENTO GRIS</t>
  </si>
  <si>
    <t>CEPILLO DE ALAMBRE</t>
  </si>
  <si>
    <t>CINTA METRICA DE 100 MTS.</t>
  </si>
  <si>
    <t>CLAVO DE ACERO 1</t>
  </si>
  <si>
    <t>CLAVO DE ACERO 2 1/2"</t>
  </si>
  <si>
    <t>CLAVO DE ZINC 2 1/2"</t>
  </si>
  <si>
    <t>CLAVO DULCE 3"</t>
  </si>
  <si>
    <t>CLAVO DULCE 4"</t>
  </si>
  <si>
    <t>CLAVO DULCE DE 2 1/2"</t>
  </si>
  <si>
    <t>ENLATES DE "1 X 3" X 14</t>
  </si>
  <si>
    <t>ENLATES DE 4"X1"X14</t>
  </si>
  <si>
    <t>ESCUADRA METÁLICA</t>
  </si>
  <si>
    <t>ESMALTE 00 BLANCO</t>
  </si>
  <si>
    <t>ESMARTE VERDE OSCURO</t>
  </si>
  <si>
    <t>GRAVA</t>
  </si>
  <si>
    <t>PENETRANTE WD-40</t>
  </si>
  <si>
    <t>PINTURA ACRILICA</t>
  </si>
  <si>
    <t>PINTURA ACRILICA AZUL CIELO</t>
  </si>
  <si>
    <t>PINTURA ACRILICA VARDE MAR</t>
  </si>
  <si>
    <t>PINTURA AMARILLO TRAFICO</t>
  </si>
  <si>
    <t>PINTURA AZUL CIELO MANTENIMIENTO</t>
  </si>
  <si>
    <t>PINTURA DE MANTENIMIENTO AZUL 19</t>
  </si>
  <si>
    <t>PINTURA EN SPRAY</t>
  </si>
  <si>
    <t>PINTURA EXPOSICA</t>
  </si>
  <si>
    <t>PINTURA IMPERMIABILIZANTE</t>
  </si>
  <si>
    <t>PINTURA OXIDO AZUL</t>
  </si>
  <si>
    <t>PINTURA OXIDO ROJO</t>
  </si>
  <si>
    <t>PLANCHA DE PLYWOOD DE 1/2"</t>
  </si>
  <si>
    <t>PLANCHA DE PLYWOOD DE 3/4"</t>
  </si>
  <si>
    <t>PUNTALES DE 4"X4X12</t>
  </si>
  <si>
    <t>SERRUCHO</t>
  </si>
  <si>
    <t>TABLA BRUTA DE 1"X6"X12</t>
  </si>
  <si>
    <t>TABLA BRUTA DE 2"X8" DE 12 PIES</t>
  </si>
  <si>
    <t>VATIMETRO DE TAPONES</t>
  </si>
  <si>
    <t>VARILLA DE 1/2"X20</t>
  </si>
  <si>
    <t>VARILLA DE 3/4"X20</t>
  </si>
  <si>
    <t>VARILLA DE 3/8"X20</t>
  </si>
  <si>
    <t>UND.</t>
  </si>
  <si>
    <t>QUINTAL</t>
  </si>
  <si>
    <t>Arbusteadora (TRIMER ELECTRICO)</t>
  </si>
  <si>
    <t>Espatulas</t>
  </si>
  <si>
    <t>Neumáticos Gomas 235/85 R-16</t>
  </si>
  <si>
    <t>Neumáticos Gomas 600X50</t>
  </si>
  <si>
    <t>Neumáticos Gomas 700X15</t>
  </si>
  <si>
    <t>Guantes para Combustible</t>
  </si>
  <si>
    <t>Lupa de 4" de mesa movible</t>
  </si>
  <si>
    <t>Pulidora de Angulo 7" X 14"</t>
  </si>
  <si>
    <t>Radio  Portátiles</t>
  </si>
  <si>
    <t>Tubos para Gomas 700X16</t>
  </si>
  <si>
    <t>Cinta de Maq. Correctora</t>
  </si>
  <si>
    <t>GALON</t>
  </si>
  <si>
    <t>YARDA</t>
  </si>
  <si>
    <t>Pantalones Cortos</t>
  </si>
  <si>
    <t>Papel de Aluminio</t>
  </si>
  <si>
    <t>Pilas para Voltio Amp. 6 v</t>
  </si>
  <si>
    <t>Sillas para Visitas</t>
  </si>
  <si>
    <t>Sillon Ejecutivo</t>
  </si>
  <si>
    <t>Toalla de Cocina</t>
  </si>
  <si>
    <t>AIRES ACONDICIONADO</t>
  </si>
  <si>
    <t>ACEITE DE 2 TIEMPOS</t>
  </si>
  <si>
    <t>ACEITE SAE W-40</t>
  </si>
  <si>
    <t>TQ</t>
  </si>
  <si>
    <t>ACEITE HIDRAULICO 68</t>
  </si>
  <si>
    <t>ACEITE REFRIGERANTE ULTRACOOLANT</t>
  </si>
  <si>
    <t xml:space="preserve">ADAPTADORES ½ PARA MANG. DE CLORO </t>
  </si>
  <si>
    <t>ANGULAR DE 2" X 3/16" X 20</t>
  </si>
  <si>
    <t>ARENA LAVADA</t>
  </si>
  <si>
    <t>M³</t>
  </si>
  <si>
    <t>ADOQUINES</t>
  </si>
  <si>
    <t>ASFALTO</t>
  </si>
  <si>
    <t xml:space="preserve">AZADAS </t>
  </si>
  <si>
    <t>BARRA CUADRADA 1/2"X 20</t>
  </si>
  <si>
    <t>BARRA DE FUERZA 6"</t>
  </si>
  <si>
    <t>BOMBA ACHIQUE 2"</t>
  </si>
  <si>
    <t>BOMBA ACHIQUE 3"</t>
  </si>
  <si>
    <t>BOMBA ACHIQUE 4"</t>
  </si>
  <si>
    <t>BOMBA DE LODOS 3" Ø</t>
  </si>
  <si>
    <t>BOMBA DE LODOS 4" Ø</t>
  </si>
  <si>
    <t xml:space="preserve">BOMBA MOCHILA </t>
  </si>
  <si>
    <t>BOMBA SUMERGIBLE INATASCABLE 2"</t>
  </si>
  <si>
    <t>BOMBA SUMERGIBLE INATASCABLE 3"</t>
  </si>
  <si>
    <t>CADENA GRUESA</t>
  </si>
  <si>
    <t>CAJA TELESCOPICA H.F.</t>
  </si>
  <si>
    <t>CALICHE</t>
  </si>
  <si>
    <t>CANDADO GRANDE</t>
  </si>
  <si>
    <t>CANDADO MEDIANO</t>
  </si>
  <si>
    <t>CANDADO PEQUEÑO</t>
  </si>
  <si>
    <t>CARRETILLA TIPO JEEP</t>
  </si>
  <si>
    <t xml:space="preserve">CASCAJO </t>
  </si>
  <si>
    <t>CHANELL O CANAL DE 3" X 30</t>
  </si>
  <si>
    <t>CHANELL O CANAL DE 4" X 3</t>
  </si>
  <si>
    <t>CHICHARRAS</t>
  </si>
  <si>
    <t>CINCEL DE PUNTA</t>
  </si>
  <si>
    <t>CINCEL PLANO</t>
  </si>
  <si>
    <t>CINTA  ELECTRICA DE ALAMBRE</t>
  </si>
  <si>
    <t>CINTA DE PRECAUCION</t>
  </si>
  <si>
    <t>CINTA FLEXICROME</t>
  </si>
  <si>
    <t xml:space="preserve">CINTURON ELECTRICO </t>
  </si>
  <si>
    <t>CLAMPS H.F. Ø 3"X 1" PARA ASBESTO CEMENTO</t>
  </si>
  <si>
    <t>CLAMPS H.F. Ø 2"X 3/4" PARA ASBESTO CEMENTO</t>
  </si>
  <si>
    <t>CLAMPS H.F. Ø 4"X 3/4" PARA ASBESTO CEMENTO</t>
  </si>
  <si>
    <t>CLORADORES SUPERIOR CAP. DOS. 25 LIB X DIA</t>
  </si>
  <si>
    <t>COMPARADOR DE CLORO</t>
  </si>
  <si>
    <t>CONO DE TRAFICO</t>
  </si>
  <si>
    <t>COUPLING EN PVC DE 1"</t>
  </si>
  <si>
    <t>COUPLING EN PVC DE 2"</t>
  </si>
  <si>
    <t>COUPLING EN PVC DE 3"</t>
  </si>
  <si>
    <t>COUPLING EN PVC DE 3/4"</t>
  </si>
  <si>
    <t>COUPLING EN PVC DE 4"</t>
  </si>
  <si>
    <t>CUADRADOS</t>
  </si>
  <si>
    <t xml:space="preserve">CUCHILLA PARA ELECTRICISTA </t>
  </si>
  <si>
    <t>CUÑA EXAGONALES DE 1" X 14"</t>
  </si>
  <si>
    <t>CUÑA PLANA</t>
  </si>
  <si>
    <t>DESTORNILLADOR DE GOLPE</t>
  </si>
  <si>
    <t>DESTORNILLADORES ESTRIAS MEDIANO</t>
  </si>
  <si>
    <t>DESTORNILLADORES PLANOS MEDIANO</t>
  </si>
  <si>
    <t xml:space="preserve">DESTORNILLADORES PLANOS </t>
  </si>
  <si>
    <t>DESTORNILLADORES ESTRIAS</t>
  </si>
  <si>
    <t>DIFERENCIAL DE PALANCA 2 TON</t>
  </si>
  <si>
    <t>DISCO DE CORTE (METAL) 14" X 1/4" X 20 mm</t>
  </si>
  <si>
    <t>DISCO DE PULIR 7" X 1/4" X 22 mm</t>
  </si>
  <si>
    <t>LBS.</t>
  </si>
  <si>
    <t>ESCALERA DE 35'</t>
  </si>
  <si>
    <t xml:space="preserve">ESLINGAS DE ACERO </t>
  </si>
  <si>
    <t>FUENTE PARA ESTAÑO</t>
  </si>
  <si>
    <t>GAS PROPANO</t>
  </si>
  <si>
    <t>GAS-OIL</t>
  </si>
  <si>
    <t>GRAMOSONEX</t>
  </si>
  <si>
    <t xml:space="preserve">GRASA GORDA </t>
  </si>
  <si>
    <t>HOJAS DE SEGUETA</t>
  </si>
  <si>
    <t>HACHA DE CORTE</t>
  </si>
  <si>
    <t xml:space="preserve">JUEGO DE MECHA DE ACERO </t>
  </si>
  <si>
    <t>JUEGO DE KNOCKOUT</t>
  </si>
  <si>
    <t>JUNTAS DRESSER ACERO Ø12</t>
  </si>
  <si>
    <t>JUNTAS DRESSER ACERO Ø16</t>
  </si>
  <si>
    <t>JUNTAS DRESSER ACERO Ø30</t>
  </si>
  <si>
    <t>JUNTAS DRESSER ACERO Ø32</t>
  </si>
  <si>
    <t>JUNTAS DRESSER ACERO Ø36</t>
  </si>
  <si>
    <t>JUNTAS DRESSER ACERO Ø42</t>
  </si>
  <si>
    <t>JUNTAS DRESSER ACERO Ø3</t>
  </si>
  <si>
    <t>JUNTAS DRESSER ACERO Ø4</t>
  </si>
  <si>
    <t>JUNTAS DRESSER ACERO Ø6</t>
  </si>
  <si>
    <t>JUNTAS DRESSER ACERO Ø8</t>
  </si>
  <si>
    <t>LIMA REDONDA</t>
  </si>
  <si>
    <t>LIMA TRIANGULAR</t>
  </si>
  <si>
    <t>LINTERNAS DE 4 PILAS</t>
  </si>
  <si>
    <t>LLAVE ALLEN</t>
  </si>
  <si>
    <t>LLAVE BOCA ESTRIA No. 10</t>
  </si>
  <si>
    <t>LLAVE BOCA ESTRIA No. 11</t>
  </si>
  <si>
    <t>LLAVE BOCA ESTRIA No. 12</t>
  </si>
  <si>
    <t>LLAVE BOCA ESTRIA No. 13</t>
  </si>
  <si>
    <t>LLAVE BOCA ESTRIA No. 17</t>
  </si>
  <si>
    <t>LLAVE BOCA ESTRIA No. 19</t>
  </si>
  <si>
    <t>LLAVE CADENA No. 36</t>
  </si>
  <si>
    <t>LLAVE CADENA No. 48</t>
  </si>
  <si>
    <t>LLAVE CADENA P Ø10"</t>
  </si>
  <si>
    <t>LLAVE CADENA P Ø12"</t>
  </si>
  <si>
    <t>LLAVE CADENA P Ø4"</t>
  </si>
  <si>
    <t>LLAVE CADENA P Ø6"</t>
  </si>
  <si>
    <t>LLAVE CADENA P Ø8"</t>
  </si>
  <si>
    <t>LLAVE DE BOLA 1 1/2"</t>
  </si>
  <si>
    <t>LLAVE DE BOLA 2"</t>
  </si>
  <si>
    <t>LLAVE DE CUBO #13</t>
  </si>
  <si>
    <t>LLAVE DE CUBO #14</t>
  </si>
  <si>
    <t>LLAVE DE CUBO #16</t>
  </si>
  <si>
    <t>LLAVE DE CUBO #19</t>
  </si>
  <si>
    <t>LLAVE DE CUBO #24</t>
  </si>
  <si>
    <t>LLAVE ESPAÑOLA 14</t>
  </si>
  <si>
    <t>LLAVE ESPAÑOLA 19</t>
  </si>
  <si>
    <t>LLAVES AJUSTABLES No. 12</t>
  </si>
  <si>
    <t>LLAVES AJUSTABLES No. 14</t>
  </si>
  <si>
    <t>LLAVES AJUSTABLES No. 18</t>
  </si>
  <si>
    <t>LLAVES AJUSTABLES No. 19</t>
  </si>
  <si>
    <t>LLAVES AJUSTABLES No. 20</t>
  </si>
  <si>
    <t>LLAVES AJUSTABLES No. 22</t>
  </si>
  <si>
    <t>LLAVES AJUSTABLES No. 24</t>
  </si>
  <si>
    <t>LLAVES AJUSTABLES No. 32</t>
  </si>
  <si>
    <t>LLAVES AJUSTABLES No. 36</t>
  </si>
  <si>
    <t>LLAVES PARA CILINDRO DE GAS CLOROS</t>
  </si>
  <si>
    <t>LUMINARIA CON SU TORRE</t>
  </si>
  <si>
    <t>MACHETES</t>
  </si>
  <si>
    <t>MANGUERA DE 3/8 PARA CILINDROS DE 150  LBS</t>
  </si>
  <si>
    <t xml:space="preserve">MANGUERA DE SUCCION  PARA BOMBA DE ACHIQUE 2" </t>
  </si>
  <si>
    <t xml:space="preserve">MANGUERA DE DESCARGA  PARA BOMBA DE ACHIQUE 3" </t>
  </si>
  <si>
    <t xml:space="preserve">MANGUERA DE DESCARGA  PARA BOMBA DE ACHIQUE 2" </t>
  </si>
  <si>
    <t xml:space="preserve">MANGUERA FLEXIBLE P/CLORO GAS </t>
  </si>
  <si>
    <t>MARCO DE SEGUETA</t>
  </si>
  <si>
    <t>MAZO DE 1LIB</t>
  </si>
  <si>
    <t>MOCHA</t>
  </si>
  <si>
    <t>OXIGENO</t>
  </si>
  <si>
    <t>PALA CUADRADA</t>
  </si>
  <si>
    <t>PALA TIPO CORAZON</t>
  </si>
  <si>
    <t>PICOS  DE PUNTA REFORZADA</t>
  </si>
  <si>
    <t>PIEDRA PARA CHISPERO</t>
  </si>
  <si>
    <t>PIEZOMETRO P/300</t>
  </si>
  <si>
    <t>PINZA DE CORTE MINIATURA</t>
  </si>
  <si>
    <t>PLANCHA DE PLOMO ESTANDAR</t>
  </si>
  <si>
    <t>PRENSA DE 80 LBS.</t>
  </si>
  <si>
    <t>RASTRILLO</t>
  </si>
  <si>
    <t>REDUCCION BUSHING Ø1" X 3/4" PVC</t>
  </si>
  <si>
    <t>REDUCCION BUSHING Ø2" X 1" PVC</t>
  </si>
  <si>
    <t>REDUCCION BUSHING Ø3" X 2" PVC</t>
  </si>
  <si>
    <t>REDUCCION BUSHING Ø3/4" X 1/2" PVC</t>
  </si>
  <si>
    <t>REDUCCION BUSHING Ø4" X 2" PVC</t>
  </si>
  <si>
    <t>REDUCCION BUSHING Ø4" X 3" PVC</t>
  </si>
  <si>
    <t>SILLAS DERIVADORA PLATILLADA DE 16" x 6"</t>
  </si>
  <si>
    <t>SILLAS DERIVADORA PLATILLADA DE 16" x 2"</t>
  </si>
  <si>
    <t>SILLAS DERIVADORA PLATILLADA DE 24" x 4"</t>
  </si>
  <si>
    <t>SILLAS DERIVADORA PLATILLADA DE 24" x 6"</t>
  </si>
  <si>
    <t>SILLAS DERIVADORA PLATILLADA DE 24" x 8"</t>
  </si>
  <si>
    <t>SILLAS DERIVADORA PLATILLADA DE 30" x 3"</t>
  </si>
  <si>
    <t>SILLAS DERIVADORA PLATILLADA DE 30" x 4"</t>
  </si>
  <si>
    <t>SILLAS DERIVADORA PLATILLADA DE 30" x 6"</t>
  </si>
  <si>
    <t>SILLAS DERIVADORA PLATILLADA DE 30" x 8"</t>
  </si>
  <si>
    <t>SOGAS DE NILON 1/2 ( 30 MTS)</t>
  </si>
  <si>
    <t>TALADRO HILTI</t>
  </si>
  <si>
    <t xml:space="preserve">TAPA DE REGISTRO </t>
  </si>
  <si>
    <t>TAPONES  PVC (H) Ø1/2"</t>
  </si>
  <si>
    <t>TAPONES  PVC (H) Ø3/4"</t>
  </si>
  <si>
    <t>TAPONES  PVC (H) Ø1"</t>
  </si>
  <si>
    <t>TAPONES  PVC (H) Ø1 1/2"</t>
  </si>
  <si>
    <t>TAPONES  PVC (H) Ø2"</t>
  </si>
  <si>
    <t>TAPONES  PVC (H) Ø3"</t>
  </si>
  <si>
    <t>TAPONES  PVC (H) Ø4"</t>
  </si>
  <si>
    <t>TANQUES DE GAS DE 100 LBS GLP</t>
  </si>
  <si>
    <t xml:space="preserve">THINNER </t>
  </si>
  <si>
    <t>TOLAS DE 3/16" Y DE 1/20"</t>
  </si>
  <si>
    <t>TUBOS DE ACERO 12"</t>
  </si>
  <si>
    <t>TUBOS DE ACERO 03"</t>
  </si>
  <si>
    <t>TUBOS DE ACERO 04"</t>
  </si>
  <si>
    <t>TUBOS DE ACERO 06"</t>
  </si>
  <si>
    <t>TUBOS DE ACERO 08"</t>
  </si>
  <si>
    <t>TUBOS DE ACERO 16"</t>
  </si>
  <si>
    <t xml:space="preserve">TUBOS H.G. DE Ø1"  </t>
  </si>
  <si>
    <t xml:space="preserve">TUBOS H.G. DE Ø1 3/4"  </t>
  </si>
  <si>
    <t xml:space="preserve">TUBOS H.G. DE Ø2 1/2"  </t>
  </si>
  <si>
    <t xml:space="preserve">TUBOS H.G. DE Ø2 1/4"  </t>
  </si>
  <si>
    <t xml:space="preserve">TUBOS H.G. DE Ø2 3/4"  </t>
  </si>
  <si>
    <t xml:space="preserve">TUBOS H.G. DE Ø1 1/2"  </t>
  </si>
  <si>
    <t>TUBOS PVC DE 1 1/2" x 19 SCH-40</t>
  </si>
  <si>
    <t>TUBOS PVC DE 1/2  SCH-40</t>
  </si>
  <si>
    <t>TUBOS PVC DE  3/4  SCH-40</t>
  </si>
  <si>
    <t>TUBOS PVC DE 1  SCH-40</t>
  </si>
  <si>
    <t>TUBOS PVC DE 2 SCH-40</t>
  </si>
  <si>
    <t>TUBOS PVC DE 3  SCH-40</t>
  </si>
  <si>
    <t>TUBOS PVC DE 4 SCH-40</t>
  </si>
  <si>
    <t>TUBOS PVC DE 6 SCH-40</t>
  </si>
  <si>
    <t>TUBOS SDR-26 DE 12" x 19'</t>
  </si>
  <si>
    <t>TUBOS SDR-26 DE 16" x 19'</t>
  </si>
  <si>
    <t>TUBOS SDR-26 DE 20" x 19'</t>
  </si>
  <si>
    <t>TUBOS SDR-26 DE 3 x 19'</t>
  </si>
  <si>
    <t>TUBOS SDR-26 DE 4" x 19</t>
  </si>
  <si>
    <t>UNION UNIVERSAL 1" PVC</t>
  </si>
  <si>
    <t>UNION UNIVERSAL 1/2"  PVC</t>
  </si>
  <si>
    <t>VALVULA CHECK HORIZONTAL DE 3" H.F.</t>
  </si>
  <si>
    <t>VALVULA CHECK HORIZONTAL DE 8" H.F.</t>
  </si>
  <si>
    <t>VALVULA CHECK HORIZONTAL DE 10" H.F.</t>
  </si>
  <si>
    <t>VALVULA CHECK HORIZONTAL DE 12" H.F.</t>
  </si>
  <si>
    <t>VALVULA DE AIRE  DE Ø2" (VENTOSA) H.F.</t>
  </si>
  <si>
    <t>VALVULA DE AIRE  DE Ø4" (VENTOSA) H.F.</t>
  </si>
  <si>
    <t>VALVULA DE AIRE  DE Ø6" (VENTOSA) H.F.</t>
  </si>
  <si>
    <t>VALVULA DE AIRE  DE Ø8" (VENTOSA) H.F.</t>
  </si>
  <si>
    <t>VALVULA DE AIRE COMBINADA DE Ø 1" H.F.</t>
  </si>
  <si>
    <t>VALVULA DE AIRE COMBINADA DE Ø 2" H.F.</t>
  </si>
  <si>
    <t>VALVULA DE AIRE COMBINADA DE Ø 3" H.F.</t>
  </si>
  <si>
    <t>VALVULA DE AIRE COMBINADA DE Ø 4" H.F.</t>
  </si>
  <si>
    <t>VALVULA DE AIRE COMBINADA DE Ø 6" H.F.</t>
  </si>
  <si>
    <t>VALVULA H.F. DE VASTAGO ASCENDENTE 3"</t>
  </si>
  <si>
    <t>VALVULA H.F. DE VASTAGO ASCENDENTE 4"</t>
  </si>
  <si>
    <t>VALVULA H.F. DE VASTAGO ASCENDENTE 6"</t>
  </si>
  <si>
    <t>VALVULA H.F. DE VASTAGO ASCENDENTE 8"</t>
  </si>
  <si>
    <t>VALVULA DE INCORPORACION ENTRADA 1" SALIDA DE 1/2"</t>
  </si>
  <si>
    <t>VALVULA BOLA DE 1/2" ACERO NICKEL</t>
  </si>
  <si>
    <t>VALVULA BOLA DE 1" ACERO NICKEL</t>
  </si>
  <si>
    <t>VALVULA BOLA DE 2" ACERO NICKEL</t>
  </si>
  <si>
    <t>VALVULA BOLA DE 3" ACERO NICKEL</t>
  </si>
  <si>
    <t>VALVULA H.F. PLAT. CUAD. DE 12"</t>
  </si>
  <si>
    <t>VALVULA H.F. PLAT. CUAD. DE 3"</t>
  </si>
  <si>
    <t>VALVULA H.F. PLAT. CUAD. DE 4"</t>
  </si>
  <si>
    <t>VALVULA H.F. PLAT. CUAD. DE 6"</t>
  </si>
  <si>
    <t>VALVULA H.F. PLAT. CUAD. DE 8"</t>
  </si>
  <si>
    <t>VALVULA MARIPOSA H.F. DE 20"</t>
  </si>
  <si>
    <t>VALVULA MARIPOSA H.F. DE 24"</t>
  </si>
  <si>
    <t>VALVULA MARIPOSA H.F. DE 30"</t>
  </si>
  <si>
    <t>VALVULA MARIPOSA H.F. DE 36"</t>
  </si>
  <si>
    <t>VALVULA MARIPOSA H.F. DE 42"</t>
  </si>
  <si>
    <t>VALVULA MARIPOSA H.F. DE 48"</t>
  </si>
  <si>
    <t>VARA ELÉCTRICA TELESCOPICA EN FIBRA DE VIDRIO</t>
  </si>
  <si>
    <t>VOLTIO-AMPERIMETRO DE PINZA MARCA FLUCK 1,000A</t>
  </si>
  <si>
    <t>YUGOS PARA MANGUERAS THELMO PLASTICA PARA CILINDROS DE CLORO</t>
  </si>
  <si>
    <t>UNIDAD DE PODER HIDRAULICO 18 HP BRIGGS STRATTOM CAOMPLETA  CON (MARTILLO, CORTADORA DE TUBO, BOMBA SUMERGIBLE)</t>
  </si>
  <si>
    <t xml:space="preserve">Alcohol Etílico </t>
  </si>
  <si>
    <t>Agar Nutriente</t>
  </si>
  <si>
    <t>Amoniaco</t>
  </si>
  <si>
    <t>Grs.</t>
  </si>
  <si>
    <t>UNID.</t>
  </si>
  <si>
    <t>Billi Verde Brillante 500gr</t>
  </si>
  <si>
    <t>FRASCO</t>
  </si>
  <si>
    <t>Bureta 50mL</t>
  </si>
  <si>
    <t>Mechero de bunsen</t>
  </si>
  <si>
    <t>Hipoclorito de Calcio AL 65%</t>
  </si>
  <si>
    <t>Ortotolidina</t>
  </si>
  <si>
    <t>ONZ</t>
  </si>
  <si>
    <t>kg</t>
  </si>
  <si>
    <t xml:space="preserve"> Soda Cáustica Liquida al 50%</t>
  </si>
  <si>
    <t>46171506</t>
  </si>
  <si>
    <t>25171901</t>
  </si>
  <si>
    <t>27112004</t>
  </si>
  <si>
    <t>44102800</t>
  </si>
  <si>
    <t>60121301</t>
  </si>
  <si>
    <t>24101506</t>
  </si>
  <si>
    <t>41111604</t>
  </si>
  <si>
    <t>44121711</t>
  </si>
  <si>
    <t>27111801</t>
  </si>
  <si>
    <t>47131802</t>
  </si>
  <si>
    <t>Hidrologia</t>
  </si>
  <si>
    <t>Comercial</t>
  </si>
  <si>
    <t>Ingenieria</t>
  </si>
  <si>
    <t>Areas</t>
  </si>
  <si>
    <t>ORGANO</t>
  </si>
  <si>
    <t>Seg. Industrial</t>
  </si>
  <si>
    <t xml:space="preserve">LENTES DE SEGURIDAD </t>
  </si>
  <si>
    <t xml:space="preserve">AUDIFONOS DE SEGURIDAD  </t>
  </si>
  <si>
    <t>GRAPAS  DE ALTO VOLUMEN</t>
  </si>
  <si>
    <t xml:space="preserve">TAPE DOBLE CARA </t>
  </si>
  <si>
    <t>CINTA METRICAS T/ INGENIERO</t>
  </si>
  <si>
    <t>CONOS DE TRANSITO M.</t>
  </si>
  <si>
    <t>S. D. OPERAC.</t>
  </si>
  <si>
    <t>TABLA BRUTA DE 2"X8" DE 12 P.</t>
  </si>
  <si>
    <t>Plan de Compras Por Organo y  Cuentas De Presupuesto</t>
  </si>
  <si>
    <t xml:space="preserve"> Teléfono</t>
  </si>
  <si>
    <t xml:space="preserve">Tapas para encuadernación  </t>
  </si>
  <si>
    <t>CODO DE ACERO Ø 12" X 90º</t>
  </si>
  <si>
    <t>CODO DE ACERO Ø 16" X 90º</t>
  </si>
  <si>
    <t xml:space="preserve">MANGUERA CONTRA INCENDIO DE 100 X 1½ DE DOBLE LONA </t>
  </si>
  <si>
    <t xml:space="preserve">MANGUERA CONTRA INCENDIO DE 50 X 2½ DE DOBLE LONA </t>
  </si>
  <si>
    <t>PINTURA SEMI-GLOS</t>
  </si>
  <si>
    <t>46181811</t>
  </si>
  <si>
    <t>Precio Promedio por articulo</t>
  </si>
  <si>
    <t>Papel Bond 8 1/2 x 11</t>
  </si>
  <si>
    <t>Unidad</t>
  </si>
  <si>
    <t>Total general</t>
  </si>
  <si>
    <t>Total 331</t>
  </si>
  <si>
    <t>Total 332</t>
  </si>
  <si>
    <t>Total 333</t>
  </si>
  <si>
    <t>Total 334</t>
  </si>
  <si>
    <t>Total 342.6</t>
  </si>
  <si>
    <t>Total 354</t>
  </si>
  <si>
    <t>Total 355.2</t>
  </si>
  <si>
    <t>Total 365.4</t>
  </si>
  <si>
    <t>Total 365.8</t>
  </si>
  <si>
    <t>Total 391</t>
  </si>
  <si>
    <t>Total 392</t>
  </si>
  <si>
    <t>Total 395</t>
  </si>
  <si>
    <t>Total 396</t>
  </si>
  <si>
    <t>Total 397.2</t>
  </si>
  <si>
    <t>Total 397.3</t>
  </si>
  <si>
    <t>Total 397.4</t>
  </si>
  <si>
    <t>Total 399</t>
  </si>
  <si>
    <t>Total 611.1</t>
  </si>
  <si>
    <t>Total 612</t>
  </si>
  <si>
    <t>Total 613.1</t>
  </si>
  <si>
    <t>Total 614</t>
  </si>
  <si>
    <t>Total 616</t>
  </si>
  <si>
    <t>Total 617</t>
  </si>
  <si>
    <t>Total 618.2</t>
  </si>
  <si>
    <t>Total 342.7</t>
  </si>
  <si>
    <t>Total 353</t>
  </si>
  <si>
    <t>Total 393</t>
  </si>
  <si>
    <t>Total 611.4</t>
  </si>
  <si>
    <t>Total 611.7</t>
  </si>
  <si>
    <t>Total 341.3</t>
  </si>
  <si>
    <t>Total 313</t>
  </si>
  <si>
    <t>Total 341.2</t>
  </si>
  <si>
    <t>Total 342.3</t>
  </si>
  <si>
    <t xml:space="preserve">Cuenta 
Presupuesto </t>
  </si>
  <si>
    <t>PRESUPUESTADO</t>
  </si>
  <si>
    <t xml:space="preserve">Calzados </t>
  </si>
  <si>
    <t>BATERIA 13- 12 V EXIDE AMERICANA</t>
  </si>
  <si>
    <t>Cd</t>
  </si>
  <si>
    <t>Papel de  escritorio</t>
  </si>
  <si>
    <t>Papel Carbon</t>
  </si>
  <si>
    <t xml:space="preserve">lacas </t>
  </si>
  <si>
    <t xml:space="preserve">Solución PH </t>
  </si>
  <si>
    <t>Caldo EC.600 gr</t>
  </si>
  <si>
    <t>acido sulfurico</t>
  </si>
  <si>
    <t>frasco</t>
  </si>
  <si>
    <t>juego</t>
  </si>
  <si>
    <t>Carretillas</t>
  </si>
  <si>
    <t>saco</t>
  </si>
  <si>
    <t>Pilas Doble p/linternas</t>
  </si>
  <si>
    <t>par</t>
  </si>
  <si>
    <t>Alimentos y bebidas para personas</t>
  </si>
  <si>
    <t>Desayunos y Cenas</t>
  </si>
  <si>
    <t>Gaseosas y Agua</t>
  </si>
  <si>
    <t>Resma</t>
  </si>
  <si>
    <t>gasolina</t>
  </si>
  <si>
    <t>oxigeno</t>
  </si>
  <si>
    <t xml:space="preserve">Pinturas </t>
  </si>
  <si>
    <t>Solución PH 2 Buffer</t>
  </si>
  <si>
    <t>Cajas de medicamento</t>
  </si>
  <si>
    <t>cajas</t>
  </si>
  <si>
    <t>Neumáticos Gomas 715/R-17</t>
  </si>
  <si>
    <t>Mangueras de 3/4" x 100</t>
  </si>
  <si>
    <t>papel para fotografiar</t>
  </si>
  <si>
    <t>Brillo verde grueso</t>
  </si>
  <si>
    <t>Plumero</t>
  </si>
  <si>
    <t>paq.</t>
  </si>
  <si>
    <t>estetoscopio</t>
  </si>
  <si>
    <t>utencilios de cocina</t>
  </si>
  <si>
    <t>alambres electricos</t>
  </si>
  <si>
    <t>LINTERNAS de Pila</t>
  </si>
  <si>
    <t>Baterias AA</t>
  </si>
  <si>
    <t>pares</t>
  </si>
  <si>
    <t>papel para computadora</t>
  </si>
  <si>
    <t>C D, Zip</t>
  </si>
  <si>
    <t>MASCARILLAS  grande</t>
  </si>
  <si>
    <t>Impresoras a color</t>
  </si>
  <si>
    <t>Total 355.3</t>
  </si>
  <si>
    <t>Tornillos</t>
  </si>
  <si>
    <t>Candado grande</t>
  </si>
  <si>
    <t>Tijera de podar</t>
  </si>
  <si>
    <t>jeringa</t>
  </si>
  <si>
    <t>Total 365.3</t>
  </si>
  <si>
    <t>Total 365.5</t>
  </si>
  <si>
    <t>piezas para aire acondicionado</t>
  </si>
  <si>
    <t>Total 311</t>
  </si>
  <si>
    <t>Total 341.1</t>
  </si>
  <si>
    <t>Total 341.6</t>
  </si>
  <si>
    <t>25110801</t>
  </si>
  <si>
    <t xml:space="preserve">LLAVE ESPAÑOLA Y COMBINADA DE 6 MM A 32 </t>
  </si>
  <si>
    <t xml:space="preserve"> Lápiz de carbon</t>
  </si>
  <si>
    <t>Llantas y Neumaticos</t>
  </si>
  <si>
    <t>QTS</t>
  </si>
  <si>
    <t>cantidad necesaria</t>
  </si>
  <si>
    <t>CLAMPS H.F 2" X 3/4  para PVC</t>
  </si>
  <si>
    <t>CLAMPS H.F 2" X 1  para PVC</t>
  </si>
  <si>
    <t>CLAMPS H.F 4" X 1 para PVC</t>
  </si>
  <si>
    <t>CLAMPS H.F 6" X 1 para PVC</t>
  </si>
  <si>
    <t>CLAMPS H.F 4" X 3/4 para PVC</t>
  </si>
  <si>
    <t>ADAPTADORES (H) 1/2 PVC</t>
  </si>
  <si>
    <t>ADAPTADORES (H) 3/4 PVC</t>
  </si>
  <si>
    <t>ADAPTADORES (H) 1  1/2 PVC</t>
  </si>
  <si>
    <t>ADAPTADORES (H) 2 PVC</t>
  </si>
  <si>
    <t>ADAPTADORES (H) 3 PVC</t>
  </si>
  <si>
    <t>ADAPTADORES (H) 4 PVC</t>
  </si>
  <si>
    <t>ADAPTADORES (M) 1/2 PVC</t>
  </si>
  <si>
    <t>ADAPTADORES (M) 3/4 PVC</t>
  </si>
  <si>
    <t>ADAPTADORES (M) 1 PVC</t>
  </si>
  <si>
    <t>ADAPTADORES (M) 1  1/2 PVC</t>
  </si>
  <si>
    <t>ADAPTADORES (M) 2 PVC</t>
  </si>
  <si>
    <t>ADAPTADORES (M) 4 PVC</t>
  </si>
  <si>
    <t>REDUCCION BUSHING Ø1 1/2" X 1" PVC</t>
  </si>
  <si>
    <t>REDUCCION BUSHING Ø3" X 1  1/2" PVC</t>
  </si>
  <si>
    <t xml:space="preserve">CODO PVC Ø 1 1/2" X 90' </t>
  </si>
  <si>
    <t xml:space="preserve">CODO PVC Ø8" X 90' </t>
  </si>
  <si>
    <t>COUPLING EN PVC DE ½"</t>
  </si>
  <si>
    <t>COUPLING EN PVC DE 1½"</t>
  </si>
  <si>
    <t>Guantes de goma</t>
  </si>
  <si>
    <t>DIFERENCIAL DE PALANCA 3TON</t>
  </si>
  <si>
    <t>DIFERENCIAL DE   COMELON3 A 5  TON</t>
  </si>
  <si>
    <t>COUPLIN EN ACERO INOXIDABLE 1/2</t>
  </si>
  <si>
    <t xml:space="preserve">COUPLIN EN ACERO INOXIDABLE 1  1/2" </t>
  </si>
  <si>
    <t xml:space="preserve">COUPLIN EN ACERO INOXIDABLE1 1 3/4" </t>
  </si>
  <si>
    <t>COUPLIN EN ACERO INOXIDABLE2" 1/4</t>
  </si>
  <si>
    <t>COUPLIN EN ACERO INOXIDABLE2" 1/2</t>
  </si>
  <si>
    <t>COUPLIN EN ACERO INOXIDABLE2" 3/4</t>
  </si>
  <si>
    <t xml:space="preserve">COUPLIN EN ACERO INOXIDABLE 3" </t>
  </si>
  <si>
    <t xml:space="preserve">COUPLIN EN ACERO INOXIDABLE 3"1/4 </t>
  </si>
  <si>
    <t>COUPLIN EN ACERO INOXIDABLE3" 3 3/4</t>
  </si>
  <si>
    <t>COUPLIN EN ACERO INOXIDABLE 4"X 2</t>
  </si>
  <si>
    <t>COUPLIN EN ACERO INOXIDABLE 4"X6</t>
  </si>
  <si>
    <t>COUPLIN EN ACERO INOXIDABLE 6"X2</t>
  </si>
  <si>
    <t>VALVULA CHECK HORIZONTAL DE6" H.F.</t>
  </si>
  <si>
    <t>CLAMPS H.F. Ø 2"X 1 1/2" PARA ASBESTO CEMENTO</t>
  </si>
  <si>
    <t>CLAMPS H.F. Ø 3"X 3/4" PARA ASBESTO CEMENTO</t>
  </si>
  <si>
    <t>CLAMPS H.F. Ø 4"X 1" PARA ASBESTO CEMENTO</t>
  </si>
  <si>
    <t>CLAMPS H.F. Ø 6"X 3/4" PARA ASBESTO CEMENTO</t>
  </si>
  <si>
    <t>CLAMPS H.F. Ø 6"X 1 PARA ASBESTO CEMENTO</t>
  </si>
  <si>
    <t>CLAMPS H.F. Ø8"X 1 PARA ASBESTO CEMENTO</t>
  </si>
  <si>
    <t>CLAMPS H.F. Ø 8"X 3/4 PARA ASBESTO CEMENTO</t>
  </si>
  <si>
    <t>CLAMPS H.F. Ø12"X 3/4  PARA ASBESTO CEMENTO</t>
  </si>
  <si>
    <t>CLAMPS H.F. Ø12"X 1  PARA ASBESTO CEMENTO</t>
  </si>
  <si>
    <t>CLAMPS H.F. Ø12"X 1 1/2 PARA ASBESTO CEMENTO</t>
  </si>
  <si>
    <t>CLAMPS H.F. Ø16"X 3/4PARA ASBESTO CEMENTO</t>
  </si>
  <si>
    <t>CLAMPS H.F. Ø16"X 1PARA ASBESTO CEMENTO</t>
  </si>
  <si>
    <t>CLAMPS H.F 6" X 3/4  para PVC</t>
  </si>
  <si>
    <t>CLAMPS H.F 8" X 3/4 para PVC</t>
  </si>
  <si>
    <t>CLAMPS H.F 8" X 1 para PVC</t>
  </si>
  <si>
    <t>CLAMPS H.F 12" X 3/4 para PVC</t>
  </si>
  <si>
    <t>CLAMPS H.F 12" X 1 para PVC</t>
  </si>
  <si>
    <t>CLAMPS H.F 16" X 3/4  para PVC</t>
  </si>
  <si>
    <t>CLAMPS H.F 16" X 1 para PVC</t>
  </si>
  <si>
    <t xml:space="preserve">JUNTAS TACON   para acero DE 4" </t>
  </si>
  <si>
    <t xml:space="preserve">JUNTAS TACON   para acero DE 6" </t>
  </si>
  <si>
    <t xml:space="preserve">JUNTAS TACON   para acero DE 8" </t>
  </si>
  <si>
    <t xml:space="preserve">JUNTAS TACON   para acero DE 12" </t>
  </si>
  <si>
    <t xml:space="preserve">JUNTAS TACON   para acero DE 16" </t>
  </si>
  <si>
    <t>TEE acero Ø8"</t>
  </si>
  <si>
    <t>TEE acero Ø2"</t>
  </si>
  <si>
    <t>TEE acero Ø3"</t>
  </si>
  <si>
    <t>TEE acero Ø4"</t>
  </si>
  <si>
    <t>TEE acero Ø6"</t>
  </si>
  <si>
    <t>RODAMIENTOS7311</t>
  </si>
  <si>
    <t>VALVULA PARA CILINDROS DE GAS -CLORO DE 2000 LBS</t>
  </si>
  <si>
    <t>FILTRO DE GAS-OIL BD232</t>
  </si>
  <si>
    <t>FILTRO DE GAS-OIL BF587-0</t>
  </si>
  <si>
    <t>LLAVES AJUSTABLES No.16</t>
  </si>
  <si>
    <t>LLAVES AJUSTABLES No. 04</t>
  </si>
  <si>
    <t>LLAVES AJUSTABLES No. 06</t>
  </si>
  <si>
    <t>LLAVES AJUSTABLES No. 08</t>
  </si>
  <si>
    <t>ESCALERA  TIPO TIJERA</t>
  </si>
  <si>
    <t>ESCALERA  FIBRA DE VIDRIO EXT.36 P</t>
  </si>
  <si>
    <t>ESCALERA DE 15 PIES</t>
  </si>
  <si>
    <t>ESCALERA DE 25 PIES</t>
  </si>
  <si>
    <t>LLAVES STIRSON 8´</t>
  </si>
  <si>
    <t>LLAVES STIRSON 10</t>
  </si>
  <si>
    <t>LLAVES STIRSON 12</t>
  </si>
  <si>
    <t>LLAVES STIRSON 14</t>
  </si>
  <si>
    <t>LLAVES STIRSON 16</t>
  </si>
  <si>
    <t>LLAVES STIRSON  18</t>
  </si>
  <si>
    <t>LLAVES STIRSON  22</t>
  </si>
  <si>
    <t>LLAVES STIRSON 24</t>
  </si>
  <si>
    <t>LLAVES STIRSON 32</t>
  </si>
  <si>
    <t>LLAVES STIRSON 36</t>
  </si>
  <si>
    <t>LLAVE ESPAÑOLA 3/4</t>
  </si>
  <si>
    <t>LLAVE ESPAÑOLA  (Juego Completo)</t>
  </si>
  <si>
    <t>TALADRO  1/2 pulgada</t>
  </si>
  <si>
    <t>TALADRO  1 pulgada</t>
  </si>
  <si>
    <t>MARTILLOS DE BOLAS   de 1 libra</t>
  </si>
  <si>
    <t>MARTILLOS DE BOLAS   de 2 libra</t>
  </si>
  <si>
    <t>MARTILLOS DE goma</t>
  </si>
  <si>
    <t>MARTILLOS DE hierro</t>
  </si>
  <si>
    <t>DESTORNILLADORES ESTRIAS grande</t>
  </si>
  <si>
    <t>DESTORNILLADORES PLANOS grande</t>
  </si>
  <si>
    <t>MACETA DE 4 LBS.</t>
  </si>
  <si>
    <t>MACETA DE 12 LBS.</t>
  </si>
  <si>
    <t>MACETA DE 8 LBS.</t>
  </si>
  <si>
    <t>PALA DOBLE</t>
  </si>
  <si>
    <t>PALA  de  Corte</t>
  </si>
  <si>
    <t>CINTA METRICA DE 50 MTS.</t>
  </si>
  <si>
    <t>LLAVE DE BOLA  1/4"</t>
  </si>
  <si>
    <t>LLAVE DE BOLA  1/2"</t>
  </si>
  <si>
    <t>LLAVE DE BOLA  3/4"</t>
  </si>
  <si>
    <t>LLAVE DE BOLA  1"</t>
  </si>
  <si>
    <t>LLAVE DE cubo Juego completo</t>
  </si>
  <si>
    <t>TUBOS DE ACERO 20"</t>
  </si>
  <si>
    <t>DISCO DE CORTE (METAL)9" X 1/8" X 20 mm</t>
  </si>
  <si>
    <t>DISCO DE CORTE (METAL)9"</t>
  </si>
  <si>
    <t xml:space="preserve">Caja Herramientas  Metal </t>
  </si>
  <si>
    <t xml:space="preserve">ALICATE MECANICO </t>
  </si>
  <si>
    <t>Borra de goma</t>
  </si>
  <si>
    <t>Gancho Acco</t>
  </si>
  <si>
    <t>BOMBA  Extractora de gases para Registro con manguera 30 P.</t>
  </si>
  <si>
    <t>VALVULA DE AIRE  DE Ø12" (VENTOSA) H.F.</t>
  </si>
  <si>
    <t>BREAKER INDUSTRIAL DE TRES POLOS100 A</t>
  </si>
  <si>
    <t>BREAKER INDUSTRIAL DE TRES POLOS150A</t>
  </si>
  <si>
    <t>BREAKER INDUSTRIAL DE TRES POLOS 400 A</t>
  </si>
  <si>
    <t>BREAKER 3Ø DE125 A-600V</t>
  </si>
  <si>
    <t>BREAKER 3Ø DE 250 A-600V</t>
  </si>
  <si>
    <t>GUANTES DE alta TENSION 12-360 KV</t>
  </si>
  <si>
    <t>FUSIBLE DE ALTA TENSION 4 A</t>
  </si>
  <si>
    <t>CONECTORES TERMINAL DE OJO  1/0</t>
  </si>
  <si>
    <t>CONECTORES TERMINAL DE OJO  2/0</t>
  </si>
  <si>
    <t>CONECTORES TERMINAL DE OJO  3/0</t>
  </si>
  <si>
    <t>CONECTORES TERMINAL DE OJO  4/0</t>
  </si>
  <si>
    <t>pliegos</t>
  </si>
  <si>
    <t>ALAMBRE AWG  4/0</t>
  </si>
  <si>
    <t>ALAMBRE AWG 3/0</t>
  </si>
  <si>
    <t>BATERIA 17- 12 V EXIDE AMERICANA con tornillos</t>
  </si>
  <si>
    <t>BATERIA 9- 12 V EXIDE AMERICANA</t>
  </si>
  <si>
    <t xml:space="preserve">BATERIA 9 V </t>
  </si>
  <si>
    <t>EXTENSION ELÉCTRICA P/220V X 100'</t>
  </si>
  <si>
    <t xml:space="preserve">CINTA   NO.27  3M 3/4 </t>
  </si>
  <si>
    <t xml:space="preserve">CINTA CL  NO.1 </t>
  </si>
  <si>
    <t xml:space="preserve">TRANSFORMADOR  DE 45KVA.  P.M </t>
  </si>
  <si>
    <t xml:space="preserve">TRANSFORMADOR  DE 75KVA.  P.M </t>
  </si>
  <si>
    <t>TRANSFORMADOR  DE 37.5 KVA.  T.P.</t>
  </si>
  <si>
    <t>TRANSFORMADOR  DE 15  KVA.  T.P.</t>
  </si>
  <si>
    <t>TRANSFORMADOR  DE 25  KVA.  T.P.</t>
  </si>
  <si>
    <t>ARRANCADOR MAGNETICO SIZE 0</t>
  </si>
  <si>
    <t xml:space="preserve">JUNTAS TACON   para acero DE10" </t>
  </si>
  <si>
    <t>INTERRUPTOR DE VACIO DE  MEDIA TENSION 2000 A. PARA INTERPERIE EMCAPSULADO</t>
  </si>
  <si>
    <t>TUBOS SDR-26 DE 6" X 19</t>
  </si>
  <si>
    <t>TUBOS SDR-26 DE 8"  X 19 PVC</t>
  </si>
  <si>
    <t>TARRO</t>
  </si>
  <si>
    <t>APARTA-RAYO SECUNDARIO 600</t>
  </si>
  <si>
    <t>CABLE DE 4 HILOS AWG No. 2STD CON FORRO DE GOMA</t>
  </si>
  <si>
    <t>ARCHIVOS DE 4 G 8 1/2 X 11</t>
  </si>
  <si>
    <t>ARCHIVOS DE 4 g 8 1/2 X 13</t>
  </si>
  <si>
    <t>Ajuste de Cantidad</t>
  </si>
  <si>
    <t>COSTO TOTAL UNITARIO modificado</t>
  </si>
  <si>
    <t>Fundas</t>
  </si>
  <si>
    <t>CLAMPS H.F 3" X 3/4 para PVC</t>
  </si>
  <si>
    <t>Galones</t>
  </si>
  <si>
    <t>PICOS  Zapa pico con su Palo</t>
  </si>
  <si>
    <t>Palo Para Picos</t>
  </si>
  <si>
    <t>PICOS  Minero con su Palo</t>
  </si>
  <si>
    <t>JUNTAS REDUCTORAS ACERO DE 3</t>
  </si>
  <si>
    <t>JUNTAS REDUCTORAS ACERO DE 4</t>
  </si>
  <si>
    <t>JUNTAS REDUCTORAS ACERO DE 6</t>
  </si>
  <si>
    <t>JUNTAS REDUCTORAS ACERO DE 8"</t>
  </si>
  <si>
    <t>JUNTAS REDUCTORAS ACERO DE 16"</t>
  </si>
  <si>
    <t>JUNTAS REDUCTORAS ACERO DE 12"</t>
  </si>
  <si>
    <t>JUNTAS DRESSER ACERO Ø 20</t>
  </si>
  <si>
    <t>NIPLE  DE 3/4" X 4" H.G.</t>
  </si>
  <si>
    <t>NIPLE  DE 3/4" X 6 H.G.</t>
  </si>
  <si>
    <t>NIPLE  DE 3/4" X 12 H.G.</t>
  </si>
  <si>
    <r>
      <t>CABLE FLEXIBLE DE 26 mm</t>
    </r>
    <r>
      <rPr>
        <b/>
        <sz val="10"/>
        <rFont val="Calibri"/>
        <family val="2"/>
      </rPr>
      <t xml:space="preserve">² </t>
    </r>
  </si>
  <si>
    <r>
      <t>TRANSFORMADOR DE POTENCIA P.M. 112  KVA, 7200-12470-480V 3</t>
    </r>
    <r>
      <rPr>
        <b/>
        <sz val="10"/>
        <rFont val="Calibri"/>
        <family val="2"/>
      </rPr>
      <t>Ø</t>
    </r>
  </si>
  <si>
    <r>
      <t xml:space="preserve">TUBERIAS PARA COLUMNAS EN ACERO DE </t>
    </r>
    <r>
      <rPr>
        <b/>
        <sz val="10"/>
        <rFont val="Calibri"/>
        <family val="2"/>
      </rPr>
      <t>Ø10"X5 ROSCADO EN AMBOS EXTREMOS CON SUS COUPLING</t>
    </r>
  </si>
  <si>
    <r>
      <t xml:space="preserve">TUBERIAS PARA COLUMNAS EN ACERO DE </t>
    </r>
    <r>
      <rPr>
        <b/>
        <sz val="10"/>
        <rFont val="Calibri"/>
        <family val="2"/>
      </rPr>
      <t>Ø10"X10 ROSCADO EN AMBOS EXTREMOS CON SUS COUPLING</t>
    </r>
  </si>
  <si>
    <t>Monto Asignado x Dpto.</t>
  </si>
  <si>
    <t>vehiculo</t>
  </si>
  <si>
    <t>Libros  y revistas</t>
  </si>
  <si>
    <t>total</t>
  </si>
  <si>
    <t>sobrante</t>
  </si>
  <si>
    <t>total 341.2</t>
  </si>
  <si>
    <t>Candado mediano</t>
  </si>
  <si>
    <t>Piezas para vehiculos</t>
  </si>
  <si>
    <t>pies</t>
  </si>
  <si>
    <t>Ingenierias</t>
  </si>
  <si>
    <t>alimentos y bebidas</t>
  </si>
  <si>
    <t xml:space="preserve">PINTURA </t>
  </si>
  <si>
    <t>cinta de Medir</t>
  </si>
  <si>
    <t>Terrenos</t>
  </si>
  <si>
    <t>Via  de Comunicación</t>
  </si>
  <si>
    <t>PLANCHA DE PLAYWOOD DE 1/2"</t>
  </si>
  <si>
    <t>PLANCHA DE PLAYWOOD DE 3/4"</t>
  </si>
  <si>
    <t>PIEDRA DE PULIR 8"X3/4</t>
  </si>
  <si>
    <t>VIDRIO OSCURO PARA SOLDAR # 10</t>
  </si>
  <si>
    <t>VIDRIOS BLACOS P/SOLDADORES</t>
  </si>
  <si>
    <t>CARETA P/SOLDADURA</t>
  </si>
  <si>
    <t>LENTE P/SOLDAR</t>
  </si>
  <si>
    <t>PORTA ELECTRODOS 600 AMP.</t>
  </si>
  <si>
    <t xml:space="preserve">PINZAS DE TIERRAS </t>
  </si>
  <si>
    <t>CHALECO LUMINICOS</t>
  </si>
  <si>
    <t>MANGAS DE CUERO P/SOLDAR</t>
  </si>
  <si>
    <t>CARETAS DE PULIR</t>
  </si>
  <si>
    <t>PUNTERA  # 2 P/EQUIPOS DE CORTE</t>
  </si>
  <si>
    <t>PUNTERA # 3P/EQUIPOS DE CORTE</t>
  </si>
  <si>
    <t>PIQUETAS</t>
  </si>
  <si>
    <t>LIMPIA BOQUILLAS</t>
  </si>
  <si>
    <t xml:space="preserve">EQUIPOS COMPLETO DE CORTE </t>
  </si>
  <si>
    <t>MAQUINA P/SOLDAR ELECTRICA 220 AMP</t>
  </si>
  <si>
    <t>COMPACTADORA ZV75R (MAQUITO)</t>
  </si>
  <si>
    <t>CINTURON  DE FUERZA P/OBRERO</t>
  </si>
  <si>
    <t>MANGUERA FLEXIBLE P/HIDROLIMPIADOR 6"</t>
  </si>
  <si>
    <t>PIE</t>
  </si>
  <si>
    <t>MANGUERA 3/4 P/COMPRESOR 300 PSI</t>
  </si>
  <si>
    <t>MANGUERA COLOR NARANJA 1" PARA HIDROLIMPIADOR 2500 PSI</t>
  </si>
  <si>
    <t xml:space="preserve">MANGUERA DE SUCTION 8" (CUFFED SUCTION HOSE) </t>
  </si>
  <si>
    <t>MANGUERA P/ HIDRANTE 2" 1/2 X 25 PIES DE LONGITUD</t>
  </si>
  <si>
    <t>ABRASADERA 8" (CLAMP FOR CUFFED HOSE)</t>
  </si>
  <si>
    <t>ABRASADERA 2 1/2" (HYDRANT HOSE CLAMP)</t>
  </si>
  <si>
    <t>REGULADOR DE ACEITE ANTI-CAIDA EDGE SERIE VICTOR</t>
  </si>
  <si>
    <t>MANGUERA P/AIRE Y AGUA DE 3/4 NEGRA 300 PSI VALUFLEX</t>
  </si>
  <si>
    <t>MANGUERA TERMOPLASTICA 100R8 DE 3/4 DYNAFLEX COLOR NARANJA MINIMUN PRESSION</t>
  </si>
  <si>
    <t>Perfil 1 ½"x1 ½"x20'</t>
  </si>
  <si>
    <t>LETRERO LAMINADOS EN VINIL</t>
  </si>
  <si>
    <t>Spray</t>
  </si>
  <si>
    <t>Cloro Gas</t>
  </si>
  <si>
    <t>SULFATO DE ALUMINIO</t>
  </si>
  <si>
    <t>EMPAQUETADURA DE TEFLON 1/2 "</t>
  </si>
  <si>
    <t xml:space="preserve">EMPAQUETADURA DE TEFLON 1/4 " </t>
  </si>
  <si>
    <t xml:space="preserve">EMPAQUETADURA DE TEFLON 3/4 " </t>
  </si>
  <si>
    <t xml:space="preserve">EMPAQUETADURA DE TEFLON 3/8" </t>
  </si>
  <si>
    <t xml:space="preserve">EMPAQUETADURA GRAFITADA DE 3/8", </t>
  </si>
  <si>
    <t xml:space="preserve">EMPAQUETADURA DE TEFLON 5/8" </t>
  </si>
  <si>
    <t>EMPAQUETADURA GRAFITADA DE  5/8", GRAFITADA</t>
  </si>
  <si>
    <t>Camioneta  Cabina Sencilla</t>
  </si>
  <si>
    <t>ADAPTADORES (M) 3 PVC</t>
  </si>
  <si>
    <t xml:space="preserve">MANGUERA DE SUCCION  PARA BOMBA DE ACHIQUE 3" </t>
  </si>
  <si>
    <t xml:space="preserve">BARRA PARA EXCAVAR DE 5 PIES </t>
  </si>
  <si>
    <t xml:space="preserve">BOMBA DE FUMIGACION </t>
  </si>
  <si>
    <t>LLAVE DE CHORRO 3/4"</t>
  </si>
  <si>
    <t>PULIDORA</t>
  </si>
  <si>
    <t xml:space="preserve">IMPRESORA HP LASER JET P2015 SERIES PRINTER </t>
  </si>
  <si>
    <t xml:space="preserve">CANDADO DE LATON 50M/ M </t>
  </si>
  <si>
    <t>APARTA-RAYO9 KVA</t>
  </si>
  <si>
    <t xml:space="preserve">MOTOR SUMERGIBLE FRANKLIN ELECTRIC DE 15HP, 460 V 3Ø, 3450 RPM SF=1.15 </t>
  </si>
  <si>
    <t>FOTOCOPIADORA</t>
  </si>
  <si>
    <t>ADAPTADORES (H) 1 PVC</t>
  </si>
  <si>
    <t>TABLA BRUTA DE 1"X8"X12</t>
  </si>
  <si>
    <t>BORRA DE GOMA</t>
  </si>
  <si>
    <t>COMPUTADOR</t>
  </si>
  <si>
    <t>CUBETAS</t>
  </si>
  <si>
    <t>EXTINTOR 10 LBS.</t>
  </si>
  <si>
    <t>ESCRITORIO CON GAVETAS</t>
  </si>
  <si>
    <t>FORMULARIO DE REQUISICION</t>
  </si>
  <si>
    <t>FORMULARIOS DE SALIDA DE ALMACEN</t>
  </si>
  <si>
    <t>PAPEL TIMBRADO BLANCO. 8 1/2 X 11</t>
  </si>
  <si>
    <t>PERFORADORA DE 02 HOYOS</t>
  </si>
  <si>
    <t>INODOROS</t>
  </si>
  <si>
    <t xml:space="preserve">LAVAMANOS </t>
  </si>
  <si>
    <t>CAJA P/HERRAMIENTAS</t>
  </si>
  <si>
    <t>CAPAS IMPERMIABLE</t>
  </si>
  <si>
    <t>CINTURON DE ESFUERZO PARA OBRERO</t>
  </si>
  <si>
    <t>Neumáticos Gomas 700X16</t>
  </si>
  <si>
    <t>Tubos para Gomas 165/70 R-12</t>
  </si>
  <si>
    <t>GUANTES LARGOS REFORZADOS</t>
  </si>
  <si>
    <t>TUBOS DE ACERO 02"</t>
  </si>
  <si>
    <t xml:space="preserve">DISCO DE CORTE (METAL)4x 1/4"" </t>
  </si>
  <si>
    <t xml:space="preserve">DISCO DE CORTE (METAL)7/8" </t>
  </si>
  <si>
    <t>DISCO DE CORTE (METAL) 12" X 1"</t>
  </si>
  <si>
    <t xml:space="preserve">DISCO DE CORTE (DIAMANTE) 14" X 1/4" </t>
  </si>
  <si>
    <t>ABRASADERA 8" (KANAFLEX HOSE CLAMPS)</t>
  </si>
  <si>
    <t>ESCOBILLONES DE NYLON</t>
  </si>
  <si>
    <t>Sillon Semi Ejecutivo</t>
  </si>
  <si>
    <t>SDO</t>
  </si>
  <si>
    <t>Unds</t>
  </si>
  <si>
    <t>GRASA PARA ALTA TEMPERATURA</t>
  </si>
  <si>
    <t>ACEITE 15W40</t>
  </si>
  <si>
    <t>CANUTILLOS 1".</t>
  </si>
  <si>
    <t>CANUTILLOS  14"</t>
  </si>
  <si>
    <t>MEGGER ( 100V/5000V Y 1 OHM/1 GB OHM)</t>
  </si>
  <si>
    <t>BATERIA 27- 12 V EXIDE AMERICANA con tornillos</t>
  </si>
  <si>
    <t>TRANSFORMADOR DE CONTROL 250 VA, 480/120-240 V</t>
  </si>
  <si>
    <t>TRANSFORMADOR DE CONTROL 400 VA, 480/120-240 V</t>
  </si>
  <si>
    <t>TRANSFORMADOR DE CONTROL 600 VA, 480/120-240 V</t>
  </si>
  <si>
    <t>TRANSFORMADOR DE CONTROL 1 KVA, 480/120-240 V</t>
  </si>
  <si>
    <t>Foco Recargable</t>
  </si>
  <si>
    <t>CONETORES PARA CILINDRO DE 2000 LBS</t>
  </si>
  <si>
    <t>MONITOR DE FASES 460V, 3Ø</t>
  </si>
  <si>
    <t>TESTER DIGITAL</t>
  </si>
  <si>
    <t xml:space="preserve">PAR </t>
  </si>
  <si>
    <t>UD</t>
  </si>
  <si>
    <t xml:space="preserve">Computadoras con Capacidad de Memoria  </t>
  </si>
  <si>
    <t>GPS</t>
  </si>
  <si>
    <t xml:space="preserve">Sonda toma muestra </t>
  </si>
  <si>
    <t>Gasolina</t>
  </si>
  <si>
    <t>Machetes</t>
  </si>
  <si>
    <t>Mandarria</t>
  </si>
  <si>
    <t>Rastrillo</t>
  </si>
  <si>
    <t>Soga de Cabuya</t>
  </si>
  <si>
    <t>Soga de Nylon</t>
  </si>
  <si>
    <t>Varillas Redondas</t>
  </si>
  <si>
    <t>QQ.</t>
  </si>
  <si>
    <t>S.D.Hidrologia</t>
  </si>
  <si>
    <t>TQS</t>
  </si>
  <si>
    <t>FILTRO DE AIRE DF980</t>
  </si>
  <si>
    <t>FILTRO DE ACEITE BF7813</t>
  </si>
  <si>
    <t>FILTRO De trampa  agua PF-10</t>
  </si>
  <si>
    <t xml:space="preserve">FILTRO DE ACEITE B-96 </t>
  </si>
  <si>
    <t>FILTRO DE ACEITE BD-103</t>
  </si>
  <si>
    <t>Bolas de algodón absorbente</t>
  </si>
  <si>
    <t>UND</t>
  </si>
  <si>
    <t>Brillo Verde</t>
  </si>
  <si>
    <t>CUBO PLASTICO (De Goma)</t>
  </si>
  <si>
    <t>D´Calin</t>
  </si>
  <si>
    <t>Escoba Plástica grande</t>
  </si>
  <si>
    <t>Escobilla de inodoro</t>
  </si>
  <si>
    <t>Fósforos  12/12</t>
  </si>
  <si>
    <t>Fundas Plásticas</t>
  </si>
  <si>
    <t>Guantes Plásticos</t>
  </si>
  <si>
    <t>Jabón Liquido libre de fosfato</t>
  </si>
  <si>
    <t>Limpia Cristal</t>
  </si>
  <si>
    <t>Recogedora de Basura</t>
  </si>
  <si>
    <t>Suaper de goma</t>
  </si>
  <si>
    <t>UNIDS.</t>
  </si>
  <si>
    <t>30171707</t>
  </si>
  <si>
    <t>30171708</t>
  </si>
  <si>
    <t>46181703</t>
  </si>
  <si>
    <t>46181704</t>
  </si>
  <si>
    <t>46181705</t>
  </si>
  <si>
    <t>27112103</t>
  </si>
  <si>
    <t>47121811</t>
  </si>
  <si>
    <t>60104601</t>
  </si>
  <si>
    <t>23231202</t>
  </si>
  <si>
    <t xml:space="preserve">Teléfono para la oficina </t>
  </si>
  <si>
    <t>55121727</t>
  </si>
  <si>
    <t>ALMAZON  1/2 * 11</t>
  </si>
  <si>
    <t xml:space="preserve">BANDEJA DE ESCRITORIO METAL </t>
  </si>
  <si>
    <t>BANDITAS DE GOMA</t>
  </si>
  <si>
    <t xml:space="preserve">BOLIGRAFOS AZUL </t>
  </si>
  <si>
    <t>BOLIGRAFOS NEGROS</t>
  </si>
  <si>
    <t>CD CON CARATULA</t>
  </si>
  <si>
    <t xml:space="preserve">CLIPS NO. 1                                                             </t>
  </si>
  <si>
    <t xml:space="preserve">CHINCHE                                                              </t>
  </si>
  <si>
    <t>CARPETA 2" CON 3 ARGOLLAS</t>
  </si>
  <si>
    <t>CARPETA 3" CON 3 ARGOLLAS</t>
  </si>
  <si>
    <t>CARPETA 2 1/2" CON 3 ARGOLLAS</t>
  </si>
  <si>
    <t>CARTUCHO HP 662 XL NEGRO</t>
  </si>
  <si>
    <t>CARTUCHO HP 662 XL COLOR</t>
  </si>
  <si>
    <t>CINTA EPSON 8750</t>
  </si>
  <si>
    <t>CINTA EPSON 2190</t>
  </si>
  <si>
    <t>CINTA P/MAQUINA PANASONIC KX-E2020</t>
  </si>
  <si>
    <t>EGA BLANCA</t>
  </si>
  <si>
    <t>ESPIRAL P/ENC. 5/16 100/1</t>
  </si>
  <si>
    <t>ESPIRAL P/ENC. 5/8  100/1</t>
  </si>
  <si>
    <t xml:space="preserve">ESPIRALES 1/2" </t>
  </si>
  <si>
    <t>ESTUCHE DE MINA</t>
  </si>
  <si>
    <t>FOLDER CON LOGO CAASD AZUL</t>
  </si>
  <si>
    <t>FOLDER CON LOGO CAASD BLANCO</t>
  </si>
  <si>
    <t>FOLDER 8 1/2 X 13</t>
  </si>
  <si>
    <t>FOLDER 8 1/2 X 11</t>
  </si>
  <si>
    <t>FOLDER COMPARTIDO 8 1/2 X 11</t>
  </si>
  <si>
    <t>GANCHOS ACCO</t>
  </si>
  <si>
    <t xml:space="preserve">GRAPAS INDUSTRIALES 3/4"                                              </t>
  </si>
  <si>
    <t>HOJAS PARA PLASTIFICAR 8 1/2 X 11</t>
  </si>
  <si>
    <t>HUMEDECEDOR DE DEDOS</t>
  </si>
  <si>
    <t xml:space="preserve">LABELS                                                                          </t>
  </si>
  <si>
    <t xml:space="preserve">LAPIZ CARBON                                                           </t>
  </si>
  <si>
    <t xml:space="preserve">LIBRETAS RAYADA GRANDE                                                          </t>
  </si>
  <si>
    <t xml:space="preserve">LIBRETAS RAYADA PEQUEÑA                                                         </t>
  </si>
  <si>
    <t xml:space="preserve">MAKING TAPE 1"                                                                  </t>
  </si>
  <si>
    <t xml:space="preserve">MARCADORES AZULES                                                               </t>
  </si>
  <si>
    <t xml:space="preserve">MARCADORES NEGROS                                                               </t>
  </si>
  <si>
    <t xml:space="preserve">MARCADORES ROJOS                                                                </t>
  </si>
  <si>
    <t xml:space="preserve">MEMORIA USB 16GB                                                                </t>
  </si>
  <si>
    <t>NOTAS DE ESCRITORIO CON LOGO CAASSD</t>
  </si>
  <si>
    <t>NOTAS ADHESIVAS POST-IT 3 X 3</t>
  </si>
  <si>
    <t xml:space="preserve">PAPEL BOND 20 8 1/2 X 13                                          </t>
  </si>
  <si>
    <t xml:space="preserve">PAPEL BOND 20 8.5X11                                                    </t>
  </si>
  <si>
    <t xml:space="preserve">PAPEL BOND 20 8.5X14                                               </t>
  </si>
  <si>
    <t>PAPEL TIMBRADO AZUL LOGO CAASD</t>
  </si>
  <si>
    <t>PENDAFLEX 8 1/2 11</t>
  </si>
  <si>
    <t>PENDAFLEX 8 1/2 13</t>
  </si>
  <si>
    <t xml:space="preserve">PERFORADORAS 3 HOYOS                                                            </t>
  </si>
  <si>
    <t xml:space="preserve">PORTA CLIPS                                                                     </t>
  </si>
  <si>
    <t xml:space="preserve">PORTA MINA 0.5 MM                                                               </t>
  </si>
  <si>
    <t>REGLA 12"</t>
  </si>
  <si>
    <t xml:space="preserve">RESALTADORES VERDES                                                             </t>
  </si>
  <si>
    <t>PAPEL TIMBRADO BLANCO LOGO CAASD</t>
  </si>
  <si>
    <t>PAPEL TIMBRADO LICEO TECNICO LOGO CAASD</t>
  </si>
  <si>
    <t xml:space="preserve">SOBRE BLANCOS NO. 10                                                            </t>
  </si>
  <si>
    <t xml:space="preserve">SOBRE MANILA 10 X 15                                                             </t>
  </si>
  <si>
    <t xml:space="preserve">SOBRE MANILA 9X12                                                               </t>
  </si>
  <si>
    <t>TAGOS FISICOS-QUIMICOS SANITARIOS</t>
  </si>
  <si>
    <t xml:space="preserve">TAGOS FISICOS-QUIMICOS </t>
  </si>
  <si>
    <t>TICKETS SERVICIO AGUA</t>
  </si>
  <si>
    <t xml:space="preserve">TIJERAS                                                                </t>
  </si>
  <si>
    <t>TONER HP 940 C4902A NEGRO</t>
  </si>
  <si>
    <t>TONER HP 940 C4904A ROSADO</t>
  </si>
  <si>
    <t>TONER HP 940 C4907A AZUL</t>
  </si>
  <si>
    <t>TONER HP 940 C4909A AMARILLO</t>
  </si>
  <si>
    <t>TONER HP CE285A</t>
  </si>
  <si>
    <t xml:space="preserve">TONER AR 310NT SHARP                                                            </t>
  </si>
  <si>
    <t xml:space="preserve">TONER AR 202NT SHARP                                                            </t>
  </si>
  <si>
    <t xml:space="preserve">TONER CB540A                                                                    </t>
  </si>
  <si>
    <t xml:space="preserve">TONER CB541A                                                                    </t>
  </si>
  <si>
    <t xml:space="preserve">TONER CB542A                                                                    </t>
  </si>
  <si>
    <t xml:space="preserve">TONER CB543A                                                                    </t>
  </si>
  <si>
    <t xml:space="preserve">TONER CC364A                                                                    </t>
  </si>
  <si>
    <t xml:space="preserve">TONER CE505A                                                                    </t>
  </si>
  <si>
    <t xml:space="preserve">TONER CF210A/131A                                                               </t>
  </si>
  <si>
    <t xml:space="preserve">TONER CF211A/131A                                                               </t>
  </si>
  <si>
    <t xml:space="preserve">TONER CF212A/131A                                                               </t>
  </si>
  <si>
    <t xml:space="preserve">TONER CF213A/131A                                                               </t>
  </si>
  <si>
    <t xml:space="preserve">TONER CF350A/130A                                                               </t>
  </si>
  <si>
    <t xml:space="preserve">TONER CF351A/130A                                                               </t>
  </si>
  <si>
    <t xml:space="preserve">TONER CF352A/130A                                                               </t>
  </si>
  <si>
    <t xml:space="preserve">TONER CF353A/130A                                                               </t>
  </si>
  <si>
    <t xml:space="preserve">TONER HP 21 BLACK  DESKJET                                                      </t>
  </si>
  <si>
    <t xml:space="preserve">TONER HP 22 TRICOLOR                                                            </t>
  </si>
  <si>
    <t xml:space="preserve">TONER HP 2610A                                                                  </t>
  </si>
  <si>
    <t xml:space="preserve">TONER HP 27 BLACK DESKJET                                                       </t>
  </si>
  <si>
    <t xml:space="preserve">TONER HP 56 BLACK DESKJET                                                       </t>
  </si>
  <si>
    <t xml:space="preserve">TONER HP 58 PHOTO DESKJET                                                       </t>
  </si>
  <si>
    <t xml:space="preserve">TONER HP 61XL BLACK DESKJET                                                     </t>
  </si>
  <si>
    <t xml:space="preserve">TONER HP 94A DESKJET                                                            </t>
  </si>
  <si>
    <t xml:space="preserve">TONER HP 97                                                                     </t>
  </si>
  <si>
    <t xml:space="preserve">TONER HP LASERJET CB436A                                                        </t>
  </si>
  <si>
    <t xml:space="preserve">TONER HP Q2612A                                                           </t>
  </si>
  <si>
    <t xml:space="preserve">TONER HP Q5942A                                                                 </t>
  </si>
  <si>
    <t xml:space="preserve">TONER HP Q6000A                                                                 </t>
  </si>
  <si>
    <t xml:space="preserve">TONER HP Q6001A                                                                 </t>
  </si>
  <si>
    <t xml:space="preserve">TONER HP Q6002A                                                                 </t>
  </si>
  <si>
    <t xml:space="preserve">TONER HP Q6003A                                                                 </t>
  </si>
  <si>
    <t xml:space="preserve">TONER LASERJET CE278A                                                           </t>
  </si>
  <si>
    <t xml:space="preserve">TONER PG-210 BLACK  SHARP                                                       </t>
  </si>
  <si>
    <t xml:space="preserve">TONER Q7553A                                                                    </t>
  </si>
  <si>
    <t xml:space="preserve">TONER SHARP 2030 AL100TD                                                        </t>
  </si>
  <si>
    <t xml:space="preserve">TONER SHARP AL204TD                                                             </t>
  </si>
  <si>
    <t>TONER TOSHIBA T-1350</t>
  </si>
  <si>
    <t>PILAS AA</t>
  </si>
  <si>
    <t>PILAS  AAA</t>
  </si>
  <si>
    <t>FORMULARIOS DE CONDUCE</t>
  </si>
  <si>
    <t>ARCHIVO DE ACOEDEON</t>
  </si>
  <si>
    <t>GRAPAS STANDARD</t>
  </si>
  <si>
    <t>CARPETA CON   BORSILLO</t>
  </si>
  <si>
    <t>CARPETAS  CON GANCHO TIPO BILLETERO</t>
  </si>
  <si>
    <t xml:space="preserve">CARTUCHO HP 96  </t>
  </si>
  <si>
    <t>CARTUCHO HP 97</t>
  </si>
  <si>
    <t>CINTA ADHESIVA DOBLE   CARA</t>
  </si>
  <si>
    <t>CINTA ADHESIVA 3/4</t>
  </si>
  <si>
    <t>CINTA ADHESICA TRANSP. ANCHA</t>
  </si>
  <si>
    <t>CINTA APSON</t>
  </si>
  <si>
    <t>CINTA MAQUINA SUMADORA</t>
  </si>
  <si>
    <t>CORRECTORES LIQUIDO AMARILLO</t>
  </si>
  <si>
    <t>CORRECTORES LIQUIDO ROSADO</t>
  </si>
  <si>
    <t>CUBIERTA PLASTICAS  P/ENCUADERNAR</t>
  </si>
  <si>
    <t>CORRECTOR LIQUIDO  BLANCO</t>
  </si>
  <si>
    <t>Espirales de 1" /100</t>
  </si>
  <si>
    <t>Espirales de 3/8  /100</t>
  </si>
  <si>
    <t>Espirales de  1/4" /100</t>
  </si>
  <si>
    <t>Espirales de 1/8  /100</t>
  </si>
  <si>
    <t>Espirales de  1  1/4" /100</t>
  </si>
  <si>
    <t>Espirales de 1 1/2" /100</t>
  </si>
  <si>
    <t>Espirales de 1  1/8" /100</t>
  </si>
  <si>
    <t>Espirales de 2 " /100</t>
  </si>
  <si>
    <t>Espirales de   3/4" /100</t>
  </si>
  <si>
    <t>FELPAS AZULES</t>
  </si>
  <si>
    <t>FELPAS  NEGRA</t>
  </si>
  <si>
    <t>FICHAS  3X4 10/1</t>
  </si>
  <si>
    <t>FOR. ASUNTO P/HOY ORIG. Y  2 COPIAS</t>
  </si>
  <si>
    <t>FORM.  CONTROL DE RUTA DIARIO.</t>
  </si>
  <si>
    <t>Form. Pago de DIETA.</t>
  </si>
  <si>
    <t>FORM. REQ. Y  ANALISIS DE COM.</t>
  </si>
  <si>
    <t>FORM.CAMPOS DE SUPERVISION</t>
  </si>
  <si>
    <t>GANCHO TIPO BILLETERO 1"</t>
  </si>
  <si>
    <t>GANCHO TIPO BILLETERO 2"</t>
  </si>
  <si>
    <t xml:space="preserve">RECIBO CAJA CHICA, NCR.  1/2                                        </t>
  </si>
  <si>
    <t xml:space="preserve">PAPEL CONTINUO 9 1/2X11 DE 5                                             </t>
  </si>
  <si>
    <t xml:space="preserve">PAPEL CONTINUO 9 1/2X5 1/2 3                                             </t>
  </si>
  <si>
    <t xml:space="preserve">PAPEL CONTINUO 9 1/5 x 5 1/2 2                                       </t>
  </si>
  <si>
    <t>sobres  Timbrados #10 Full Color</t>
  </si>
  <si>
    <t>Tarjetas control de comb. Verde 8 1/2x11</t>
  </si>
  <si>
    <t>Tarjetas control de comb. Azul  8 1/2x12</t>
  </si>
  <si>
    <t>Libros  record de 500 paginas</t>
  </si>
  <si>
    <t>Libros  record de 300 paginas</t>
  </si>
  <si>
    <t>Libros  record de  150 paginas</t>
  </si>
  <si>
    <t>unds</t>
  </si>
  <si>
    <t>caja 6/1</t>
  </si>
  <si>
    <t>uds</t>
  </si>
  <si>
    <t>caja 12/1</t>
  </si>
  <si>
    <t xml:space="preserve">CLIPS  grande                                               </t>
  </si>
  <si>
    <t>resma</t>
  </si>
  <si>
    <t>rollo</t>
  </si>
  <si>
    <t>ARCHIVO</t>
  </si>
  <si>
    <t>SUMINISTRO</t>
  </si>
  <si>
    <t>Guantes desechables</t>
  </si>
  <si>
    <t>Velas climafarm smoke</t>
  </si>
  <si>
    <t>ALMOHADILLA    P/SELLOS</t>
  </si>
  <si>
    <t>44111507</t>
  </si>
  <si>
    <r>
      <rPr>
        <b/>
        <sz val="11"/>
        <color indexed="8"/>
        <rFont val="Calibri"/>
        <family val="2"/>
      </rPr>
      <t xml:space="preserve">NOMBRE DE LA ENTIDAD: </t>
    </r>
    <r>
      <rPr>
        <sz val="11"/>
        <color indexed="8"/>
        <rFont val="Calibri"/>
        <family val="2"/>
      </rPr>
      <t>CORPORACIÓN DEL ACUEDUCTO Y ALCANTARILLADO (CAASD)</t>
    </r>
  </si>
  <si>
    <t>PANEL DE CONTROL DIRECTO A LINEA (MANUAL-AUTOMATICO)</t>
  </si>
  <si>
    <t>PANEL DE CONTROL DIRECTO A LINEA p/ MOTOR DE 50HP, 460 V</t>
  </si>
  <si>
    <t xml:space="preserve">PANEL DE CONTROL DIRECTO A LINEA PARA MOTOR DE 60HP, 460 V, </t>
  </si>
  <si>
    <t>44121900</t>
  </si>
  <si>
    <t xml:space="preserve">RESALTADORES AMARILLO                                                              </t>
  </si>
  <si>
    <t xml:space="preserve">RESALTADORES ROSADO                                                              </t>
  </si>
  <si>
    <t xml:space="preserve">RESALTADORES  AZUL                                                                 </t>
  </si>
  <si>
    <t>PANEL DE CONTROL DIRECTO A LINEA (MANUAL-AUTOMATICO)  DE 10HP, 460</t>
  </si>
  <si>
    <t>PANEL DE CONTROL DIRECTO A LINEA (MANUAL-AUTOMATICO) PARA MOTOR DE 20HP, 460 V</t>
  </si>
  <si>
    <t>PANEL DE CONTROL DIRECTO A LINEA (MANUAL-AUTOMATICO) DE 25HP, 460 V,</t>
  </si>
  <si>
    <t>UNIDAD DE PODER HIDRAULICO 18 HP BRIGGS STRATTOM COMPLETA  CON (CORTADORA DE ASFALTO, PULIDORA, DE CONCRETO)</t>
  </si>
  <si>
    <t>Escritorio c/alum. y paral, tope melamina, haya 70*120 cm</t>
  </si>
  <si>
    <t>Butaca de Visita (silla visita c/brazo)</t>
  </si>
  <si>
    <t>Armario metalico 2 puertas</t>
  </si>
  <si>
    <t>Escritorio c/aluminio, tope melamina, haya de 70*120 cm</t>
  </si>
  <si>
    <t>Modulo c/Ruedas, 3 Gavetas</t>
  </si>
  <si>
    <t>Silla de Visita</t>
  </si>
  <si>
    <t>Sillon Gerencial, tela negra</t>
  </si>
  <si>
    <t>Escritorio c/alum.  tope en melamina, haya de 70*160 cm</t>
  </si>
  <si>
    <t>Escritorio S/pasacables 180*80</t>
  </si>
  <si>
    <t>silla visita respaldo plastico</t>
  </si>
  <si>
    <t>Silla secretarial c/brazos</t>
  </si>
  <si>
    <t>Sillon Gerencial</t>
  </si>
  <si>
    <t>Silla secretarial s/brazos</t>
  </si>
  <si>
    <t>Silla de Visita c/brazos</t>
  </si>
  <si>
    <t>Silla s/brazos, alum. Respaldo y asiento plastico</t>
  </si>
  <si>
    <t>mesa comedor 180x80x2.5 cms</t>
  </si>
  <si>
    <t>Sillon ejecutivo, tap. Negro</t>
  </si>
  <si>
    <t>Modulo c/ ruedas y 3 gavetas</t>
  </si>
  <si>
    <t>gabinete colgante melamina</t>
  </si>
  <si>
    <t>Silla de Visita s/brazos, en tela</t>
  </si>
  <si>
    <t>Base para CPU, metal c/ruedas</t>
  </si>
  <si>
    <t>Modulo c/con ruedas, 3 gavetas</t>
  </si>
  <si>
    <t>Credenza en melamina 40*150</t>
  </si>
  <si>
    <t>Gabinete colgante melamina 32x120x35</t>
  </si>
  <si>
    <t xml:space="preserve">silla de visita s/brazos,  en tela </t>
  </si>
  <si>
    <t>Escritorio melamina de 70x 120</t>
  </si>
  <si>
    <t>Escritorio melamina de 80x 180</t>
  </si>
  <si>
    <t>gabinete colgante en melamina</t>
  </si>
  <si>
    <t>Estacion mod  de 0.80x0.70 term. melamina, haya y alum</t>
  </si>
  <si>
    <t>bancada 3 plazas, alum y plast.</t>
  </si>
  <si>
    <t>Silla secretarial con brazos</t>
  </si>
  <si>
    <t>Escritorio en melamina  70x140</t>
  </si>
  <si>
    <t>Gabinete colgante melamina</t>
  </si>
  <si>
    <t>modulo Fijo melamin, 3 gavetas</t>
  </si>
  <si>
    <t>Modulo c/ruedas, 3 gavetas</t>
  </si>
  <si>
    <t xml:space="preserve">Sillon ejecutivo en tela </t>
  </si>
  <si>
    <t>Estacion mod de 2.10x1.60x1.60, term. Melamina y haya</t>
  </si>
  <si>
    <t>Modulo c/ ruedas, 3 gavetas</t>
  </si>
  <si>
    <t>Escritorio melam. Haya 70x160</t>
  </si>
  <si>
    <t>Estacion mod de 1.60x1.40x1.05, term. Melamina y haya</t>
  </si>
  <si>
    <t>Modulo fijo melam, 3 gavetas</t>
  </si>
  <si>
    <t>Escritorio melamina de 70x 140</t>
  </si>
  <si>
    <t xml:space="preserve"> Archivo metalico vertical, 4 gavetas</t>
  </si>
  <si>
    <t>Credenza en melamina, 40*150</t>
  </si>
  <si>
    <t>Credenza en melamina, 40*110</t>
  </si>
  <si>
    <t>Armario bajo c/puertas, melam 40x90x80</t>
  </si>
  <si>
    <t>Silla de visita c/brazos, malla</t>
  </si>
  <si>
    <t>Gabinete colgante en melamina, 32*80*35</t>
  </si>
  <si>
    <t>Modulo fijo, 3 gavetas</t>
  </si>
  <si>
    <t>Escritorio Mel.70*120, c/paral</t>
  </si>
  <si>
    <t>Credenza melamina 40*150</t>
  </si>
  <si>
    <t>Estacion mod. 0.80*0.70*1.60, term. Melamina y haya</t>
  </si>
  <si>
    <t>Estacion mod. 0.70*1.20*1.60, term. Melamina y haya</t>
  </si>
  <si>
    <t>Gabinete colgante en melamina,  32*120*35</t>
  </si>
  <si>
    <t>Escritorio mel.70*140, c/paral</t>
  </si>
  <si>
    <t>Escritorio mel.80*160, c/paral</t>
  </si>
  <si>
    <t>Taburete, respl. Plastico y alum</t>
  </si>
  <si>
    <t>Gabinete colgante en melamina,  32*80*35</t>
  </si>
  <si>
    <t>Escritorio Melam. Y haya 70x140</t>
  </si>
  <si>
    <t>Escritorio Melam. Y haya 80x160</t>
  </si>
  <si>
    <t>Escritorio Melam. Y haya 50x100</t>
  </si>
  <si>
    <t>Silla visita c/brazos, malla/crom</t>
  </si>
  <si>
    <t>silla de visita s/brazos, malla</t>
  </si>
  <si>
    <t>Gabinete colgante en melamina,  32x80x35</t>
  </si>
  <si>
    <t>Escritorio melamina c/paral de 70x160</t>
  </si>
  <si>
    <t xml:space="preserve">Silla visita c/brazos, tela </t>
  </si>
  <si>
    <t>Mesa de esquina, metal y cristal</t>
  </si>
  <si>
    <t>Estacion mod. 1.20x0.70x1.05, term. Melamina y haya</t>
  </si>
  <si>
    <t>Gabinete colgante en melamina,  32x120x35</t>
  </si>
  <si>
    <t>Escritorio melamina c/paral y retorno 80x160</t>
  </si>
  <si>
    <t>Estante c/puerta baja, melamina 40x90x185</t>
  </si>
  <si>
    <t>Dir. Administrativa</t>
  </si>
  <si>
    <t>Dist. Agua GONO</t>
  </si>
  <si>
    <t>Valdesia</t>
  </si>
  <si>
    <t>Seguro Medico</t>
  </si>
  <si>
    <t>Gerencia Suroeste</t>
  </si>
  <si>
    <t>Dispensario Medico</t>
  </si>
  <si>
    <t>Documentacion</t>
  </si>
  <si>
    <t>Control Operacional</t>
  </si>
  <si>
    <t>Depto Apoyo</t>
  </si>
  <si>
    <t>Control de Perdidas</t>
  </si>
  <si>
    <t>Gcia Operaciones SO</t>
  </si>
  <si>
    <t>Salon Reunion ING.</t>
  </si>
  <si>
    <t>Oficina Comercial 2do nivel</t>
  </si>
  <si>
    <t xml:space="preserve">Unidad Ejecutora </t>
  </si>
  <si>
    <t>Recursos Humanos</t>
  </si>
  <si>
    <t>Reparto de Agua</t>
  </si>
  <si>
    <t>Beneficios Laborales</t>
  </si>
  <si>
    <t>Servicios Generales</t>
  </si>
  <si>
    <t>Depto. SIG</t>
  </si>
  <si>
    <t>Seguridad Industrial</t>
  </si>
  <si>
    <t>Gestion Energetica</t>
  </si>
  <si>
    <t>Servicios Sociales</t>
  </si>
  <si>
    <t>Transporte y Mecanica</t>
  </si>
  <si>
    <t>Combustible</t>
  </si>
  <si>
    <t>Seguridad Militar</t>
  </si>
  <si>
    <t>Seguridad Civil</t>
  </si>
  <si>
    <t xml:space="preserve">Compras </t>
  </si>
  <si>
    <t>39101605</t>
  </si>
  <si>
    <t xml:space="preserve">Publicidad y Propaganda </t>
  </si>
  <si>
    <t>Alq. Eq. Const. y Mov. De Tierra</t>
  </si>
  <si>
    <t>Reparación de tramos movibles 
48 x 60 pulgadas, tamaño 12 x 3 pulgadas.</t>
  </si>
  <si>
    <t>Servicios de limpieza e higiene</t>
  </si>
  <si>
    <t>Servicios de   Capacitación</t>
  </si>
  <si>
    <t>23171523</t>
  </si>
  <si>
    <t>26101747</t>
  </si>
  <si>
    <t>24101715</t>
  </si>
  <si>
    <t>UDS</t>
  </si>
  <si>
    <t>Total 336</t>
  </si>
  <si>
    <t>Total 355</t>
  </si>
  <si>
    <t>Total 361.1</t>
  </si>
  <si>
    <t>Total 361.5</t>
  </si>
  <si>
    <t>Total 362.2</t>
  </si>
  <si>
    <t>Total 363.3</t>
  </si>
  <si>
    <t>Total 363.4</t>
  </si>
  <si>
    <t>Total 363.5</t>
  </si>
  <si>
    <t>Total 363.6</t>
  </si>
  <si>
    <t>Total 371.5</t>
  </si>
  <si>
    <t>Total 372.3</t>
  </si>
  <si>
    <t>Total 372.6</t>
  </si>
  <si>
    <t>Total 372.7</t>
  </si>
  <si>
    <t>Total 611</t>
  </si>
  <si>
    <t>Total 613</t>
  </si>
  <si>
    <t>Total 641</t>
  </si>
  <si>
    <t>Total 656</t>
  </si>
  <si>
    <t>Total 657</t>
  </si>
  <si>
    <t>CONBMUSTIBLE</t>
  </si>
  <si>
    <t>Impresión,  Encuadernación</t>
  </si>
  <si>
    <t>Manteles p/12</t>
  </si>
  <si>
    <t>Arreglos  Forales</t>
  </si>
  <si>
    <t xml:space="preserve">Flores  </t>
  </si>
  <si>
    <t xml:space="preserve">almuerzo </t>
  </si>
  <si>
    <t>Desayunos</t>
  </si>
  <si>
    <t>Leche</t>
  </si>
  <si>
    <t xml:space="preserve">Agendas </t>
  </si>
  <si>
    <t>Guantes de tela</t>
  </si>
  <si>
    <t xml:space="preserve">Correas de cuero </t>
  </si>
  <si>
    <t>Guantes  cuero</t>
  </si>
  <si>
    <t>Yeso</t>
  </si>
  <si>
    <t>Cemento solvente</t>
  </si>
  <si>
    <t>libras</t>
  </si>
  <si>
    <t>Asbesto</t>
  </si>
  <si>
    <t>PLACAS</t>
  </si>
  <si>
    <t>Maquinas Sumadoras</t>
  </si>
  <si>
    <t>IMPRESORAS</t>
  </si>
  <si>
    <t>liquido de  freno</t>
  </si>
  <si>
    <t>pasajes</t>
  </si>
  <si>
    <t>Peajes</t>
  </si>
  <si>
    <t>Seguros  de  bienes muebles</t>
  </si>
  <si>
    <t>Seguro de personas</t>
  </si>
  <si>
    <t>Serv.  Funerarios y Gastos Conexos.</t>
  </si>
  <si>
    <t>Festividades</t>
  </si>
  <si>
    <t>galones</t>
  </si>
  <si>
    <t>ZAFACONES grande</t>
  </si>
  <si>
    <t>Zafacones  pequeño</t>
  </si>
  <si>
    <t>Dispensadores de gotas</t>
  </si>
  <si>
    <t>Dispensadores de Medios de Cultivos</t>
  </si>
  <si>
    <t>Embudos de separación</t>
  </si>
  <si>
    <t>compresor  de aires acondicionado</t>
  </si>
  <si>
    <t>40151601</t>
  </si>
  <si>
    <t>Amplificador</t>
  </si>
  <si>
    <t xml:space="preserve">Estudios  de  preinversion </t>
  </si>
  <si>
    <t>Presupuesto</t>
  </si>
  <si>
    <t>84000000</t>
  </si>
  <si>
    <t>84000001</t>
  </si>
  <si>
    <t>11101506</t>
  </si>
  <si>
    <t>11151515</t>
  </si>
  <si>
    <t>31162307</t>
  </si>
  <si>
    <t>80141508</t>
  </si>
  <si>
    <t>82150000</t>
  </si>
  <si>
    <t>82111603</t>
  </si>
  <si>
    <t>85131500</t>
  </si>
  <si>
    <t>10161601</t>
  </si>
  <si>
    <t>10161602</t>
  </si>
  <si>
    <t>Mant. Y reparación de eq. Comunic.</t>
  </si>
  <si>
    <t xml:space="preserve"> Servicios de Fumigación</t>
  </si>
  <si>
    <t>Fletes y almacenaje</t>
  </si>
  <si>
    <t>Actuaciones Deportivas</t>
  </si>
  <si>
    <t>Total servicios  no  personales</t>
  </si>
  <si>
    <t>49220000</t>
  </si>
  <si>
    <t>42262102</t>
  </si>
  <si>
    <t>Total  General</t>
  </si>
  <si>
    <t>PLAN ANUAL DE COMPRAS Y CONTRATACIONES AÑO 2017</t>
  </si>
  <si>
    <t xml:space="preserve">Batas Blanca  p/  el  laboratorio </t>
  </si>
  <si>
    <t>Gastos  judiciales</t>
  </si>
  <si>
    <t>FOR.SOLICITUD DESP, SUMINISTRO 8.5X11</t>
  </si>
  <si>
    <t>SULFATO DE ALUMINIO  SOLIDO</t>
  </si>
  <si>
    <t>HIDROCLORUTO DE ALUMINIO</t>
  </si>
  <si>
    <t>juegos  de  tazas</t>
  </si>
  <si>
    <t>MONITOR DE FASES 3Ø,  230V.</t>
  </si>
  <si>
    <r>
      <t>MOTOR SUMERGIBLE FRANKLIN ELECTRIC DE 50HP, 460 V 3Ø, 3450 RPM SF=1.15</t>
    </r>
    <r>
      <rPr>
        <sz val="11"/>
        <color theme="1"/>
        <rFont val="Calibri"/>
        <family val="2"/>
        <scheme val="minor"/>
      </rPr>
      <t/>
    </r>
  </si>
  <si>
    <r>
      <t>MOTOR SUMERGIBLE FRANKLIN ELECTRIC DE 60HP, 460 V 3Ø, 3450 RPM SF=1.15</t>
    </r>
    <r>
      <rPr>
        <sz val="11"/>
        <color theme="1"/>
        <rFont val="Calibri"/>
        <family val="2"/>
        <scheme val="minor"/>
      </rPr>
      <t/>
    </r>
  </si>
  <si>
    <t xml:space="preserve">MOTOR VERTICAL EJE HUECO TEFC (TOUTAL ENCLOUCE FAN COIL), MARCA US MOTORS, DE 125HP, 230-460 V, 3Ø, 1750 RPM Y SF=1.15 </t>
  </si>
  <si>
    <t xml:space="preserve">MOTOR VERTICAL EJE HUECO TEFC (TOUTAL ENCLOUCE FAN COIL), MARCA US MOTORS, DE 75HP, 230-460 V, 3Ø, 1750 RPM Y SF=1.15 </t>
  </si>
  <si>
    <t xml:space="preserve">MOTOR VERTICAL EJE HUECO TEFC M MOTORS, DE 40HP, 230-460 V, 3Ø, 1750 RPM Y SF=1.15 </t>
  </si>
  <si>
    <t xml:space="preserve">PANEL DE CONTROL PARA ARRANQUE PART-WINDING, PARA MOTOR DE 125HP, 460 V, 3Ø Y SF=1.15 </t>
  </si>
  <si>
    <t xml:space="preserve">PANEL DE CONTROL PARA ARRANQUE PART-WINDING, PARA MOTOR DE 150HP, 460 V, 3Ø Y SF=1.15 </t>
  </si>
  <si>
    <t>PANEL DE CONTROL PARA SISTEMA DE ARRANQUE SUAVE, EN MOTOR DE 40HP, 460 V, 3Ø Y SF=1.15, EN CAJA NEMA 3R.</t>
  </si>
  <si>
    <t>PANEL DE CONTROL PARA SISTEMA DE ARRANQUE SUAVE, EN MOTOR DE 75HP, 460 V, 3Ø Y SF=1.15, EN CAJA NEMA 3R.</t>
  </si>
  <si>
    <r>
      <t>MOTOR SUMERGIBLE FRANKLIN ELECTRIC DE 40HP, 460 V 3Ø, 3450 RPM SF=1.15</t>
    </r>
    <r>
      <rPr>
        <sz val="11"/>
        <color theme="1"/>
        <rFont val="Calibri"/>
        <family val="2"/>
        <scheme val="minor"/>
      </rPr>
      <t/>
    </r>
  </si>
  <si>
    <t>PANEL DE CONTROL DIRECTO A LINEA (MANUAL-AUTOMATICO)  DE 15HP, 460 V, 3Ø</t>
  </si>
  <si>
    <t>TRANSFORMADOR DE POTENCIA P.M. 112.5  KVA, 12470 Y/ 277-480V, 3Ø</t>
  </si>
  <si>
    <t xml:space="preserve">MOTOR SUMERGIBLE FRANKLIN ELECTRIC DE 10HP, 460 V 3Ø, 3450 RPM SF=1.15 </t>
  </si>
  <si>
    <r>
      <t>MOTOR SUMERGIBLE FRANKLIN ELECTRIC DE 20HP, 460 V 3Ø, 3450 RPM SF=1.15</t>
    </r>
    <r>
      <rPr>
        <sz val="11"/>
        <color theme="1"/>
        <rFont val="Calibri"/>
        <family val="2"/>
        <scheme val="minor"/>
      </rPr>
      <t/>
    </r>
  </si>
  <si>
    <r>
      <t>MOTOR SUMERGIBLE FRANKLIN ELECTRIC DE 25HP, 460 V 3Ø, 3450 RPM SF=1.15</t>
    </r>
    <r>
      <rPr>
        <sz val="11"/>
        <color theme="1"/>
        <rFont val="Calibri"/>
        <family val="2"/>
        <scheme val="minor"/>
      </rPr>
      <t/>
    </r>
  </si>
  <si>
    <r>
      <t>MOTOR SUMERGIBLE FRANKLIN ELECTRIC DE 30HP, 460 V 3Ø, 3450 RPM SF=1.15</t>
    </r>
    <r>
      <rPr>
        <sz val="11"/>
        <color theme="1"/>
        <rFont val="Calibri"/>
        <family val="2"/>
        <scheme val="minor"/>
      </rPr>
      <t/>
    </r>
  </si>
  <si>
    <t xml:space="preserve">Estacion mod de 1.20x0.70x1.60, term. Melamina </t>
  </si>
  <si>
    <t>Grapadora swngline</t>
  </si>
  <si>
    <t>cuenta  presupuestaria</t>
  </si>
  <si>
    <t>ALMAZON  8 1/2 * 13</t>
  </si>
  <si>
    <t>Arena</t>
  </si>
  <si>
    <t xml:space="preserve"> Mant. Y Rep. Equipos
 de Transporte</t>
  </si>
  <si>
    <t>Serv. Sanit. Médicos  y veterinarios</t>
  </si>
  <si>
    <t>servicios de Lavandería</t>
  </si>
  <si>
    <t>Actuaciones Artísticas</t>
  </si>
  <si>
    <t>Servicios de Jurídicos</t>
  </si>
  <si>
    <t>Uds.</t>
  </si>
  <si>
    <t xml:space="preserve">Mascarillas </t>
  </si>
  <si>
    <t>Botellones plásticos de 5 gls</t>
  </si>
  <si>
    <t>Silicón  liquido ( Ega)</t>
  </si>
  <si>
    <t>TEE PVC Ø 4" Presión</t>
  </si>
  <si>
    <t>TEE PVC Ø 3 " Presión</t>
  </si>
  <si>
    <t>Capas Impermeable</t>
  </si>
  <si>
    <t xml:space="preserve">CODO PVC Ø 4" X 90' de presión </t>
  </si>
  <si>
    <t>TEE PVC Ø 2 " Presión</t>
  </si>
  <si>
    <t xml:space="preserve">CODO PVC Ø 3" X 90' de presión </t>
  </si>
  <si>
    <t>CODO PVC Ø 1 " X 90'  de Presión</t>
  </si>
  <si>
    <t>TEE PVC Ø1 1/2" Presión</t>
  </si>
  <si>
    <t xml:space="preserve">CODO PVC Ø 2" X 90' de presión </t>
  </si>
  <si>
    <t>TEE PVC Ø 1/2" Presión</t>
  </si>
  <si>
    <t>TEE PVC Ø 3/4" Presión</t>
  </si>
  <si>
    <t>TEE PVC Ø 1" Presión</t>
  </si>
  <si>
    <t>CODO PVC Ø 1/2 " X 90'  de Presión</t>
  </si>
  <si>
    <t>CODO PVC Ø 3/4 " X 90'  de Presión</t>
  </si>
  <si>
    <t>cerámicas</t>
  </si>
  <si>
    <t>Cinta Métrica de 50 M</t>
  </si>
  <si>
    <t>Odómetro</t>
  </si>
  <si>
    <t>Pala Tipo Corazón</t>
  </si>
  <si>
    <t>ALICATE   Eléctrico No.8</t>
  </si>
  <si>
    <t>MARTILLOS   mecánico</t>
  </si>
  <si>
    <t>Llave de rueda para vehículos livianos tipo cruz</t>
  </si>
  <si>
    <t>Llave de rueda para vehículos pesado tipo cruz</t>
  </si>
  <si>
    <t>ALICATE Presión   No 10</t>
  </si>
  <si>
    <t>Espátulas</t>
  </si>
  <si>
    <t>ALICATE  Estándar</t>
  </si>
  <si>
    <t>PALA  Tipo Corazón</t>
  </si>
  <si>
    <t xml:space="preserve">PINZA  eléctrica  DE SUJECION </t>
  </si>
  <si>
    <t xml:space="preserve">PINZA eléctrica DE CORTE </t>
  </si>
  <si>
    <t>ACEITE hidráulico 68</t>
  </si>
  <si>
    <t>Herbicidas 240</t>
  </si>
  <si>
    <t>mayordomía</t>
  </si>
  <si>
    <t>Desinfectante concentrado</t>
  </si>
  <si>
    <t>Escobillón</t>
  </si>
  <si>
    <t>Fundas Plásticas p/ zafacón</t>
  </si>
  <si>
    <t>Fundas Plásticas 55 GLS</t>
  </si>
  <si>
    <t>Fundas  Plásticas de 30 GLS</t>
  </si>
  <si>
    <t>Tóner p/impresora HP Laser 2600</t>
  </si>
  <si>
    <t>Tóner HP 61 Deskjet tricolor</t>
  </si>
  <si>
    <t>Tóner HP Ce310a Black reman cartridge</t>
  </si>
  <si>
    <t>Tóner HP Ce311a Cyan reman cartridge</t>
  </si>
  <si>
    <t>Tóner HP Ce312a yellow reman cartridge</t>
  </si>
  <si>
    <t>Tóner HP Ce313a  magenta  reman cartridge</t>
  </si>
  <si>
    <t>Tóner p/impresora HP Laser 2100</t>
  </si>
  <si>
    <t xml:space="preserve"> Lápiz de carbón</t>
  </si>
  <si>
    <t>Dispensador DE CINTA. 3/4</t>
  </si>
  <si>
    <t>sobre timbrado #10 full color L.  Técnico</t>
  </si>
  <si>
    <t>Termo Plástico (3 lts)</t>
  </si>
  <si>
    <t>CONECTORES DE EMPALMES TIPOS Silla  #8</t>
  </si>
  <si>
    <t>FUENTE  de alimentación regulada y variada</t>
  </si>
  <si>
    <t>CONECTORES DE EMPALMES TIPOS Silla  #6</t>
  </si>
  <si>
    <t>CONECTORES DE EMPALMES TIPOS Silla  #2</t>
  </si>
  <si>
    <t>CONECTORES DE EMPALMES TIPOS Silla  #4</t>
  </si>
  <si>
    <t xml:space="preserve"> Archivo metálico vertical, 4 gavetas</t>
  </si>
  <si>
    <t>Bancada 2 plazas, alum y plástico</t>
  </si>
  <si>
    <t>Counter en melanina y alumin</t>
  </si>
  <si>
    <t>Teléfono Local</t>
  </si>
  <si>
    <t>Seguros</t>
  </si>
  <si>
    <t>Alquileres  y  Rentas</t>
  </si>
  <si>
    <t>Alimentos  y bebidas para  personas</t>
  </si>
  <si>
    <t>Productos  Agroforestales  y  Pecuarios</t>
  </si>
  <si>
    <t>Madera, corcho y  manufacturas</t>
  </si>
  <si>
    <t>Prendas  de  Vestir</t>
  </si>
  <si>
    <t>Transporte  y  almacenaje.</t>
  </si>
  <si>
    <t>F/1000</t>
  </si>
  <si>
    <t>Lona mediana</t>
  </si>
  <si>
    <t>Contratación  de  Obras Menores</t>
  </si>
  <si>
    <t>Mant. De  equipo de  Producción</t>
  </si>
  <si>
    <t>Mant.reparacion Desmonte e  instalación.</t>
  </si>
  <si>
    <t>Fumigacion,lavanderia, limpieza e  higiene.</t>
  </si>
  <si>
    <t>Equipos de Transporte tracción  y  elevación</t>
  </si>
  <si>
    <t>Instalaciones Eléctricas</t>
  </si>
  <si>
    <t>Mant.  Y  Reparación de  Maq. y Equipos.</t>
  </si>
  <si>
    <t>Mant.y Reparc. Equip. Educacional</t>
  </si>
  <si>
    <t>Mant,y  Rep.
 De  muebles y eq.  Oficina.</t>
  </si>
  <si>
    <t>Rep. de equipo Sanitario
y laboratorio</t>
  </si>
  <si>
    <t>Otros Servicios no  Incluidos en  Conceptos  Anteriores.</t>
  </si>
  <si>
    <t>Org.  De  Eventos  Y    Festividades</t>
  </si>
  <si>
    <t>Eventos  Generales</t>
  </si>
  <si>
    <t>MATERIALES  Y  SUMINISTROS</t>
  </si>
  <si>
    <t>Arboles de  adornos</t>
  </si>
  <si>
    <t>rollos</t>
  </si>
  <si>
    <t>sogas</t>
  </si>
  <si>
    <t>Banderas</t>
  </si>
  <si>
    <t>Acabados  textiles</t>
  </si>
  <si>
    <t>sacos  de  fibras</t>
  </si>
  <si>
    <t>Alfombras</t>
  </si>
  <si>
    <t>Cortinas desplegables</t>
  </si>
  <si>
    <t>Productos  de artes  graficas</t>
  </si>
  <si>
    <t>cuadernos  de 200 pag</t>
  </si>
  <si>
    <t>cuadernos  de 144 pag</t>
  </si>
  <si>
    <t>Especies  Timbradas  y Valoradas</t>
  </si>
  <si>
    <t>Productos  de  arcillas</t>
  </si>
  <si>
    <t>Productos  de cemento.</t>
  </si>
  <si>
    <t>Total  productos  de  Cemento</t>
  </si>
  <si>
    <t>floreros</t>
  </si>
  <si>
    <t>jarras</t>
  </si>
  <si>
    <t>Piedra  Arcilla y  Arena</t>
  </si>
  <si>
    <t>Glicerina    (litros)</t>
  </si>
  <si>
    <t>Lubricantes</t>
  </si>
  <si>
    <t>acido acetico glacial  (gl.)</t>
  </si>
  <si>
    <t>agar cetrimide (frasco)</t>
  </si>
  <si>
    <t xml:space="preserve">Lauryl Trytose </t>
  </si>
  <si>
    <t>Cloro  concentrado</t>
  </si>
  <si>
    <t>Toallitas</t>
  </si>
  <si>
    <t>estetoscopio Kits</t>
  </si>
  <si>
    <t>Conos  INHOF</t>
  </si>
  <si>
    <t>Pipetas de  10 y  5 Ml.</t>
  </si>
  <si>
    <t>uniformes  deportivos</t>
  </si>
  <si>
    <t>juegos  de  mesa</t>
  </si>
  <si>
    <t>Toldos</t>
  </si>
  <si>
    <t>Muebles  de  alojamiento</t>
  </si>
  <si>
    <t>total  muebles  de  alojamiento</t>
  </si>
  <si>
    <t>nevera</t>
  </si>
  <si>
    <t>voltaren  em 50mg</t>
  </si>
  <si>
    <t>Tusilexil jarabe 120 ml</t>
  </si>
  <si>
    <t>Hyaminol fco.</t>
  </si>
  <si>
    <t>manitas  limpias</t>
  </si>
  <si>
    <t>gasa  paq</t>
  </si>
  <si>
    <t>Productos  Medicinales  de  uso  humano</t>
  </si>
  <si>
    <t xml:space="preserve"> Insecticida  y  fungicidas</t>
  </si>
  <si>
    <t>total  insecticida  y  fungicidas</t>
  </si>
  <si>
    <t>Acido  Muriático (galón)</t>
  </si>
  <si>
    <t>Ácido Muriático (1/2 Galón)</t>
  </si>
  <si>
    <t>Escoba Plástica (peq.)</t>
  </si>
  <si>
    <t>Escoba Plástica (grande)</t>
  </si>
  <si>
    <t>Cinta de Maq. Escribir Eléctrica</t>
  </si>
  <si>
    <t>DPD píldora 1x100 s</t>
  </si>
  <si>
    <t>Cilindro  de  nitrógeno</t>
  </si>
  <si>
    <t>Útiles  de  Actividades  deportivas  y  Recreativas.</t>
  </si>
  <si>
    <t>Total  útiles  deportivos  y  Recreativos</t>
  </si>
  <si>
    <t>Útiles  d e cocin  y  Comedor</t>
  </si>
  <si>
    <t>Total  útiles  de  cocina</t>
  </si>
  <si>
    <t xml:space="preserve">Total  electrodomésticos </t>
  </si>
  <si>
    <t xml:space="preserve">Electrodomésticos </t>
  </si>
  <si>
    <t>Lavadoras</t>
  </si>
  <si>
    <t xml:space="preserve">Televisores </t>
  </si>
  <si>
    <t>Radio Móviles para Camiones</t>
  </si>
  <si>
    <t>Proyector y de  videos</t>
  </si>
  <si>
    <t>Sillón Reclinable</t>
  </si>
  <si>
    <t>Total alimentos  y  Bebidas</t>
  </si>
  <si>
    <t>Total productos agroforestales</t>
  </si>
  <si>
    <t>Total  madera   y  corcho y  Man.</t>
  </si>
  <si>
    <t>Hilados  y  Telas</t>
  </si>
  <si>
    <t>Total  de  Hilados  y  Telas</t>
  </si>
  <si>
    <t>Total  acabado  Textil</t>
  </si>
  <si>
    <t>Total  prenda  de  Vestir</t>
  </si>
  <si>
    <t>Total producto de  papel  de  escritorio.</t>
  </si>
  <si>
    <t>Total Productos  de artes  graficas</t>
  </si>
  <si>
    <t>Total Especies  Timbradas  y Valoradas</t>
  </si>
  <si>
    <t>Total  Productos  Medicinales  de  uso  humano</t>
  </si>
  <si>
    <t>Antibióticos  c/100</t>
  </si>
  <si>
    <t>total  de  productos  de  arcillas y  derivados</t>
  </si>
  <si>
    <t>Productos  de  Loza</t>
  </si>
  <si>
    <t>Total Productos  de Loza</t>
  </si>
  <si>
    <t>Herramientas  Varias</t>
  </si>
  <si>
    <t>Total Productos  de Vidrio</t>
  </si>
  <si>
    <t>Total  Herramientas  Varias</t>
  </si>
  <si>
    <t>Productos  de  Hojalatas</t>
  </si>
  <si>
    <t>Total Productos  de  Hojalatas</t>
  </si>
  <si>
    <t>Total Piedra  Arcilla  y  Arena</t>
  </si>
  <si>
    <t xml:space="preserve">Combustibles </t>
  </si>
  <si>
    <t xml:space="preserve">Total Combustibles </t>
  </si>
  <si>
    <t>Grasas  Aceites  y  liquido  de  Freno</t>
  </si>
  <si>
    <t>Total Grasas  Aceites  y  liquido  de  Freno</t>
  </si>
  <si>
    <t>Total  Lubricantes</t>
  </si>
  <si>
    <t>Material  de  Limpieza</t>
  </si>
  <si>
    <t>Total  Material  de  limpieza</t>
  </si>
  <si>
    <t>Accesorios  de  Metal</t>
  </si>
  <si>
    <t>Total  accesorios  de  Metal</t>
  </si>
  <si>
    <t>56101504</t>
  </si>
  <si>
    <t>30151901</t>
  </si>
  <si>
    <t>70171704</t>
  </si>
  <si>
    <t>55121706</t>
  </si>
  <si>
    <t>30161711</t>
  </si>
  <si>
    <t xml:space="preserve">hilados </t>
  </si>
  <si>
    <t>11151502</t>
  </si>
  <si>
    <t>52131501</t>
  </si>
  <si>
    <t>60121108</t>
  </si>
  <si>
    <t>51142104</t>
  </si>
  <si>
    <t>51102601</t>
  </si>
  <si>
    <t>51111715</t>
  </si>
  <si>
    <t>42311511</t>
  </si>
  <si>
    <t>47131803</t>
  </si>
  <si>
    <t>48101907</t>
  </si>
  <si>
    <t>39121719</t>
  </si>
  <si>
    <t>15121901</t>
  </si>
  <si>
    <t xml:space="preserve">Maquinaria y  equipos industrial y  de  producción </t>
  </si>
  <si>
    <t xml:space="preserve">BOMBA  de Alta Presión (Mula) </t>
  </si>
  <si>
    <t>BOMBA  Centrífuga  Horizontal  de 50 GPM, 250 P  Motor eléctrico 10 HP</t>
  </si>
  <si>
    <t>BOMBA SUMER.DE 150 GPM  contra 200 Pies TDH Con Motor eléctrico 10 HP ,230  V. 1¨</t>
  </si>
  <si>
    <t>BOMBA SUMERG. DE 100 GPM  contra 350 Pies TDH Con Motor eléctrico 15 HP ,230  V. 3¨</t>
  </si>
  <si>
    <t>BOMBA SUMERGIBLE DE 300 GPM  contra 350 Pies TDH Con Motor eléctrico 350 HP ,480  V. 3¨</t>
  </si>
  <si>
    <t>Testar (Pinza Amperimetrica)</t>
  </si>
  <si>
    <t>BOMBA SUMERGIBLE DE 500 GPM  contra 350  Pies TDH Con Motor eléctrico 40 HP ,480  V. 3¨</t>
  </si>
  <si>
    <t>BOMBA SUMERGIBLE DE 90 GPM  contra 300 Pies TDH Con Motor eléctrico 7.5 HP ,230  V. 3¨</t>
  </si>
  <si>
    <t>Moto soldadora</t>
  </si>
  <si>
    <t xml:space="preserve"> Teléfonos  celulares</t>
  </si>
  <si>
    <t>Frecuencímetro digital UHF-VHF</t>
  </si>
  <si>
    <t xml:space="preserve">Total Maquinaria y  equipos industrial y  de  producción </t>
  </si>
  <si>
    <t>Condensador   de  aire</t>
  </si>
  <si>
    <t>Contactor de  aire</t>
  </si>
  <si>
    <t>Ventilador  de  aire</t>
  </si>
  <si>
    <t>Otros  Equipos y  Herramientas</t>
  </si>
  <si>
    <t>Total Transporte  y  almacenaje.</t>
  </si>
  <si>
    <t>Total Alquileres  y  Rentas</t>
  </si>
  <si>
    <t>Total  Seguros</t>
  </si>
  <si>
    <t>Total  Contratación  de  Obras Menores</t>
  </si>
  <si>
    <t>Total  Mant.  Y  Reparación de  Maq. y Equipos.</t>
  </si>
  <si>
    <t>Total Otros Servicios no  Incluidos en  Conceptos  Anteriores.</t>
  </si>
  <si>
    <t>Total Fumigacion,lavanderia, limpieza e  higiene.</t>
  </si>
  <si>
    <t>Total Org.  De  Eventos  Y    Festividades</t>
  </si>
  <si>
    <t>Fibras   sintéticas</t>
  </si>
  <si>
    <t>Total Calzados</t>
  </si>
  <si>
    <t>Mobiliarios  y  equipos</t>
  </si>
  <si>
    <t>Uliles  diversos</t>
  </si>
  <si>
    <t>Total Uliles  diversos</t>
  </si>
  <si>
    <t>Total Mobiliarios  y  equipos</t>
  </si>
  <si>
    <t>Total  Otros   mobiliarios</t>
  </si>
  <si>
    <t>Cámara  fotográficas  y d e Videos</t>
  </si>
  <si>
    <t>Cámara   Fotográficas</t>
  </si>
  <si>
    <t>Cámara  fotográficas  y  Videos</t>
  </si>
  <si>
    <t>Equipos  de  Transporte</t>
  </si>
  <si>
    <t>Total Equipos  de  Transporte</t>
  </si>
  <si>
    <t>BIENES MUEBLES, INMUEBLES E  INTENGIBLES</t>
  </si>
  <si>
    <t>Útiles  menores  medico  quirúrgico</t>
  </si>
  <si>
    <t>jeringas  (micro litros) ( Caja)</t>
  </si>
  <si>
    <t>Total Útiles  menores  medico  quirúrgico</t>
  </si>
  <si>
    <t>Velarias  P/ sombras de  5mtros.</t>
  </si>
  <si>
    <t>Equipos  Recreativo</t>
  </si>
  <si>
    <t>Total Equipos  Recreativo</t>
  </si>
  <si>
    <t>90101602</t>
  </si>
  <si>
    <t>alquiler  de  equipos  de  oficinas  y  muebles</t>
  </si>
  <si>
    <t>11151709</t>
  </si>
  <si>
    <t>11121801</t>
  </si>
  <si>
    <t>12000000</t>
  </si>
  <si>
    <t>jeringa  de  5 CC</t>
  </si>
  <si>
    <t>jeringa  de  3 CC  (cajas)</t>
  </si>
  <si>
    <t>20122004</t>
  </si>
  <si>
    <t>20122005</t>
  </si>
  <si>
    <t>41122004</t>
  </si>
  <si>
    <t>41120000</t>
  </si>
  <si>
    <t>23171515</t>
  </si>
  <si>
    <t>53102700</t>
  </si>
  <si>
    <t>48121200</t>
  </si>
  <si>
    <t>52152010</t>
  </si>
  <si>
    <t>56101702</t>
  </si>
  <si>
    <t>46171610</t>
  </si>
  <si>
    <t>48101516</t>
  </si>
  <si>
    <t>52161511</t>
  </si>
  <si>
    <t>52161505</t>
  </si>
  <si>
    <t>39112000</t>
  </si>
  <si>
    <t>45121504</t>
  </si>
  <si>
    <t>30151607</t>
  </si>
  <si>
    <t>25174106</t>
  </si>
  <si>
    <t>41115303</t>
  </si>
  <si>
    <t>25173801</t>
  </si>
  <si>
    <t>80101601</t>
  </si>
  <si>
    <t xml:space="preserve">Área
 de pedido </t>
  </si>
  <si>
    <t>Servicios   Básicos</t>
  </si>
  <si>
    <t>Teléfono y Codeflota</t>
  </si>
  <si>
    <t>Energía Eléctrica</t>
  </si>
  <si>
    <t>Total Servicios   Básicos</t>
  </si>
  <si>
    <t>Publicidad, impresión y encuad.</t>
  </si>
  <si>
    <t>Total Publicidad, impresión y encuad.</t>
  </si>
  <si>
    <t xml:space="preserve">viáticos </t>
  </si>
  <si>
    <t>viáticos   dentro del  país</t>
  </si>
  <si>
    <t>viáticos    fuera d país</t>
  </si>
  <si>
    <t xml:space="preserve">Total viáticos </t>
  </si>
  <si>
    <t>Servicios   Técnicos  y  Profesionales</t>
  </si>
  <si>
    <t>Serv. De Informática y sist. Comp.</t>
  </si>
  <si>
    <t>Sonda conductividad/temperatura</t>
  </si>
  <si>
    <t>Sonda Eléctrica para medición  de niveles en pozos</t>
  </si>
  <si>
    <t>BOMBA SUMERGIBLE DE 50 GPM  contra 250 Pies TDH Con Motor eléctrico 3 HP ,230  V. 1¨</t>
  </si>
  <si>
    <t>BOMBA  Centrifuga  Horizontal  de 50 GPM, 250 P  Motor eléctrico 10 HP</t>
  </si>
  <si>
    <t xml:space="preserve">Total  Equipos   de  generación  eléctrica , Aparato  y  accesorios  eléctricos </t>
  </si>
  <si>
    <t>Herramientas y  Maquinarias</t>
  </si>
  <si>
    <t>TALADRO  Batería Recarg.</t>
  </si>
  <si>
    <t>Gato Hidráulicos de 2 TON</t>
  </si>
  <si>
    <t>Total Herramientas y  Maquinarias</t>
  </si>
  <si>
    <t xml:space="preserve">Estudios  de  pre   inversión </t>
  </si>
  <si>
    <t xml:space="preserve">Total Estudios  de  pre inversión </t>
  </si>
  <si>
    <t xml:space="preserve"> Otros Servicios  
 Técnico Profesional</t>
  </si>
  <si>
    <t>Producto  de  Papel, cartón  e  impresos</t>
  </si>
  <si>
    <t>Producto  de  Papel cartón</t>
  </si>
  <si>
    <t>Total  producto  de  cartón</t>
  </si>
  <si>
    <t>Libros  Revistas y  Periódicos</t>
  </si>
  <si>
    <t>Total Libros  Revistas y  Periódicos</t>
  </si>
  <si>
    <t>Producto  de  Cuero, Caucho y  Plástico.</t>
  </si>
  <si>
    <t>Total Producto  de  Cuero, Caucho y  Plástico.</t>
  </si>
  <si>
    <t>Llantas  y  Neumáticos</t>
  </si>
  <si>
    <t>Total Llantas  y  Neumáticos</t>
  </si>
  <si>
    <t>Artículos  de  cauchos</t>
  </si>
  <si>
    <t>GUANTE plastos  100/1</t>
  </si>
  <si>
    <t>Total Artículos  de  cauchos</t>
  </si>
  <si>
    <t>Artículos  de  Plásticos</t>
  </si>
  <si>
    <t>Total  artículos  de  caucho</t>
  </si>
  <si>
    <t>Productos  de  asbesto</t>
  </si>
  <si>
    <t>Total  Productos  de  asbesto</t>
  </si>
  <si>
    <t>Total Productos  de V vidrio</t>
  </si>
  <si>
    <t>Estructura metálicas   y  acabadas</t>
  </si>
  <si>
    <t>Total Estructura metálicas   y  Acabadas</t>
  </si>
  <si>
    <t>Productos químicos y  de  uso  personal</t>
  </si>
  <si>
    <t>A-1 médium (frasco)</t>
  </si>
  <si>
    <t>Total Productos químicos y  de  uso  personal</t>
  </si>
  <si>
    <t>Pinturas, Barnices, diluyentes y  Absorbentes</t>
  </si>
  <si>
    <t>Total Pinturas, Barnices, diluyentes y  Absorbentes</t>
  </si>
  <si>
    <t>Productos  Químicos  para  saneamiento  del  agua</t>
  </si>
  <si>
    <t>Total Productos  Químicos  para  saneamiento  del  agua</t>
  </si>
  <si>
    <t>Camp Red reductor de  humedad</t>
  </si>
  <si>
    <t>Útiles de  Escritorio, Oficina y  enseñanza</t>
  </si>
  <si>
    <t>Tinta p/sellos pre tintados azul</t>
  </si>
  <si>
    <t>Total Útiles de  Escritorio, Oficina y  enseñanza</t>
  </si>
  <si>
    <t>Productos Eléctricos y  afines</t>
  </si>
  <si>
    <t>Credenza en melanina, 40*110</t>
  </si>
  <si>
    <t>Gestión Energética</t>
  </si>
  <si>
    <t>Estación mod de 1.20x0.70x1.05, term. Melamina y haya</t>
  </si>
  <si>
    <t>Estación mod de 1.40x0.70x1.05, term. Melamina</t>
  </si>
  <si>
    <t>Estación mod de 1.80x1.40x1.05, term. Melamina y haya</t>
  </si>
  <si>
    <t>Estación mod de 2.20x1.50x1.05, term. Melamina y haya</t>
  </si>
  <si>
    <t>Estación mod. 0.70*1.20*1.60, term. Melamina y haya</t>
  </si>
  <si>
    <t>Estación mod. 1.20x1.70*1.05, term. Melamina y haya</t>
  </si>
  <si>
    <t>Transporte y Mecánica</t>
  </si>
  <si>
    <t xml:space="preserve">Equipo de  computación  y  operaciones auxiliares </t>
  </si>
  <si>
    <t>Superv. Ing.</t>
  </si>
  <si>
    <t xml:space="preserve">Total Equipo de  computación  y  operaciones auxiliares </t>
  </si>
  <si>
    <t>microondas</t>
  </si>
  <si>
    <t>Equipos  de  Música</t>
  </si>
  <si>
    <t>Otros  Mobiliarios</t>
  </si>
  <si>
    <t>Camión hidrolimpiador</t>
  </si>
  <si>
    <t>Acometida Ing.</t>
  </si>
  <si>
    <t>Camión Cama Corta</t>
  </si>
  <si>
    <t>camión  perforador</t>
  </si>
  <si>
    <t>Maquinaria  y  Equipo  agropecuario</t>
  </si>
  <si>
    <t>Total Maquinaria  y  Equipo  agropecuario</t>
  </si>
  <si>
    <t>Sistema  de  aire acond. Calefacción y  refrigeración  ind.</t>
  </si>
  <si>
    <t>Tarjeta Electrónica  de   aire  acond.</t>
  </si>
  <si>
    <t>Total Sistema  de  aire acond. Calefacción y  refrigeración  ind.</t>
  </si>
  <si>
    <t>Equipo d e comunicación,  telecomunicación y  señalamiento</t>
  </si>
  <si>
    <t>Total Equipo d e comunicación,  telecomunicación y  señalamiento</t>
  </si>
  <si>
    <t xml:space="preserve">Equipos   de  generación  eléctrica , aparato  y  accesorios  eléctricos </t>
  </si>
  <si>
    <t>serv.general</t>
  </si>
  <si>
    <t>TERCER TRIMESTRE</t>
  </si>
  <si>
    <t>PRIMER TRIMESTRE</t>
  </si>
  <si>
    <t>SEG. TRIMESTRE</t>
  </si>
  <si>
    <t>Plan de compras cuadrado con el presupuesto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</si>
</sst>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&quot;RD$&quot;#,##0.00"/>
    <numFmt numFmtId="167" formatCode="_(* #,##0_);_(* \(#,##0\);_(* &quot;-&quot;??_);_(@_)"/>
    <numFmt numFmtId="168" formatCode="_(&quot;RD$&quot;* #,##0_);_(&quot;RD$&quot;* \(#,##0\);_(&quot;RD$&quot;* &quot;-&quot;??_);_(@_)"/>
    <numFmt numFmtId="169" formatCode="0.0"/>
  </numFmts>
  <fonts count="7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0"/>
      <color theme="2" tint="-0.899990844447157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Arial"/>
      <family val="2"/>
    </font>
    <font>
      <sz val="9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theme="1"/>
      <name val="Arial"/>
      <family val="2"/>
    </font>
    <font>
      <b/>
      <sz val="11"/>
      <color rgb="FF0070C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2"/>
      <color rgb="FF0070C0"/>
      <name val="Calibri"/>
      <family val="2"/>
      <scheme val="minor"/>
    </font>
    <font>
      <sz val="14"/>
      <color rgb="FF0070C0"/>
      <name val="Calibri"/>
      <family val="2"/>
      <scheme val="minor"/>
    </font>
    <font>
      <sz val="11"/>
      <color rgb="FF0070C0"/>
      <name val="Arial"/>
      <family val="2"/>
    </font>
    <font>
      <b/>
      <sz val="12"/>
      <color rgb="FF002060"/>
      <name val="Calibri"/>
      <family val="2"/>
      <scheme val="minor"/>
    </font>
    <font>
      <b/>
      <sz val="12"/>
      <color rgb="FF0070C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rgb="FF0070C0"/>
      <name val="Arial"/>
      <family val="2"/>
    </font>
    <font>
      <b/>
      <sz val="12"/>
      <color rgb="FF002060"/>
      <name val="Arial"/>
      <family val="2"/>
    </font>
    <font>
      <b/>
      <sz val="26"/>
      <color rgb="FF002060"/>
      <name val="Arial"/>
      <family val="2"/>
    </font>
    <font>
      <b/>
      <sz val="8"/>
      <color rgb="FF002060"/>
      <name val="Calibri"/>
      <family val="2"/>
      <scheme val="minor"/>
    </font>
    <font>
      <sz val="8"/>
      <color rgb="FF000000"/>
      <name val="Arial"/>
      <family val="2"/>
    </font>
    <font>
      <b/>
      <u/>
      <sz val="14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70C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00">
    <xf numFmtId="0" fontId="0" fillId="0" borderId="0" xfId="0"/>
    <xf numFmtId="0" fontId="0" fillId="0" borderId="0" xfId="0" applyFill="1"/>
    <xf numFmtId="0" fontId="12" fillId="0" borderId="0" xfId="0" applyFont="1" applyFill="1"/>
    <xf numFmtId="0" fontId="13" fillId="0" borderId="0" xfId="0" applyFont="1"/>
    <xf numFmtId="0" fontId="14" fillId="0" borderId="0" xfId="0" applyFont="1" applyAlignment="1">
      <alignment horizontal="center"/>
    </xf>
    <xf numFmtId="0" fontId="15" fillId="3" borderId="1" xfId="5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6" fillId="3" borderId="1" xfId="5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wrapText="1"/>
    </xf>
    <xf numFmtId="0" fontId="13" fillId="3" borderId="1" xfId="0" applyFont="1" applyFill="1" applyBorder="1"/>
    <xf numFmtId="0" fontId="15" fillId="3" borderId="1" xfId="0" applyFont="1" applyFill="1" applyBorder="1"/>
    <xf numFmtId="0" fontId="15" fillId="3" borderId="1" xfId="0" applyFont="1" applyFill="1" applyBorder="1" applyAlignment="1">
      <alignment horizontal="center" wrapText="1"/>
    </xf>
    <xf numFmtId="0" fontId="15" fillId="0" borderId="0" xfId="0" applyFont="1" applyAlignment="1"/>
    <xf numFmtId="0" fontId="16" fillId="4" borderId="2" xfId="0" applyFont="1" applyFill="1" applyBorder="1" applyAlignment="1">
      <alignment horizontal="center" wrapText="1"/>
    </xf>
    <xf numFmtId="0" fontId="17" fillId="2" borderId="0" xfId="0" applyFont="1" applyFill="1" applyBorder="1" applyAlignment="1">
      <alignment horizontal="center" wrapText="1"/>
    </xf>
    <xf numFmtId="0" fontId="17" fillId="2" borderId="20" xfId="0" applyFont="1" applyFill="1" applyBorder="1" applyAlignment="1">
      <alignment horizontal="center" wrapText="1"/>
    </xf>
    <xf numFmtId="0" fontId="13" fillId="0" borderId="3" xfId="0" applyFont="1" applyFill="1" applyBorder="1"/>
    <xf numFmtId="168" fontId="18" fillId="3" borderId="1" xfId="2" applyNumberFormat="1" applyFont="1" applyFill="1" applyBorder="1"/>
    <xf numFmtId="0" fontId="13" fillId="3" borderId="1" xfId="0" applyFont="1" applyFill="1" applyBorder="1" applyAlignment="1">
      <alignment horizontal="center"/>
    </xf>
    <xf numFmtId="168" fontId="13" fillId="3" borderId="1" xfId="2" applyNumberFormat="1" applyFont="1" applyFill="1" applyBorder="1"/>
    <xf numFmtId="0" fontId="13" fillId="3" borderId="4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 wrapText="1"/>
    </xf>
    <xf numFmtId="0" fontId="16" fillId="5" borderId="2" xfId="0" applyFont="1" applyFill="1" applyBorder="1" applyAlignment="1">
      <alignment horizontal="center" textRotation="90"/>
    </xf>
    <xf numFmtId="0" fontId="16" fillId="5" borderId="2" xfId="0" applyFont="1" applyFill="1" applyBorder="1" applyAlignment="1">
      <alignment horizontal="center" textRotation="90" wrapText="1"/>
    </xf>
    <xf numFmtId="0" fontId="15" fillId="0" borderId="0" xfId="5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6" fillId="0" borderId="0" xfId="5" applyFont="1" applyFill="1" applyBorder="1" applyAlignment="1">
      <alignment horizontal="center" wrapText="1"/>
    </xf>
    <xf numFmtId="0" fontId="13" fillId="0" borderId="5" xfId="0" applyFont="1" applyFill="1" applyBorder="1"/>
    <xf numFmtId="0" fontId="13" fillId="6" borderId="3" xfId="0" applyFont="1" applyFill="1" applyBorder="1"/>
    <xf numFmtId="0" fontId="19" fillId="0" borderId="3" xfId="0" applyFont="1" applyFill="1" applyBorder="1"/>
    <xf numFmtId="0" fontId="19" fillId="3" borderId="1" xfId="0" applyFont="1" applyFill="1" applyBorder="1"/>
    <xf numFmtId="0" fontId="0" fillId="3" borderId="0" xfId="0" applyFill="1"/>
    <xf numFmtId="0" fontId="13" fillId="3" borderId="0" xfId="0" applyFont="1" applyFill="1"/>
    <xf numFmtId="0" fontId="13" fillId="7" borderId="3" xfId="0" applyFont="1" applyFill="1" applyBorder="1"/>
    <xf numFmtId="0" fontId="18" fillId="0" borderId="3" xfId="0" applyFont="1" applyFill="1" applyBorder="1"/>
    <xf numFmtId="0" fontId="18" fillId="3" borderId="1" xfId="0" applyFont="1" applyFill="1" applyBorder="1"/>
    <xf numFmtId="0" fontId="10" fillId="3" borderId="0" xfId="0" applyFont="1" applyFill="1"/>
    <xf numFmtId="0" fontId="10" fillId="0" borderId="3" xfId="0" applyFont="1" applyFill="1" applyBorder="1"/>
    <xf numFmtId="0" fontId="18" fillId="7" borderId="3" xfId="0" applyFont="1" applyFill="1" applyBorder="1"/>
    <xf numFmtId="0" fontId="18" fillId="3" borderId="1" xfId="0" applyFont="1" applyFill="1" applyBorder="1" applyAlignment="1">
      <alignment horizontal="center"/>
    </xf>
    <xf numFmtId="0" fontId="13" fillId="3" borderId="3" xfId="0" applyFont="1" applyFill="1" applyBorder="1"/>
    <xf numFmtId="0" fontId="13" fillId="3" borderId="6" xfId="0" applyFont="1" applyFill="1" applyBorder="1"/>
    <xf numFmtId="1" fontId="15" fillId="3" borderId="1" xfId="0" applyNumberFormat="1" applyFont="1" applyFill="1" applyBorder="1" applyAlignment="1">
      <alignment horizontal="center"/>
    </xf>
    <xf numFmtId="168" fontId="16" fillId="3" borderId="1" xfId="2" applyNumberFormat="1" applyFont="1" applyFill="1" applyBorder="1"/>
    <xf numFmtId="0" fontId="20" fillId="3" borderId="7" xfId="0" applyFont="1" applyFill="1" applyBorder="1"/>
    <xf numFmtId="0" fontId="20" fillId="3" borderId="8" xfId="0" applyFont="1" applyFill="1" applyBorder="1"/>
    <xf numFmtId="1" fontId="13" fillId="3" borderId="1" xfId="0" applyNumberFormat="1" applyFont="1" applyFill="1" applyBorder="1" applyAlignment="1">
      <alignment horizontal="center"/>
    </xf>
    <xf numFmtId="0" fontId="13" fillId="3" borderId="7" xfId="0" applyFont="1" applyFill="1" applyBorder="1"/>
    <xf numFmtId="0" fontId="13" fillId="3" borderId="8" xfId="0" applyFont="1" applyFill="1" applyBorder="1"/>
    <xf numFmtId="0" fontId="18" fillId="3" borderId="3" xfId="0" applyFont="1" applyFill="1" applyBorder="1"/>
    <xf numFmtId="1" fontId="18" fillId="3" borderId="1" xfId="0" applyNumberFormat="1" applyFont="1" applyFill="1" applyBorder="1" applyAlignment="1">
      <alignment horizontal="center"/>
    </xf>
    <xf numFmtId="168" fontId="16" fillId="3" borderId="1" xfId="2" applyNumberFormat="1" applyFont="1" applyFill="1" applyBorder="1" applyAlignment="1">
      <alignment horizontal="center" wrapText="1"/>
    </xf>
    <xf numFmtId="0" fontId="18" fillId="3" borderId="6" xfId="0" applyFont="1" applyFill="1" applyBorder="1"/>
    <xf numFmtId="0" fontId="13" fillId="8" borderId="3" xfId="0" applyFont="1" applyFill="1" applyBorder="1"/>
    <xf numFmtId="0" fontId="15" fillId="3" borderId="1" xfId="0" applyFont="1" applyFill="1" applyBorder="1" applyAlignment="1">
      <alignment horizontal="left" wrapText="1"/>
    </xf>
    <xf numFmtId="0" fontId="13" fillId="3" borderId="0" xfId="0" applyFont="1" applyFill="1" applyBorder="1"/>
    <xf numFmtId="0" fontId="18" fillId="3" borderId="8" xfId="0" applyFont="1" applyFill="1" applyBorder="1"/>
    <xf numFmtId="0" fontId="16" fillId="0" borderId="0" xfId="0" applyFont="1" applyFill="1" applyBorder="1" applyAlignment="1">
      <alignment horizontal="center" wrapText="1"/>
    </xf>
    <xf numFmtId="165" fontId="18" fillId="3" borderId="0" xfId="1" applyFont="1" applyFill="1"/>
    <xf numFmtId="0" fontId="18" fillId="3" borderId="2" xfId="0" applyFont="1" applyFill="1" applyBorder="1" applyAlignment="1">
      <alignment horizontal="center" vertical="center" wrapText="1"/>
    </xf>
    <xf numFmtId="168" fontId="16" fillId="3" borderId="1" xfId="3" applyNumberFormat="1" applyFont="1" applyFill="1" applyBorder="1" applyAlignment="1">
      <alignment horizontal="center"/>
    </xf>
    <xf numFmtId="168" fontId="18" fillId="3" borderId="1" xfId="2" applyNumberFormat="1" applyFont="1" applyFill="1" applyBorder="1" applyAlignment="1">
      <alignment horizontal="center"/>
    </xf>
    <xf numFmtId="168" fontId="16" fillId="3" borderId="0" xfId="2" applyNumberFormat="1" applyFont="1" applyFill="1" applyBorder="1"/>
    <xf numFmtId="168" fontId="18" fillId="3" borderId="0" xfId="0" applyNumberFormat="1" applyFont="1" applyFill="1"/>
    <xf numFmtId="165" fontId="21" fillId="3" borderId="0" xfId="1" applyFont="1" applyFill="1"/>
    <xf numFmtId="167" fontId="15" fillId="3" borderId="1" xfId="1" applyNumberFormat="1" applyFont="1" applyFill="1" applyBorder="1"/>
    <xf numFmtId="1" fontId="16" fillId="3" borderId="1" xfId="0" applyNumberFormat="1" applyFont="1" applyFill="1" applyBorder="1" applyAlignment="1">
      <alignment horizontal="center"/>
    </xf>
    <xf numFmtId="0" fontId="22" fillId="3" borderId="7" xfId="0" applyFont="1" applyFill="1" applyBorder="1"/>
    <xf numFmtId="0" fontId="22" fillId="3" borderId="8" xfId="0" applyFont="1" applyFill="1" applyBorder="1"/>
    <xf numFmtId="0" fontId="15" fillId="3" borderId="6" xfId="0" applyFont="1" applyFill="1" applyBorder="1"/>
    <xf numFmtId="0" fontId="15" fillId="3" borderId="1" xfId="4" applyFont="1" applyFill="1" applyBorder="1" applyAlignment="1">
      <alignment horizontal="center"/>
    </xf>
    <xf numFmtId="0" fontId="19" fillId="3" borderId="6" xfId="0" applyFont="1" applyFill="1" applyBorder="1"/>
    <xf numFmtId="0" fontId="19" fillId="3" borderId="7" xfId="0" applyFont="1" applyFill="1" applyBorder="1"/>
    <xf numFmtId="0" fontId="19" fillId="3" borderId="8" xfId="0" applyFont="1" applyFill="1" applyBorder="1"/>
    <xf numFmtId="0" fontId="19" fillId="3" borderId="1" xfId="0" applyFont="1" applyFill="1" applyBorder="1" applyAlignment="1">
      <alignment horizontal="center" wrapText="1"/>
    </xf>
    <xf numFmtId="0" fontId="19" fillId="3" borderId="6" xfId="0" applyFont="1" applyFill="1" applyBorder="1" applyAlignment="1">
      <alignment horizontal="center" wrapText="1"/>
    </xf>
    <xf numFmtId="0" fontId="18" fillId="3" borderId="7" xfId="0" applyFont="1" applyFill="1" applyBorder="1"/>
    <xf numFmtId="0" fontId="15" fillId="3" borderId="8" xfId="0" applyFont="1" applyFill="1" applyBorder="1"/>
    <xf numFmtId="0" fontId="17" fillId="3" borderId="1" xfId="0" applyFont="1" applyFill="1" applyBorder="1" applyAlignment="1">
      <alignment horizontal="center" wrapText="1"/>
    </xf>
    <xf numFmtId="0" fontId="17" fillId="3" borderId="8" xfId="0" applyFont="1" applyFill="1" applyBorder="1" applyAlignment="1">
      <alignment horizontal="center" wrapText="1"/>
    </xf>
    <xf numFmtId="0" fontId="16" fillId="3" borderId="1" xfId="0" applyFont="1" applyFill="1" applyBorder="1"/>
    <xf numFmtId="0" fontId="16" fillId="3" borderId="8" xfId="0" applyFont="1" applyFill="1" applyBorder="1"/>
    <xf numFmtId="0" fontId="17" fillId="3" borderId="6" xfId="0" applyFont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/>
    </xf>
    <xf numFmtId="0" fontId="13" fillId="3" borderId="9" xfId="0" applyFont="1" applyFill="1" applyBorder="1"/>
    <xf numFmtId="0" fontId="13" fillId="3" borderId="10" xfId="0" applyFont="1" applyFill="1" applyBorder="1"/>
    <xf numFmtId="0" fontId="16" fillId="3" borderId="4" xfId="0" applyFont="1" applyFill="1" applyBorder="1" applyAlignment="1">
      <alignment horizontal="center" wrapText="1"/>
    </xf>
    <xf numFmtId="167" fontId="14" fillId="0" borderId="0" xfId="1" applyNumberFormat="1" applyFont="1"/>
    <xf numFmtId="0" fontId="16" fillId="3" borderId="1" xfId="5" applyFont="1" applyFill="1" applyBorder="1" applyAlignment="1">
      <alignment horizontal="center" wrapText="1"/>
    </xf>
    <xf numFmtId="167" fontId="16" fillId="0" borderId="0" xfId="1" applyNumberFormat="1" applyFont="1" applyAlignment="1"/>
    <xf numFmtId="167" fontId="18" fillId="0" borderId="0" xfId="1" applyNumberFormat="1" applyFont="1"/>
    <xf numFmtId="167" fontId="13" fillId="3" borderId="1" xfId="1" applyNumberFormat="1" applyFont="1" applyFill="1" applyBorder="1" applyAlignment="1"/>
    <xf numFmtId="0" fontId="15" fillId="3" borderId="1" xfId="0" applyFont="1" applyFill="1" applyBorder="1" applyAlignment="1">
      <alignment wrapText="1"/>
    </xf>
    <xf numFmtId="0" fontId="9" fillId="3" borderId="0" xfId="0" applyFont="1" applyFill="1"/>
    <xf numFmtId="0" fontId="15" fillId="9" borderId="1" xfId="0" applyFont="1" applyFill="1" applyBorder="1" applyAlignment="1">
      <alignment wrapText="1"/>
    </xf>
    <xf numFmtId="0" fontId="12" fillId="0" borderId="0" xfId="0" applyFont="1" applyAlignment="1">
      <alignment horizontal="center"/>
    </xf>
    <xf numFmtId="0" fontId="12" fillId="0" borderId="21" xfId="0" applyFont="1" applyBorder="1" applyAlignment="1">
      <alignment horizontal="center"/>
    </xf>
    <xf numFmtId="0" fontId="23" fillId="5" borderId="2" xfId="0" applyFont="1" applyFill="1" applyBorder="1" applyAlignment="1">
      <alignment horizontal="center" wrapText="1"/>
    </xf>
    <xf numFmtId="0" fontId="24" fillId="3" borderId="1" xfId="5" applyFont="1" applyFill="1" applyBorder="1" applyAlignment="1">
      <alignment horizontal="center"/>
    </xf>
    <xf numFmtId="0" fontId="23" fillId="3" borderId="1" xfId="5" applyFont="1" applyFill="1" applyBorder="1" applyAlignment="1">
      <alignment horizontal="center"/>
    </xf>
    <xf numFmtId="166" fontId="24" fillId="3" borderId="1" xfId="0" applyNumberFormat="1" applyFont="1" applyFill="1" applyBorder="1" applyAlignment="1">
      <alignment horizontal="center"/>
    </xf>
    <xf numFmtId="0" fontId="24" fillId="3" borderId="1" xfId="3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/>
    </xf>
    <xf numFmtId="0" fontId="24" fillId="3" borderId="1" xfId="7" applyFont="1" applyFill="1" applyBorder="1" applyAlignment="1">
      <alignment horizontal="center"/>
    </xf>
    <xf numFmtId="166" fontId="23" fillId="3" borderId="1" xfId="0" applyNumberFormat="1" applyFont="1" applyFill="1" applyBorder="1" applyAlignment="1">
      <alignment horizontal="center"/>
    </xf>
    <xf numFmtId="0" fontId="24" fillId="3" borderId="4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5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4" fillId="3" borderId="0" xfId="0" applyFont="1" applyFill="1" applyBorder="1" applyAlignment="1">
      <alignment horizontal="center"/>
    </xf>
    <xf numFmtId="167" fontId="14" fillId="0" borderId="0" xfId="1" applyNumberFormat="1" applyFont="1" applyAlignment="1"/>
    <xf numFmtId="0" fontId="15" fillId="3" borderId="8" xfId="0" applyFont="1" applyFill="1" applyBorder="1" applyAlignment="1">
      <alignment horizontal="center" wrapText="1"/>
    </xf>
    <xf numFmtId="3" fontId="13" fillId="3" borderId="1" xfId="0" applyNumberFormat="1" applyFont="1" applyFill="1" applyBorder="1"/>
    <xf numFmtId="3" fontId="18" fillId="3" borderId="1" xfId="0" applyNumberFormat="1" applyFont="1" applyFill="1" applyBorder="1"/>
    <xf numFmtId="3" fontId="13" fillId="0" borderId="1" xfId="0" applyNumberFormat="1" applyFont="1" applyBorder="1"/>
    <xf numFmtId="3" fontId="22" fillId="3" borderId="1" xfId="0" applyNumberFormat="1" applyFont="1" applyFill="1" applyBorder="1"/>
    <xf numFmtId="3" fontId="20" fillId="3" borderId="1" xfId="0" applyNumberFormat="1" applyFont="1" applyFill="1" applyBorder="1"/>
    <xf numFmtId="3" fontId="25" fillId="3" borderId="1" xfId="0" applyNumberFormat="1" applyFont="1" applyFill="1" applyBorder="1"/>
    <xf numFmtId="167" fontId="18" fillId="3" borderId="11" xfId="1" applyNumberFormat="1" applyFont="1" applyFill="1" applyBorder="1"/>
    <xf numFmtId="167" fontId="16" fillId="3" borderId="11" xfId="1" applyNumberFormat="1" applyFont="1" applyFill="1" applyBorder="1"/>
    <xf numFmtId="167" fontId="26" fillId="3" borderId="11" xfId="1" applyNumberFormat="1" applyFont="1" applyFill="1" applyBorder="1"/>
    <xf numFmtId="167" fontId="13" fillId="3" borderId="11" xfId="1" applyNumberFormat="1" applyFont="1" applyFill="1" applyBorder="1"/>
    <xf numFmtId="167" fontId="18" fillId="6" borderId="12" xfId="1" applyNumberFormat="1" applyFont="1" applyFill="1" applyBorder="1" applyAlignment="1">
      <alignment horizontal="center" vertical="center"/>
    </xf>
    <xf numFmtId="0" fontId="27" fillId="0" borderId="0" xfId="0" applyFont="1" applyFill="1"/>
    <xf numFmtId="0" fontId="16" fillId="0" borderId="3" xfId="0" applyFont="1" applyFill="1" applyBorder="1"/>
    <xf numFmtId="0" fontId="23" fillId="0" borderId="0" xfId="0" applyFont="1" applyAlignment="1">
      <alignment horizontal="left"/>
    </xf>
    <xf numFmtId="0" fontId="9" fillId="0" borderId="0" xfId="0" applyFont="1" applyFill="1"/>
    <xf numFmtId="0" fontId="10" fillId="0" borderId="0" xfId="0" applyFont="1" applyFill="1"/>
    <xf numFmtId="0" fontId="28" fillId="0" borderId="0" xfId="0" applyFont="1" applyFill="1"/>
    <xf numFmtId="0" fontId="0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24" fillId="0" borderId="0" xfId="0" applyFont="1" applyFill="1" applyAlignment="1">
      <alignment wrapText="1"/>
    </xf>
    <xf numFmtId="169" fontId="27" fillId="0" borderId="0" xfId="0" applyNumberFormat="1" applyFont="1" applyFill="1"/>
    <xf numFmtId="0" fontId="12" fillId="0" borderId="0" xfId="0" applyFont="1" applyFill="1" applyBorder="1"/>
    <xf numFmtId="0" fontId="12" fillId="0" borderId="0" xfId="0" applyFont="1" applyBorder="1" applyAlignment="1">
      <alignment horizontal="center"/>
    </xf>
    <xf numFmtId="0" fontId="23" fillId="5" borderId="0" xfId="0" applyFont="1" applyFill="1" applyBorder="1" applyAlignment="1">
      <alignment horizontal="center" wrapText="1"/>
    </xf>
    <xf numFmtId="0" fontId="24" fillId="3" borderId="0" xfId="5" applyFont="1" applyFill="1" applyBorder="1" applyAlignment="1">
      <alignment horizontal="center"/>
    </xf>
    <xf numFmtId="0" fontId="23" fillId="3" borderId="0" xfId="5" applyFont="1" applyFill="1" applyBorder="1" applyAlignment="1">
      <alignment horizontal="center"/>
    </xf>
    <xf numFmtId="166" fontId="24" fillId="3" borderId="0" xfId="0" applyNumberFormat="1" applyFont="1" applyFill="1" applyBorder="1" applyAlignment="1">
      <alignment horizontal="center"/>
    </xf>
    <xf numFmtId="0" fontId="24" fillId="3" borderId="0" xfId="3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 vertical="center"/>
    </xf>
    <xf numFmtId="0" fontId="24" fillId="3" borderId="0" xfId="4" applyFont="1" applyFill="1" applyBorder="1" applyAlignment="1">
      <alignment horizontal="center"/>
    </xf>
    <xf numFmtId="0" fontId="24" fillId="3" borderId="0" xfId="7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wrapText="1"/>
    </xf>
    <xf numFmtId="0" fontId="12" fillId="3" borderId="0" xfId="5" applyFont="1" applyFill="1" applyBorder="1" applyAlignment="1">
      <alignment horizontal="center"/>
    </xf>
    <xf numFmtId="0" fontId="16" fillId="5" borderId="2" xfId="0" applyFont="1" applyFill="1" applyBorder="1" applyAlignment="1">
      <alignment horizontal="left" wrapText="1"/>
    </xf>
    <xf numFmtId="167" fontId="16" fillId="5" borderId="2" xfId="1" applyNumberFormat="1" applyFont="1" applyFill="1" applyBorder="1" applyAlignment="1">
      <alignment horizontal="center" wrapText="1"/>
    </xf>
    <xf numFmtId="0" fontId="15" fillId="3" borderId="1" xfId="5" applyNumberFormat="1" applyFont="1" applyFill="1" applyBorder="1" applyAlignment="1">
      <alignment horizontal="center"/>
    </xf>
    <xf numFmtId="0" fontId="16" fillId="3" borderId="1" xfId="5" applyFont="1" applyFill="1" applyBorder="1" applyAlignment="1">
      <alignment horizontal="left" wrapText="1"/>
    </xf>
    <xf numFmtId="167" fontId="16" fillId="3" borderId="1" xfId="1" applyNumberFormat="1" applyFont="1" applyFill="1" applyBorder="1" applyAlignment="1"/>
    <xf numFmtId="167" fontId="15" fillId="3" borderId="1" xfId="1" applyNumberFormat="1" applyFont="1" applyFill="1" applyBorder="1" applyAlignment="1"/>
    <xf numFmtId="0" fontId="16" fillId="3" borderId="1" xfId="5" applyNumberFormat="1" applyFont="1" applyFill="1" applyBorder="1" applyAlignment="1">
      <alignment horizontal="center"/>
    </xf>
    <xf numFmtId="167" fontId="16" fillId="3" borderId="1" xfId="1" applyNumberFormat="1" applyFont="1" applyFill="1" applyBorder="1"/>
    <xf numFmtId="0" fontId="16" fillId="3" borderId="1" xfId="0" applyFont="1" applyFill="1" applyBorder="1" applyAlignment="1">
      <alignment horizontal="left" wrapText="1"/>
    </xf>
    <xf numFmtId="166" fontId="15" fillId="3" borderId="1" xfId="0" applyNumberFormat="1" applyFont="1" applyFill="1" applyBorder="1" applyAlignment="1">
      <alignment horizontal="center"/>
    </xf>
    <xf numFmtId="167" fontId="13" fillId="3" borderId="1" xfId="1" applyNumberFormat="1" applyFont="1" applyFill="1" applyBorder="1"/>
    <xf numFmtId="0" fontId="15" fillId="3" borderId="1" xfId="3" applyFont="1" applyFill="1" applyBorder="1" applyAlignment="1">
      <alignment horizontal="center"/>
    </xf>
    <xf numFmtId="0" fontId="16" fillId="3" borderId="1" xfId="5" applyFont="1" applyFill="1" applyBorder="1" applyAlignment="1">
      <alignment horizontal="left"/>
    </xf>
    <xf numFmtId="167" fontId="15" fillId="3" borderId="1" xfId="1" applyNumberFormat="1" applyFont="1" applyFill="1" applyBorder="1" applyAlignment="1">
      <alignment wrapText="1"/>
    </xf>
    <xf numFmtId="0" fontId="16" fillId="3" borderId="1" xfId="0" applyFont="1" applyFill="1" applyBorder="1" applyAlignment="1">
      <alignment horizontal="left"/>
    </xf>
    <xf numFmtId="167" fontId="18" fillId="3" borderId="1" xfId="1" applyNumberFormat="1" applyFont="1" applyFill="1" applyBorder="1"/>
    <xf numFmtId="49" fontId="15" fillId="3" borderId="1" xfId="0" applyNumberFormat="1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0" fontId="15" fillId="3" borderId="1" xfId="7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167" fontId="16" fillId="3" borderId="1" xfId="1" applyNumberFormat="1" applyFont="1" applyFill="1" applyBorder="1" applyAlignment="1">
      <alignment wrapText="1"/>
    </xf>
    <xf numFmtId="49" fontId="15" fillId="3" borderId="1" xfId="0" quotePrefix="1" applyNumberFormat="1" applyFont="1" applyFill="1" applyBorder="1" applyAlignment="1">
      <alignment horizontal="center" wrapText="1"/>
    </xf>
    <xf numFmtId="167" fontId="18" fillId="3" borderId="1" xfId="1" applyNumberFormat="1" applyFont="1" applyFill="1" applyBorder="1" applyAlignment="1"/>
    <xf numFmtId="0" fontId="18" fillId="3" borderId="1" xfId="5" applyFont="1" applyFill="1" applyBorder="1" applyAlignment="1">
      <alignment horizontal="center"/>
    </xf>
    <xf numFmtId="0" fontId="13" fillId="3" borderId="1" xfId="5" applyFont="1" applyFill="1" applyBorder="1" applyAlignment="1">
      <alignment horizontal="center"/>
    </xf>
    <xf numFmtId="49" fontId="31" fillId="3" borderId="1" xfId="0" applyNumberFormat="1" applyFont="1" applyFill="1" applyBorder="1" applyAlignment="1">
      <alignment horizontal="center" wrapText="1"/>
    </xf>
    <xf numFmtId="0" fontId="16" fillId="3" borderId="1" xfId="3" applyFont="1" applyFill="1" applyBorder="1" applyAlignment="1">
      <alignment horizontal="left"/>
    </xf>
    <xf numFmtId="0" fontId="16" fillId="3" borderId="1" xfId="3" applyFont="1" applyFill="1" applyBorder="1" applyAlignment="1">
      <alignment horizontal="left" wrapText="1"/>
    </xf>
    <xf numFmtId="49" fontId="16" fillId="3" borderId="1" xfId="0" quotePrefix="1" applyNumberFormat="1" applyFont="1" applyFill="1" applyBorder="1" applyAlignment="1">
      <alignment horizontal="center" wrapText="1"/>
    </xf>
    <xf numFmtId="3" fontId="13" fillId="3" borderId="1" xfId="1" applyNumberFormat="1" applyFont="1" applyFill="1" applyBorder="1"/>
    <xf numFmtId="0" fontId="16" fillId="3" borderId="1" xfId="0" applyFont="1" applyFill="1" applyBorder="1" applyAlignment="1">
      <alignment horizontal="center" vertical="center" wrapText="1"/>
    </xf>
    <xf numFmtId="167" fontId="13" fillId="0" borderId="1" xfId="1" applyNumberFormat="1" applyFont="1" applyFill="1" applyBorder="1" applyAlignment="1"/>
    <xf numFmtId="167" fontId="13" fillId="0" borderId="1" xfId="1" applyNumberFormat="1" applyFont="1" applyFill="1" applyBorder="1"/>
    <xf numFmtId="0" fontId="15" fillId="3" borderId="1" xfId="5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 wrapText="1"/>
    </xf>
    <xf numFmtId="167" fontId="13" fillId="0" borderId="0" xfId="1" applyNumberFormat="1" applyFont="1" applyFill="1" applyBorder="1"/>
    <xf numFmtId="0" fontId="16" fillId="3" borderId="4" xfId="0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/>
    </xf>
    <xf numFmtId="0" fontId="16" fillId="3" borderId="13" xfId="5" applyFont="1" applyFill="1" applyBorder="1" applyAlignment="1">
      <alignment horizontal="left" wrapText="1"/>
    </xf>
    <xf numFmtId="0" fontId="15" fillId="3" borderId="4" xfId="0" applyFont="1" applyFill="1" applyBorder="1" applyAlignment="1">
      <alignment horizontal="center" vertical="center" wrapText="1"/>
    </xf>
    <xf numFmtId="167" fontId="13" fillId="3" borderId="4" xfId="1" applyNumberFormat="1" applyFont="1" applyFill="1" applyBorder="1" applyAlignment="1"/>
    <xf numFmtId="0" fontId="16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5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center" vertical="center" wrapText="1"/>
    </xf>
    <xf numFmtId="167" fontId="13" fillId="0" borderId="0" xfId="1" applyNumberFormat="1" applyFont="1" applyFill="1" applyBorder="1" applyAlignment="1"/>
    <xf numFmtId="49" fontId="15" fillId="0" borderId="0" xfId="0" quotePrefix="1" applyNumberFormat="1" applyFont="1" applyFill="1" applyBorder="1" applyAlignment="1">
      <alignment horizontal="center" wrapText="1"/>
    </xf>
    <xf numFmtId="49" fontId="16" fillId="0" borderId="0" xfId="0" applyNumberFormat="1" applyFont="1" applyFill="1" applyBorder="1" applyAlignment="1">
      <alignment horizontal="center" wrapText="1"/>
    </xf>
    <xf numFmtId="0" fontId="15" fillId="0" borderId="0" xfId="5" applyFont="1" applyFill="1" applyBorder="1" applyAlignment="1">
      <alignment horizontal="center"/>
    </xf>
    <xf numFmtId="167" fontId="15" fillId="0" borderId="0" xfId="1" applyNumberFormat="1" applyFont="1" applyFill="1" applyBorder="1" applyAlignment="1"/>
    <xf numFmtId="167" fontId="13" fillId="0" borderId="0" xfId="1" applyNumberFormat="1" applyFont="1"/>
    <xf numFmtId="49" fontId="15" fillId="0" borderId="0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left"/>
    </xf>
    <xf numFmtId="0" fontId="23" fillId="9" borderId="2" xfId="0" applyFont="1" applyFill="1" applyBorder="1" applyAlignment="1">
      <alignment wrapText="1"/>
    </xf>
    <xf numFmtId="3" fontId="0" fillId="0" borderId="0" xfId="0" applyNumberFormat="1"/>
    <xf numFmtId="3" fontId="18" fillId="6" borderId="12" xfId="1" applyNumberFormat="1" applyFont="1" applyFill="1" applyBorder="1" applyAlignment="1">
      <alignment horizontal="center" vertical="center" wrapText="1"/>
    </xf>
    <xf numFmtId="3" fontId="18" fillId="0" borderId="1" xfId="0" applyNumberFormat="1" applyFont="1" applyBorder="1"/>
    <xf numFmtId="3" fontId="19" fillId="0" borderId="1" xfId="0" applyNumberFormat="1" applyFont="1" applyBorder="1"/>
    <xf numFmtId="3" fontId="18" fillId="7" borderId="1" xfId="0" applyNumberFormat="1" applyFont="1" applyFill="1" applyBorder="1"/>
    <xf numFmtId="3" fontId="13" fillId="7" borderId="1" xfId="0" applyNumberFormat="1" applyFont="1" applyFill="1" applyBorder="1"/>
    <xf numFmtId="3" fontId="16" fillId="0" borderId="1" xfId="0" applyNumberFormat="1" applyFont="1" applyBorder="1"/>
    <xf numFmtId="3" fontId="13" fillId="0" borderId="4" xfId="0" applyNumberFormat="1" applyFont="1" applyBorder="1"/>
    <xf numFmtId="3" fontId="13" fillId="0" borderId="0" xfId="0" applyNumberFormat="1" applyFont="1"/>
    <xf numFmtId="0" fontId="15" fillId="10" borderId="1" xfId="5" applyFont="1" applyFill="1" applyBorder="1" applyAlignment="1">
      <alignment horizontal="center"/>
    </xf>
    <xf numFmtId="1" fontId="15" fillId="10" borderId="1" xfId="0" applyNumberFormat="1" applyFont="1" applyFill="1" applyBorder="1" applyAlignment="1">
      <alignment horizontal="center"/>
    </xf>
    <xf numFmtId="167" fontId="15" fillId="10" borderId="1" xfId="1" applyNumberFormat="1" applyFont="1" applyFill="1" applyBorder="1" applyAlignment="1"/>
    <xf numFmtId="168" fontId="16" fillId="10" borderId="1" xfId="2" applyNumberFormat="1" applyFont="1" applyFill="1" applyBorder="1"/>
    <xf numFmtId="167" fontId="15" fillId="10" borderId="1" xfId="1" applyNumberFormat="1" applyFont="1" applyFill="1" applyBorder="1"/>
    <xf numFmtId="0" fontId="13" fillId="10" borderId="1" xfId="0" applyFont="1" applyFill="1" applyBorder="1"/>
    <xf numFmtId="0" fontId="13" fillId="10" borderId="8" xfId="0" applyFont="1" applyFill="1" applyBorder="1"/>
    <xf numFmtId="3" fontId="13" fillId="10" borderId="1" xfId="0" applyNumberFormat="1" applyFont="1" applyFill="1" applyBorder="1"/>
    <xf numFmtId="167" fontId="18" fillId="10" borderId="11" xfId="1" applyNumberFormat="1" applyFont="1" applyFill="1" applyBorder="1"/>
    <xf numFmtId="0" fontId="16" fillId="10" borderId="1" xfId="5" applyFont="1" applyFill="1" applyBorder="1" applyAlignment="1">
      <alignment horizontal="center"/>
    </xf>
    <xf numFmtId="1" fontId="16" fillId="10" borderId="1" xfId="0" applyNumberFormat="1" applyFont="1" applyFill="1" applyBorder="1" applyAlignment="1">
      <alignment horizontal="center"/>
    </xf>
    <xf numFmtId="167" fontId="16" fillId="10" borderId="1" xfId="1" applyNumberFormat="1" applyFont="1" applyFill="1" applyBorder="1" applyAlignment="1"/>
    <xf numFmtId="167" fontId="16" fillId="10" borderId="1" xfId="1" applyNumberFormat="1" applyFont="1" applyFill="1" applyBorder="1"/>
    <xf numFmtId="0" fontId="18" fillId="10" borderId="1" xfId="0" applyFont="1" applyFill="1" applyBorder="1"/>
    <xf numFmtId="0" fontId="18" fillId="10" borderId="8" xfId="0" applyFont="1" applyFill="1" applyBorder="1"/>
    <xf numFmtId="3" fontId="18" fillId="10" borderId="1" xfId="0" applyNumberFormat="1" applyFont="1" applyFill="1" applyBorder="1"/>
    <xf numFmtId="0" fontId="13" fillId="5" borderId="3" xfId="0" applyFont="1" applyFill="1" applyBorder="1"/>
    <xf numFmtId="0" fontId="15" fillId="5" borderId="1" xfId="0" applyFont="1" applyFill="1" applyBorder="1" applyAlignment="1">
      <alignment horizontal="center"/>
    </xf>
    <xf numFmtId="166" fontId="15" fillId="5" borderId="1" xfId="0" applyNumberFormat="1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167" fontId="15" fillId="5" borderId="1" xfId="1" applyNumberFormat="1" applyFont="1" applyFill="1" applyBorder="1" applyAlignment="1"/>
    <xf numFmtId="167" fontId="13" fillId="5" borderId="1" xfId="1" applyNumberFormat="1" applyFont="1" applyFill="1" applyBorder="1"/>
    <xf numFmtId="0" fontId="13" fillId="5" borderId="1" xfId="0" applyFont="1" applyFill="1" applyBorder="1"/>
    <xf numFmtId="0" fontId="13" fillId="5" borderId="6" xfId="0" applyFont="1" applyFill="1" applyBorder="1"/>
    <xf numFmtId="3" fontId="20" fillId="5" borderId="1" xfId="0" applyNumberFormat="1" applyFont="1" applyFill="1" applyBorder="1"/>
    <xf numFmtId="167" fontId="13" fillId="5" borderId="11" xfId="1" applyNumberFormat="1" applyFont="1" applyFill="1" applyBorder="1"/>
    <xf numFmtId="3" fontId="13" fillId="5" borderId="1" xfId="0" applyNumberFormat="1" applyFont="1" applyFill="1" applyBorder="1"/>
    <xf numFmtId="0" fontId="0" fillId="5" borderId="0" xfId="0" applyFont="1" applyFill="1"/>
    <xf numFmtId="0" fontId="12" fillId="5" borderId="0" xfId="0" applyFont="1" applyFill="1"/>
    <xf numFmtId="166" fontId="24" fillId="5" borderId="0" xfId="0" applyNumberFormat="1" applyFont="1" applyFill="1" applyBorder="1" applyAlignment="1">
      <alignment horizontal="center"/>
    </xf>
    <xf numFmtId="0" fontId="13" fillId="10" borderId="3" xfId="0" applyFont="1" applyFill="1" applyBorder="1"/>
    <xf numFmtId="0" fontId="15" fillId="10" borderId="1" xfId="0" applyFont="1" applyFill="1" applyBorder="1" applyAlignment="1">
      <alignment horizontal="center"/>
    </xf>
    <xf numFmtId="0" fontId="15" fillId="10" borderId="1" xfId="0" applyFont="1" applyFill="1" applyBorder="1" applyAlignment="1">
      <alignment horizontal="center" wrapText="1"/>
    </xf>
    <xf numFmtId="0" fontId="13" fillId="10" borderId="1" xfId="0" applyFont="1" applyFill="1" applyBorder="1" applyAlignment="1">
      <alignment horizontal="center"/>
    </xf>
    <xf numFmtId="167" fontId="13" fillId="10" borderId="1" xfId="1" applyNumberFormat="1" applyFont="1" applyFill="1" applyBorder="1"/>
    <xf numFmtId="0" fontId="13" fillId="10" borderId="6" xfId="0" applyFont="1" applyFill="1" applyBorder="1"/>
    <xf numFmtId="0" fontId="20" fillId="10" borderId="7" xfId="0" applyFont="1" applyFill="1" applyBorder="1"/>
    <xf numFmtId="0" fontId="20" fillId="10" borderId="8" xfId="0" applyFont="1" applyFill="1" applyBorder="1"/>
    <xf numFmtId="3" fontId="20" fillId="10" borderId="1" xfId="0" applyNumberFormat="1" applyFont="1" applyFill="1" applyBorder="1"/>
    <xf numFmtId="167" fontId="13" fillId="10" borderId="11" xfId="1" applyNumberFormat="1" applyFont="1" applyFill="1" applyBorder="1"/>
    <xf numFmtId="0" fontId="0" fillId="10" borderId="0" xfId="0" applyFont="1" applyFill="1"/>
    <xf numFmtId="0" fontId="12" fillId="10" borderId="0" xfId="0" applyFont="1" applyFill="1"/>
    <xf numFmtId="0" fontId="10" fillId="10" borderId="3" xfId="0" applyFont="1" applyFill="1" applyBorder="1"/>
    <xf numFmtId="0" fontId="16" fillId="10" borderId="1" xfId="5" applyNumberFormat="1" applyFont="1" applyFill="1" applyBorder="1" applyAlignment="1">
      <alignment horizontal="center"/>
    </xf>
    <xf numFmtId="0" fontId="16" fillId="10" borderId="1" xfId="5" applyFont="1" applyFill="1" applyBorder="1" applyAlignment="1">
      <alignment horizontal="left" wrapText="1"/>
    </xf>
    <xf numFmtId="0" fontId="16" fillId="10" borderId="1" xfId="0" applyFont="1" applyFill="1" applyBorder="1" applyAlignment="1">
      <alignment horizontal="center"/>
    </xf>
    <xf numFmtId="0" fontId="18" fillId="10" borderId="6" xfId="0" applyFont="1" applyFill="1" applyBorder="1"/>
    <xf numFmtId="0" fontId="22" fillId="10" borderId="7" xfId="0" applyFont="1" applyFill="1" applyBorder="1"/>
    <xf numFmtId="0" fontId="22" fillId="10" borderId="8" xfId="0" applyFont="1" applyFill="1" applyBorder="1"/>
    <xf numFmtId="3" fontId="22" fillId="10" borderId="1" xfId="0" applyNumberFormat="1" applyFont="1" applyFill="1" applyBorder="1"/>
    <xf numFmtId="0" fontId="10" fillId="10" borderId="0" xfId="0" applyFont="1" applyFill="1"/>
    <xf numFmtId="0" fontId="29" fillId="10" borderId="0" xfId="0" applyFont="1" applyFill="1"/>
    <xf numFmtId="0" fontId="23" fillId="10" borderId="0" xfId="5" applyFont="1" applyFill="1" applyBorder="1" applyAlignment="1">
      <alignment horizontal="center"/>
    </xf>
    <xf numFmtId="0" fontId="16" fillId="10" borderId="1" xfId="0" applyFont="1" applyFill="1" applyBorder="1" applyAlignment="1">
      <alignment horizontal="left" wrapText="1"/>
    </xf>
    <xf numFmtId="0" fontId="16" fillId="10" borderId="1" xfId="0" applyFont="1" applyFill="1" applyBorder="1" applyAlignment="1">
      <alignment horizontal="center" wrapText="1"/>
    </xf>
    <xf numFmtId="166" fontId="16" fillId="10" borderId="1" xfId="0" applyNumberFormat="1" applyFont="1" applyFill="1" applyBorder="1" applyAlignment="1">
      <alignment horizontal="center"/>
    </xf>
    <xf numFmtId="0" fontId="18" fillId="10" borderId="1" xfId="0" applyFont="1" applyFill="1" applyBorder="1" applyAlignment="1">
      <alignment horizontal="center"/>
    </xf>
    <xf numFmtId="168" fontId="16" fillId="10" borderId="1" xfId="3" applyNumberFormat="1" applyFont="1" applyFill="1" applyBorder="1" applyAlignment="1">
      <alignment horizontal="center"/>
    </xf>
    <xf numFmtId="167" fontId="18" fillId="10" borderId="1" xfId="1" applyNumberFormat="1" applyFont="1" applyFill="1" applyBorder="1"/>
    <xf numFmtId="0" fontId="16" fillId="10" borderId="1" xfId="5" applyFont="1" applyFill="1" applyBorder="1" applyAlignment="1">
      <alignment horizontal="left"/>
    </xf>
    <xf numFmtId="1" fontId="13" fillId="10" borderId="1" xfId="0" applyNumberFormat="1" applyFont="1" applyFill="1" applyBorder="1" applyAlignment="1">
      <alignment horizontal="center"/>
    </xf>
    <xf numFmtId="167" fontId="15" fillId="10" borderId="1" xfId="1" applyNumberFormat="1" applyFont="1" applyFill="1" applyBorder="1" applyAlignment="1">
      <alignment wrapText="1"/>
    </xf>
    <xf numFmtId="168" fontId="16" fillId="10" borderId="1" xfId="2" applyNumberFormat="1" applyFont="1" applyFill="1" applyBorder="1" applyAlignment="1">
      <alignment horizontal="center" wrapText="1"/>
    </xf>
    <xf numFmtId="0" fontId="16" fillId="10" borderId="1" xfId="0" applyFont="1" applyFill="1" applyBorder="1" applyAlignment="1">
      <alignment horizontal="left"/>
    </xf>
    <xf numFmtId="0" fontId="13" fillId="10" borderId="7" xfId="0" applyFont="1" applyFill="1" applyBorder="1"/>
    <xf numFmtId="0" fontId="0" fillId="10" borderId="0" xfId="0" applyFill="1"/>
    <xf numFmtId="0" fontId="24" fillId="10" borderId="0" xfId="0" applyFont="1" applyFill="1" applyBorder="1" applyAlignment="1">
      <alignment horizontal="center"/>
    </xf>
    <xf numFmtId="0" fontId="18" fillId="10" borderId="3" xfId="0" applyFont="1" applyFill="1" applyBorder="1"/>
    <xf numFmtId="0" fontId="18" fillId="10" borderId="7" xfId="0" applyFont="1" applyFill="1" applyBorder="1"/>
    <xf numFmtId="0" fontId="23" fillId="10" borderId="0" xfId="0" applyFont="1" applyFill="1" applyBorder="1" applyAlignment="1">
      <alignment horizontal="center"/>
    </xf>
    <xf numFmtId="0" fontId="15" fillId="10" borderId="1" xfId="0" applyFont="1" applyFill="1" applyBorder="1"/>
    <xf numFmtId="0" fontId="15" fillId="10" borderId="6" xfId="0" applyFont="1" applyFill="1" applyBorder="1"/>
    <xf numFmtId="0" fontId="24" fillId="10" borderId="0" xfId="5" applyFont="1" applyFill="1" applyBorder="1" applyAlignment="1">
      <alignment horizontal="center"/>
    </xf>
    <xf numFmtId="0" fontId="12" fillId="3" borderId="0" xfId="0" applyFont="1" applyFill="1"/>
    <xf numFmtId="168" fontId="15" fillId="3" borderId="1" xfId="2" applyNumberFormat="1" applyFont="1" applyFill="1" applyBorder="1"/>
    <xf numFmtId="0" fontId="0" fillId="3" borderId="0" xfId="0" applyFont="1" applyFill="1"/>
    <xf numFmtId="0" fontId="15" fillId="10" borderId="1" xfId="4" applyFont="1" applyFill="1" applyBorder="1" applyAlignment="1">
      <alignment horizontal="center"/>
    </xf>
    <xf numFmtId="167" fontId="13" fillId="10" borderId="1" xfId="1" applyNumberFormat="1" applyFont="1" applyFill="1" applyBorder="1" applyAlignment="1"/>
    <xf numFmtId="168" fontId="18" fillId="10" borderId="1" xfId="2" applyNumberFormat="1" applyFont="1" applyFill="1" applyBorder="1"/>
    <xf numFmtId="0" fontId="19" fillId="10" borderId="1" xfId="0" applyFont="1" applyFill="1" applyBorder="1"/>
    <xf numFmtId="0" fontId="19" fillId="10" borderId="6" xfId="0" applyFont="1" applyFill="1" applyBorder="1"/>
    <xf numFmtId="0" fontId="19" fillId="10" borderId="7" xfId="0" applyFont="1" applyFill="1" applyBorder="1"/>
    <xf numFmtId="0" fontId="19" fillId="10" borderId="8" xfId="0" applyFont="1" applyFill="1" applyBorder="1"/>
    <xf numFmtId="167" fontId="26" fillId="10" borderId="11" xfId="1" applyNumberFormat="1" applyFont="1" applyFill="1" applyBorder="1"/>
    <xf numFmtId="0" fontId="24" fillId="10" borderId="0" xfId="4" applyFont="1" applyFill="1" applyBorder="1" applyAlignment="1">
      <alignment horizontal="center"/>
    </xf>
    <xf numFmtId="0" fontId="15" fillId="10" borderId="1" xfId="7" applyFont="1" applyFill="1" applyBorder="1" applyAlignment="1">
      <alignment horizontal="center"/>
    </xf>
    <xf numFmtId="0" fontId="24" fillId="10" borderId="0" xfId="7" applyFont="1" applyFill="1" applyBorder="1" applyAlignment="1">
      <alignment horizontal="center"/>
    </xf>
    <xf numFmtId="0" fontId="16" fillId="5" borderId="1" xfId="0" applyFont="1" applyFill="1" applyBorder="1" applyAlignment="1">
      <alignment horizontal="center"/>
    </xf>
    <xf numFmtId="0" fontId="16" fillId="5" borderId="1" xfId="0" applyFont="1" applyFill="1" applyBorder="1" applyAlignment="1">
      <alignment horizontal="left" wrapText="1"/>
    </xf>
    <xf numFmtId="167" fontId="13" fillId="5" borderId="1" xfId="1" applyNumberFormat="1" applyFont="1" applyFill="1" applyBorder="1" applyAlignment="1"/>
    <xf numFmtId="168" fontId="18" fillId="5" borderId="1" xfId="2" applyNumberFormat="1" applyFont="1" applyFill="1" applyBorder="1"/>
    <xf numFmtId="0" fontId="13" fillId="5" borderId="7" xfId="0" applyFont="1" applyFill="1" applyBorder="1"/>
    <xf numFmtId="0" fontId="13" fillId="5" borderId="8" xfId="0" applyFont="1" applyFill="1" applyBorder="1"/>
    <xf numFmtId="167" fontId="18" fillId="5" borderId="11" xfId="1" applyNumberFormat="1" applyFont="1" applyFill="1" applyBorder="1"/>
    <xf numFmtId="0" fontId="0" fillId="5" borderId="0" xfId="0" applyFill="1"/>
    <xf numFmtId="0" fontId="18" fillId="5" borderId="3" xfId="0" applyFont="1" applyFill="1" applyBorder="1"/>
    <xf numFmtId="0" fontId="16" fillId="5" borderId="1" xfId="0" applyFont="1" applyFill="1" applyBorder="1" applyAlignment="1">
      <alignment horizontal="center" wrapText="1"/>
    </xf>
    <xf numFmtId="0" fontId="16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/>
    </xf>
    <xf numFmtId="167" fontId="18" fillId="5" borderId="1" xfId="1" applyNumberFormat="1" applyFont="1" applyFill="1" applyBorder="1" applyAlignment="1"/>
    <xf numFmtId="167" fontId="18" fillId="5" borderId="1" xfId="1" applyNumberFormat="1" applyFont="1" applyFill="1" applyBorder="1"/>
    <xf numFmtId="0" fontId="18" fillId="5" borderId="1" xfId="0" applyFont="1" applyFill="1" applyBorder="1"/>
    <xf numFmtId="0" fontId="18" fillId="5" borderId="6" xfId="0" applyFont="1" applyFill="1" applyBorder="1"/>
    <xf numFmtId="0" fontId="18" fillId="5" borderId="7" xfId="0" applyFont="1" applyFill="1" applyBorder="1"/>
    <xf numFmtId="0" fontId="18" fillId="5" borderId="8" xfId="0" applyFont="1" applyFill="1" applyBorder="1"/>
    <xf numFmtId="3" fontId="22" fillId="5" borderId="1" xfId="0" applyNumberFormat="1" applyFont="1" applyFill="1" applyBorder="1"/>
    <xf numFmtId="3" fontId="18" fillId="5" borderId="1" xfId="0" applyNumberFormat="1" applyFont="1" applyFill="1" applyBorder="1"/>
    <xf numFmtId="0" fontId="10" fillId="5" borderId="0" xfId="0" applyFont="1" applyFill="1"/>
    <xf numFmtId="0" fontId="29" fillId="5" borderId="0" xfId="0" applyFont="1" applyFill="1"/>
    <xf numFmtId="0" fontId="23" fillId="5" borderId="0" xfId="0" applyFont="1" applyFill="1" applyBorder="1" applyAlignment="1">
      <alignment horizontal="center" vertical="center" wrapText="1"/>
    </xf>
    <xf numFmtId="0" fontId="29" fillId="3" borderId="0" xfId="0" applyFont="1" applyFill="1"/>
    <xf numFmtId="0" fontId="23" fillId="3" borderId="0" xfId="0" applyFont="1" applyFill="1" applyBorder="1" applyAlignment="1">
      <alignment horizontal="center" vertical="center" wrapText="1"/>
    </xf>
    <xf numFmtId="0" fontId="16" fillId="10" borderId="1" xfId="0" applyFont="1" applyFill="1" applyBorder="1" applyAlignment="1">
      <alignment horizontal="center" vertical="center" wrapText="1"/>
    </xf>
    <xf numFmtId="167" fontId="18" fillId="10" borderId="1" xfId="1" applyNumberFormat="1" applyFont="1" applyFill="1" applyBorder="1" applyAlignment="1"/>
    <xf numFmtId="0" fontId="23" fillId="10" borderId="0" xfId="0" applyFont="1" applyFill="1" applyBorder="1" applyAlignment="1">
      <alignment horizontal="center" vertical="center" wrapText="1"/>
    </xf>
    <xf numFmtId="0" fontId="16" fillId="5" borderId="1" xfId="5" applyFont="1" applyFill="1" applyBorder="1" applyAlignment="1">
      <alignment horizontal="center"/>
    </xf>
    <xf numFmtId="0" fontId="16" fillId="5" borderId="1" xfId="5" applyFont="1" applyFill="1" applyBorder="1" applyAlignment="1">
      <alignment horizontal="left" wrapText="1"/>
    </xf>
    <xf numFmtId="0" fontId="15" fillId="5" borderId="1" xfId="5" applyFont="1" applyFill="1" applyBorder="1" applyAlignment="1">
      <alignment horizontal="center"/>
    </xf>
    <xf numFmtId="1" fontId="15" fillId="5" borderId="1" xfId="0" applyNumberFormat="1" applyFont="1" applyFill="1" applyBorder="1" applyAlignment="1">
      <alignment horizontal="center"/>
    </xf>
    <xf numFmtId="168" fontId="16" fillId="5" borderId="1" xfId="2" applyNumberFormat="1" applyFont="1" applyFill="1" applyBorder="1"/>
    <xf numFmtId="167" fontId="15" fillId="5" borderId="1" xfId="1" applyNumberFormat="1" applyFont="1" applyFill="1" applyBorder="1"/>
    <xf numFmtId="0" fontId="24" fillId="5" borderId="0" xfId="5" applyFont="1" applyFill="1" applyBorder="1" applyAlignment="1">
      <alignment horizontal="center"/>
    </xf>
    <xf numFmtId="0" fontId="15" fillId="5" borderId="1" xfId="5" applyFont="1" applyFill="1" applyBorder="1" applyAlignment="1">
      <alignment horizontal="left" wrapText="1"/>
    </xf>
    <xf numFmtId="168" fontId="15" fillId="5" borderId="1" xfId="2" applyNumberFormat="1" applyFont="1" applyFill="1" applyBorder="1"/>
    <xf numFmtId="0" fontId="0" fillId="0" borderId="14" xfId="0" applyFill="1" applyBorder="1"/>
    <xf numFmtId="0" fontId="0" fillId="0" borderId="15" xfId="0" applyFill="1" applyBorder="1"/>
    <xf numFmtId="0" fontId="10" fillId="0" borderId="15" xfId="0" applyFont="1" applyFill="1" applyBorder="1"/>
    <xf numFmtId="0" fontId="0" fillId="0" borderId="15" xfId="0" applyFont="1" applyFill="1" applyBorder="1"/>
    <xf numFmtId="0" fontId="9" fillId="0" borderId="15" xfId="0" applyFont="1" applyFill="1" applyBorder="1"/>
    <xf numFmtId="3" fontId="0" fillId="0" borderId="15" xfId="0" applyNumberFormat="1" applyFill="1" applyBorder="1"/>
    <xf numFmtId="0" fontId="10" fillId="10" borderId="15" xfId="0" applyFont="1" applyFill="1" applyBorder="1"/>
    <xf numFmtId="0" fontId="0" fillId="3" borderId="15" xfId="0" applyFont="1" applyFill="1" applyBorder="1"/>
    <xf numFmtId="0" fontId="0" fillId="10" borderId="15" xfId="0" applyFill="1" applyBorder="1"/>
    <xf numFmtId="0" fontId="10" fillId="5" borderId="15" xfId="0" applyFont="1" applyFill="1" applyBorder="1"/>
    <xf numFmtId="0" fontId="10" fillId="3" borderId="15" xfId="0" applyFont="1" applyFill="1" applyBorder="1"/>
    <xf numFmtId="0" fontId="0" fillId="5" borderId="15" xfId="0" applyFill="1" applyBorder="1"/>
    <xf numFmtId="0" fontId="0" fillId="5" borderId="15" xfId="0" applyFont="1" applyFill="1" applyBorder="1"/>
    <xf numFmtId="167" fontId="8" fillId="0" borderId="15" xfId="1" applyNumberFormat="1" applyFont="1" applyFill="1" applyBorder="1"/>
    <xf numFmtId="0" fontId="0" fillId="0" borderId="15" xfId="0" applyFill="1" applyBorder="1" applyAlignment="1">
      <alignment horizontal="center"/>
    </xf>
    <xf numFmtId="165" fontId="8" fillId="0" borderId="15" xfId="1" applyFont="1" applyFill="1" applyBorder="1"/>
    <xf numFmtId="0" fontId="28" fillId="0" borderId="15" xfId="0" applyFont="1" applyFill="1" applyBorder="1"/>
    <xf numFmtId="3" fontId="0" fillId="10" borderId="15" xfId="0" applyNumberFormat="1" applyFill="1" applyBorder="1"/>
    <xf numFmtId="0" fontId="15" fillId="5" borderId="1" xfId="4" applyFont="1" applyFill="1" applyBorder="1" applyAlignment="1">
      <alignment horizontal="center"/>
    </xf>
    <xf numFmtId="0" fontId="19" fillId="5" borderId="1" xfId="0" applyFont="1" applyFill="1" applyBorder="1" applyAlignment="1">
      <alignment horizontal="center" wrapText="1"/>
    </xf>
    <xf numFmtId="0" fontId="19" fillId="5" borderId="6" xfId="0" applyFont="1" applyFill="1" applyBorder="1" applyAlignment="1">
      <alignment horizontal="center" wrapText="1"/>
    </xf>
    <xf numFmtId="0" fontId="19" fillId="5" borderId="7" xfId="0" applyFont="1" applyFill="1" applyBorder="1"/>
    <xf numFmtId="0" fontId="19" fillId="5" borderId="8" xfId="0" applyFont="1" applyFill="1" applyBorder="1"/>
    <xf numFmtId="167" fontId="16" fillId="5" borderId="11" xfId="1" applyNumberFormat="1" applyFont="1" applyFill="1" applyBorder="1"/>
    <xf numFmtId="0" fontId="24" fillId="5" borderId="0" xfId="4" applyFont="1" applyFill="1" applyBorder="1" applyAlignment="1">
      <alignment horizontal="center"/>
    </xf>
    <xf numFmtId="3" fontId="0" fillId="5" borderId="15" xfId="0" applyNumberFormat="1" applyFill="1" applyBorder="1"/>
    <xf numFmtId="3" fontId="10" fillId="3" borderId="15" xfId="0" applyNumberFormat="1" applyFont="1" applyFill="1" applyBorder="1"/>
    <xf numFmtId="0" fontId="13" fillId="5" borderId="1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6" fillId="5" borderId="1" xfId="0" applyFont="1" applyFill="1" applyBorder="1" applyAlignment="1">
      <alignment horizontal="left"/>
    </xf>
    <xf numFmtId="0" fontId="13" fillId="3" borderId="0" xfId="0" applyFont="1" applyFill="1" applyAlignment="1"/>
    <xf numFmtId="0" fontId="13" fillId="3" borderId="20" xfId="0" applyFont="1" applyFill="1" applyBorder="1" applyAlignment="1"/>
    <xf numFmtId="0" fontId="16" fillId="6" borderId="2" xfId="0" applyFont="1" applyFill="1" applyBorder="1" applyAlignment="1">
      <alignment wrapText="1"/>
    </xf>
    <xf numFmtId="0" fontId="16" fillId="6" borderId="1" xfId="0" applyFont="1" applyFill="1" applyBorder="1" applyAlignment="1"/>
    <xf numFmtId="0" fontId="15" fillId="6" borderId="1" xfId="0" applyFont="1" applyFill="1" applyBorder="1" applyAlignment="1"/>
    <xf numFmtId="0" fontId="16" fillId="10" borderId="1" xfId="0" applyFont="1" applyFill="1" applyBorder="1" applyAlignment="1"/>
    <xf numFmtId="0" fontId="13" fillId="6" borderId="1" xfId="0" applyFont="1" applyFill="1" applyBorder="1" applyAlignment="1"/>
    <xf numFmtId="0" fontId="18" fillId="10" borderId="1" xfId="0" applyFont="1" applyFill="1" applyBorder="1" applyAlignment="1"/>
    <xf numFmtId="0" fontId="15" fillId="6" borderId="1" xfId="0" applyFont="1" applyFill="1" applyBorder="1" applyAlignment="1">
      <alignment wrapText="1"/>
    </xf>
    <xf numFmtId="0" fontId="15" fillId="10" borderId="1" xfId="0" applyFont="1" applyFill="1" applyBorder="1" applyAlignment="1"/>
    <xf numFmtId="0" fontId="15" fillId="10" borderId="1" xfId="0" applyFont="1" applyFill="1" applyBorder="1" applyAlignment="1">
      <alignment wrapText="1"/>
    </xf>
    <xf numFmtId="0" fontId="15" fillId="3" borderId="1" xfId="0" applyFont="1" applyFill="1" applyBorder="1" applyAlignment="1"/>
    <xf numFmtId="0" fontId="13" fillId="10" borderId="1" xfId="0" applyFont="1" applyFill="1" applyBorder="1" applyAlignment="1"/>
    <xf numFmtId="0" fontId="13" fillId="5" borderId="1" xfId="0" applyFont="1" applyFill="1" applyBorder="1" applyAlignment="1"/>
    <xf numFmtId="0" fontId="15" fillId="5" borderId="1" xfId="0" applyFont="1" applyFill="1" applyBorder="1" applyAlignment="1"/>
    <xf numFmtId="0" fontId="13" fillId="6" borderId="1" xfId="0" applyFont="1" applyFill="1" applyBorder="1" applyAlignment="1">
      <alignment vertical="center"/>
    </xf>
    <xf numFmtId="0" fontId="13" fillId="5" borderId="1" xfId="0" applyFont="1" applyFill="1" applyBorder="1" applyAlignment="1">
      <alignment vertical="center"/>
    </xf>
    <xf numFmtId="0" fontId="18" fillId="6" borderId="1" xfId="0" applyFont="1" applyFill="1" applyBorder="1" applyAlignment="1"/>
    <xf numFmtId="0" fontId="16" fillId="6" borderId="1" xfId="0" applyFont="1" applyFill="1" applyBorder="1" applyAlignment="1">
      <alignment wrapText="1"/>
    </xf>
    <xf numFmtId="0" fontId="15" fillId="6" borderId="1" xfId="0" applyNumberFormat="1" applyFont="1" applyFill="1" applyBorder="1" applyAlignment="1"/>
    <xf numFmtId="0" fontId="15" fillId="6" borderId="1" xfId="1" applyNumberFormat="1" applyFont="1" applyFill="1" applyBorder="1" applyAlignment="1"/>
    <xf numFmtId="0" fontId="16" fillId="6" borderId="1" xfId="1" applyNumberFormat="1" applyFont="1" applyFill="1" applyBorder="1" applyAlignment="1"/>
    <xf numFmtId="0" fontId="13" fillId="6" borderId="4" xfId="0" applyFont="1" applyFill="1" applyBorder="1" applyAlignment="1"/>
    <xf numFmtId="0" fontId="13" fillId="6" borderId="0" xfId="0" applyFont="1" applyFill="1" applyBorder="1" applyAlignment="1"/>
    <xf numFmtId="0" fontId="16" fillId="6" borderId="0" xfId="0" applyFont="1" applyFill="1" applyBorder="1" applyAlignment="1"/>
    <xf numFmtId="0" fontId="13" fillId="6" borderId="0" xfId="0" applyFont="1" applyFill="1" applyAlignment="1"/>
    <xf numFmtId="1" fontId="18" fillId="10" borderId="1" xfId="0" applyNumberFormat="1" applyFont="1" applyFill="1" applyBorder="1" applyAlignment="1">
      <alignment horizontal="center"/>
    </xf>
    <xf numFmtId="167" fontId="16" fillId="10" borderId="1" xfId="1" applyNumberFormat="1" applyFont="1" applyFill="1" applyBorder="1" applyAlignment="1">
      <alignment wrapText="1"/>
    </xf>
    <xf numFmtId="0" fontId="15" fillId="10" borderId="1" xfId="5" applyFont="1" applyFill="1" applyBorder="1" applyAlignment="1">
      <alignment horizontal="left"/>
    </xf>
    <xf numFmtId="168" fontId="15" fillId="10" borderId="1" xfId="2" applyNumberFormat="1" applyFont="1" applyFill="1" applyBorder="1" applyAlignment="1">
      <alignment horizontal="center" wrapText="1"/>
    </xf>
    <xf numFmtId="0" fontId="0" fillId="10" borderId="15" xfId="0" applyFont="1" applyFill="1" applyBorder="1"/>
    <xf numFmtId="0" fontId="18" fillId="10" borderId="1" xfId="0" applyFont="1" applyFill="1" applyBorder="1" applyAlignment="1">
      <alignment horizontal="center" vertical="center"/>
    </xf>
    <xf numFmtId="0" fontId="29" fillId="10" borderId="0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horizontal="left"/>
    </xf>
    <xf numFmtId="165" fontId="10" fillId="3" borderId="15" xfId="1" applyFont="1" applyFill="1" applyBorder="1"/>
    <xf numFmtId="0" fontId="13" fillId="10" borderId="1" xfId="0" applyFont="1" applyFill="1" applyBorder="1" applyAlignment="1">
      <alignment horizontal="center" vertical="center"/>
    </xf>
    <xf numFmtId="0" fontId="12" fillId="10" borderId="0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wrapText="1"/>
    </xf>
    <xf numFmtId="168" fontId="13" fillId="10" borderId="1" xfId="2" applyNumberFormat="1" applyFont="1" applyFill="1" applyBorder="1"/>
    <xf numFmtId="3" fontId="7" fillId="3" borderId="1" xfId="0" applyNumberFormat="1" applyFont="1" applyFill="1" applyBorder="1"/>
    <xf numFmtId="0" fontId="23" fillId="0" borderId="0" xfId="0" applyFont="1" applyFill="1"/>
    <xf numFmtId="165" fontId="8" fillId="6" borderId="16" xfId="1" applyFont="1" applyFill="1" applyBorder="1"/>
    <xf numFmtId="165" fontId="10" fillId="0" borderId="15" xfId="1" applyFont="1" applyFill="1" applyBorder="1"/>
    <xf numFmtId="0" fontId="27" fillId="3" borderId="1" xfId="0" applyFont="1" applyFill="1" applyBorder="1" applyAlignment="1">
      <alignment horizontal="left"/>
    </xf>
    <xf numFmtId="0" fontId="32" fillId="3" borderId="1" xfId="5" applyFont="1" applyFill="1" applyBorder="1" applyAlignment="1">
      <alignment horizontal="left" wrapText="1"/>
    </xf>
    <xf numFmtId="165" fontId="8" fillId="7" borderId="14" xfId="1" applyFont="1" applyFill="1" applyBorder="1"/>
    <xf numFmtId="49" fontId="33" fillId="3" borderId="1" xfId="0" applyNumberFormat="1" applyFont="1" applyFill="1" applyBorder="1" applyAlignment="1">
      <alignment horizontal="center" wrapText="1"/>
    </xf>
    <xf numFmtId="0" fontId="13" fillId="0" borderId="0" xfId="0" applyFont="1" applyAlignment="1">
      <alignment horizontal="center"/>
    </xf>
    <xf numFmtId="3" fontId="13" fillId="11" borderId="1" xfId="0" applyNumberFormat="1" applyFont="1" applyFill="1" applyBorder="1"/>
    <xf numFmtId="3" fontId="9" fillId="0" borderId="15" xfId="0" applyNumberFormat="1" applyFont="1" applyFill="1" applyBorder="1"/>
    <xf numFmtId="3" fontId="9" fillId="3" borderId="15" xfId="0" applyNumberFormat="1" applyFont="1" applyFill="1" applyBorder="1"/>
    <xf numFmtId="3" fontId="13" fillId="12" borderId="1" xfId="0" applyNumberFormat="1" applyFont="1" applyFill="1" applyBorder="1"/>
    <xf numFmtId="3" fontId="18" fillId="12" borderId="1" xfId="0" applyNumberFormat="1" applyFont="1" applyFill="1" applyBorder="1"/>
    <xf numFmtId="3" fontId="18" fillId="11" borderId="1" xfId="0" applyNumberFormat="1" applyFont="1" applyFill="1" applyBorder="1"/>
    <xf numFmtId="0" fontId="13" fillId="13" borderId="3" xfId="0" applyFont="1" applyFill="1" applyBorder="1"/>
    <xf numFmtId="0" fontId="15" fillId="13" borderId="1" xfId="5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15" fillId="13" borderId="1" xfId="5" applyFont="1" applyFill="1" applyBorder="1" applyAlignment="1">
      <alignment horizontal="left"/>
    </xf>
    <xf numFmtId="0" fontId="13" fillId="13" borderId="1" xfId="0" applyFont="1" applyFill="1" applyBorder="1" applyAlignment="1">
      <alignment horizontal="center"/>
    </xf>
    <xf numFmtId="0" fontId="13" fillId="13" borderId="1" xfId="0" applyFont="1" applyFill="1" applyBorder="1" applyAlignment="1"/>
    <xf numFmtId="167" fontId="13" fillId="13" borderId="1" xfId="1" applyNumberFormat="1" applyFont="1" applyFill="1" applyBorder="1" applyAlignment="1"/>
    <xf numFmtId="168" fontId="13" fillId="13" borderId="1" xfId="2" applyNumberFormat="1" applyFont="1" applyFill="1" applyBorder="1"/>
    <xf numFmtId="167" fontId="13" fillId="13" borderId="1" xfId="1" applyNumberFormat="1" applyFont="1" applyFill="1" applyBorder="1"/>
    <xf numFmtId="0" fontId="13" fillId="13" borderId="1" xfId="0" applyFont="1" applyFill="1" applyBorder="1"/>
    <xf numFmtId="0" fontId="13" fillId="13" borderId="8" xfId="0" applyFont="1" applyFill="1" applyBorder="1"/>
    <xf numFmtId="3" fontId="13" fillId="13" borderId="1" xfId="0" applyNumberFormat="1" applyFont="1" applyFill="1" applyBorder="1"/>
    <xf numFmtId="167" fontId="13" fillId="13" borderId="11" xfId="1" applyNumberFormat="1" applyFont="1" applyFill="1" applyBorder="1"/>
    <xf numFmtId="0" fontId="0" fillId="13" borderId="0" xfId="0" applyFont="1" applyFill="1"/>
    <xf numFmtId="0" fontId="12" fillId="13" borderId="0" xfId="0" applyFont="1" applyFill="1"/>
    <xf numFmtId="0" fontId="24" fillId="13" borderId="0" xfId="5" applyFont="1" applyFill="1" applyBorder="1" applyAlignment="1">
      <alignment horizontal="center"/>
    </xf>
    <xf numFmtId="0" fontId="0" fillId="13" borderId="15" xfId="0" applyFont="1" applyFill="1" applyBorder="1"/>
    <xf numFmtId="0" fontId="18" fillId="13" borderId="3" xfId="0" applyFont="1" applyFill="1" applyBorder="1"/>
    <xf numFmtId="0" fontId="16" fillId="13" borderId="1" xfId="0" applyFont="1" applyFill="1" applyBorder="1" applyAlignment="1">
      <alignment horizontal="center"/>
    </xf>
    <xf numFmtId="0" fontId="16" fillId="13" borderId="1" xfId="0" applyFont="1" applyFill="1" applyBorder="1" applyAlignment="1">
      <alignment horizontal="left" wrapText="1"/>
    </xf>
    <xf numFmtId="0" fontId="16" fillId="13" borderId="1" xfId="0" applyFont="1" applyFill="1" applyBorder="1" applyAlignment="1">
      <alignment horizontal="center" wrapText="1"/>
    </xf>
    <xf numFmtId="0" fontId="16" fillId="13" borderId="1" xfId="4" applyFont="1" applyFill="1" applyBorder="1" applyAlignment="1">
      <alignment horizontal="center"/>
    </xf>
    <xf numFmtId="0" fontId="18" fillId="13" borderId="1" xfId="0" applyFont="1" applyFill="1" applyBorder="1" applyAlignment="1">
      <alignment horizontal="center"/>
    </xf>
    <xf numFmtId="0" fontId="18" fillId="13" borderId="1" xfId="0" applyFont="1" applyFill="1" applyBorder="1" applyAlignment="1"/>
    <xf numFmtId="167" fontId="18" fillId="13" borderId="1" xfId="1" applyNumberFormat="1" applyFont="1" applyFill="1" applyBorder="1" applyAlignment="1"/>
    <xf numFmtId="168" fontId="18" fillId="13" borderId="1" xfId="2" applyNumberFormat="1" applyFont="1" applyFill="1" applyBorder="1"/>
    <xf numFmtId="167" fontId="18" fillId="13" borderId="1" xfId="1" applyNumberFormat="1" applyFont="1" applyFill="1" applyBorder="1"/>
    <xf numFmtId="0" fontId="18" fillId="13" borderId="1" xfId="0" applyFont="1" applyFill="1" applyBorder="1"/>
    <xf numFmtId="0" fontId="18" fillId="13" borderId="8" xfId="0" applyFont="1" applyFill="1" applyBorder="1"/>
    <xf numFmtId="3" fontId="18" fillId="13" borderId="1" xfId="0" applyNumberFormat="1" applyFont="1" applyFill="1" applyBorder="1"/>
    <xf numFmtId="167" fontId="18" fillId="13" borderId="11" xfId="1" applyNumberFormat="1" applyFont="1" applyFill="1" applyBorder="1"/>
    <xf numFmtId="0" fontId="10" fillId="13" borderId="0" xfId="0" applyFont="1" applyFill="1"/>
    <xf numFmtId="0" fontId="29" fillId="13" borderId="0" xfId="0" applyFont="1" applyFill="1"/>
    <xf numFmtId="0" fontId="23" fillId="13" borderId="0" xfId="4" applyFont="1" applyFill="1" applyBorder="1" applyAlignment="1">
      <alignment horizontal="center"/>
    </xf>
    <xf numFmtId="0" fontId="10" fillId="13" borderId="15" xfId="0" applyFont="1" applyFill="1" applyBorder="1"/>
    <xf numFmtId="49" fontId="34" fillId="13" borderId="1" xfId="0" applyNumberFormat="1" applyFont="1" applyFill="1" applyBorder="1" applyAlignment="1">
      <alignment horizontal="center" wrapText="1"/>
    </xf>
    <xf numFmtId="0" fontId="15" fillId="13" borderId="1" xfId="5" applyFont="1" applyFill="1" applyBorder="1" applyAlignment="1">
      <alignment horizontal="left" wrapText="1"/>
    </xf>
    <xf numFmtId="1" fontId="15" fillId="13" borderId="1" xfId="0" applyNumberFormat="1" applyFont="1" applyFill="1" applyBorder="1" applyAlignment="1">
      <alignment horizontal="center"/>
    </xf>
    <xf numFmtId="0" fontId="15" fillId="13" borderId="1" xfId="0" applyFont="1" applyFill="1" applyBorder="1" applyAlignment="1"/>
    <xf numFmtId="167" fontId="15" fillId="13" borderId="1" xfId="1" applyNumberFormat="1" applyFont="1" applyFill="1" applyBorder="1" applyAlignment="1"/>
    <xf numFmtId="168" fontId="15" fillId="13" borderId="1" xfId="2" applyNumberFormat="1" applyFont="1" applyFill="1" applyBorder="1"/>
    <xf numFmtId="167" fontId="15" fillId="13" borderId="1" xfId="1" applyNumberFormat="1" applyFont="1" applyFill="1" applyBorder="1"/>
    <xf numFmtId="3" fontId="22" fillId="13" borderId="1" xfId="0" applyNumberFormat="1" applyFont="1" applyFill="1" applyBorder="1"/>
    <xf numFmtId="0" fontId="16" fillId="13" borderId="1" xfId="5" applyFont="1" applyFill="1" applyBorder="1" applyAlignment="1">
      <alignment horizontal="center"/>
    </xf>
    <xf numFmtId="0" fontId="16" fillId="13" borderId="1" xfId="5" applyFont="1" applyFill="1" applyBorder="1" applyAlignment="1">
      <alignment horizontal="left"/>
    </xf>
    <xf numFmtId="0" fontId="23" fillId="13" borderId="0" xfId="5" applyFont="1" applyFill="1" applyBorder="1" applyAlignment="1">
      <alignment horizontal="center"/>
    </xf>
    <xf numFmtId="167" fontId="8" fillId="3" borderId="15" xfId="1" applyNumberFormat="1" applyFont="1" applyFill="1" applyBorder="1"/>
    <xf numFmtId="0" fontId="28" fillId="3" borderId="0" xfId="0" applyFont="1" applyFill="1"/>
    <xf numFmtId="0" fontId="15" fillId="10" borderId="1" xfId="0" applyNumberFormat="1" applyFont="1" applyFill="1" applyBorder="1" applyAlignment="1"/>
    <xf numFmtId="168" fontId="15" fillId="10" borderId="1" xfId="2" applyNumberFormat="1" applyFont="1" applyFill="1" applyBorder="1"/>
    <xf numFmtId="0" fontId="0" fillId="13" borderId="3" xfId="0" applyFont="1" applyFill="1" applyBorder="1"/>
    <xf numFmtId="0" fontId="15" fillId="13" borderId="1" xfId="0" applyNumberFormat="1" applyFont="1" applyFill="1" applyBorder="1" applyAlignment="1"/>
    <xf numFmtId="1" fontId="16" fillId="13" borderId="1" xfId="0" applyNumberFormat="1" applyFont="1" applyFill="1" applyBorder="1" applyAlignment="1">
      <alignment horizontal="center"/>
    </xf>
    <xf numFmtId="0" fontId="16" fillId="13" borderId="1" xfId="0" applyNumberFormat="1" applyFont="1" applyFill="1" applyBorder="1" applyAlignment="1"/>
    <xf numFmtId="167" fontId="16" fillId="13" borderId="1" xfId="1" applyNumberFormat="1" applyFont="1" applyFill="1" applyBorder="1" applyAlignment="1"/>
    <xf numFmtId="168" fontId="16" fillId="13" borderId="1" xfId="2" applyNumberFormat="1" applyFont="1" applyFill="1" applyBorder="1"/>
    <xf numFmtId="167" fontId="16" fillId="13" borderId="1" xfId="1" applyNumberFormat="1" applyFont="1" applyFill="1" applyBorder="1"/>
    <xf numFmtId="0" fontId="16" fillId="13" borderId="1" xfId="0" applyFont="1" applyFill="1" applyBorder="1" applyAlignment="1"/>
    <xf numFmtId="0" fontId="16" fillId="13" borderId="1" xfId="1" applyNumberFormat="1" applyFont="1" applyFill="1" applyBorder="1" applyAlignment="1"/>
    <xf numFmtId="0" fontId="16" fillId="13" borderId="1" xfId="5" applyFont="1" applyFill="1" applyBorder="1" applyAlignment="1">
      <alignment horizontal="left" wrapText="1"/>
    </xf>
    <xf numFmtId="0" fontId="35" fillId="13" borderId="1" xfId="0" applyFont="1" applyFill="1" applyBorder="1" applyAlignment="1">
      <alignment horizontal="center" wrapText="1"/>
    </xf>
    <xf numFmtId="0" fontId="35" fillId="13" borderId="8" xfId="0" applyFont="1" applyFill="1" applyBorder="1" applyAlignment="1">
      <alignment horizontal="center" wrapText="1"/>
    </xf>
    <xf numFmtId="3" fontId="0" fillId="3" borderId="0" xfId="0" applyNumberFormat="1" applyFill="1"/>
    <xf numFmtId="0" fontId="16" fillId="13" borderId="1" xfId="0" applyFont="1" applyFill="1" applyBorder="1"/>
    <xf numFmtId="0" fontId="16" fillId="13" borderId="8" xfId="0" applyFont="1" applyFill="1" applyBorder="1"/>
    <xf numFmtId="167" fontId="10" fillId="0" borderId="15" xfId="0" applyNumberFormat="1" applyFont="1" applyFill="1" applyBorder="1"/>
    <xf numFmtId="0" fontId="28" fillId="3" borderId="1" xfId="5" applyFont="1" applyFill="1" applyBorder="1" applyAlignment="1">
      <alignment horizontal="left"/>
    </xf>
    <xf numFmtId="0" fontId="16" fillId="3" borderId="1" xfId="0" applyFont="1" applyFill="1" applyBorder="1" applyAlignment="1"/>
    <xf numFmtId="168" fontId="16" fillId="13" borderId="1" xfId="3" applyNumberFormat="1" applyFont="1" applyFill="1" applyBorder="1" applyAlignment="1">
      <alignment horizontal="center"/>
    </xf>
    <xf numFmtId="0" fontId="13" fillId="13" borderId="6" xfId="0" applyFont="1" applyFill="1" applyBorder="1"/>
    <xf numFmtId="0" fontId="13" fillId="13" borderId="7" xfId="0" applyFont="1" applyFill="1" applyBorder="1"/>
    <xf numFmtId="0" fontId="16" fillId="13" borderId="1" xfId="5" applyFont="1" applyFill="1" applyBorder="1" applyAlignment="1">
      <alignment horizontal="center" wrapText="1"/>
    </xf>
    <xf numFmtId="0" fontId="16" fillId="13" borderId="1" xfId="3" applyFont="1" applyFill="1" applyBorder="1" applyAlignment="1">
      <alignment horizontal="left" wrapText="1"/>
    </xf>
    <xf numFmtId="0" fontId="18" fillId="13" borderId="6" xfId="0" applyFont="1" applyFill="1" applyBorder="1"/>
    <xf numFmtId="0" fontId="18" fillId="13" borderId="7" xfId="0" applyFont="1" applyFill="1" applyBorder="1"/>
    <xf numFmtId="166" fontId="16" fillId="13" borderId="1" xfId="0" applyNumberFormat="1" applyFont="1" applyFill="1" applyBorder="1" applyAlignment="1">
      <alignment horizontal="center"/>
    </xf>
    <xf numFmtId="49" fontId="16" fillId="13" borderId="1" xfId="0" quotePrefix="1" applyNumberFormat="1" applyFont="1" applyFill="1" applyBorder="1" applyAlignment="1">
      <alignment horizontal="center" wrapText="1"/>
    </xf>
    <xf numFmtId="168" fontId="18" fillId="13" borderId="1" xfId="2" applyNumberFormat="1" applyFont="1" applyFill="1" applyBorder="1" applyAlignment="1">
      <alignment horizontal="center"/>
    </xf>
    <xf numFmtId="0" fontId="33" fillId="3" borderId="1" xfId="0" applyFont="1" applyFill="1" applyBorder="1" applyAlignment="1">
      <alignment horizontal="left" wrapText="1"/>
    </xf>
    <xf numFmtId="0" fontId="15" fillId="13" borderId="1" xfId="3" applyFont="1" applyFill="1" applyBorder="1" applyAlignment="1">
      <alignment horizontal="center"/>
    </xf>
    <xf numFmtId="3" fontId="0" fillId="0" borderId="0" xfId="0" applyNumberFormat="1" applyBorder="1"/>
    <xf numFmtId="3" fontId="15" fillId="0" borderId="0" xfId="0" applyNumberFormat="1" applyFont="1" applyBorder="1" applyAlignment="1"/>
    <xf numFmtId="3" fontId="13" fillId="0" borderId="0" xfId="0" applyNumberFormat="1" applyFont="1" applyBorder="1"/>
    <xf numFmtId="3" fontId="16" fillId="5" borderId="14" xfId="1" applyNumberFormat="1" applyFont="1" applyFill="1" applyBorder="1" applyAlignment="1">
      <alignment horizontal="center" wrapText="1"/>
    </xf>
    <xf numFmtId="1" fontId="13" fillId="6" borderId="1" xfId="0" applyNumberFormat="1" applyFont="1" applyFill="1" applyBorder="1" applyAlignment="1"/>
    <xf numFmtId="1" fontId="15" fillId="6" borderId="1" xfId="0" applyNumberFormat="1" applyFont="1" applyFill="1" applyBorder="1" applyAlignment="1"/>
    <xf numFmtId="1" fontId="15" fillId="6" borderId="1" xfId="0" applyNumberFormat="1" applyFont="1" applyFill="1" applyBorder="1" applyAlignment="1">
      <alignment wrapText="1"/>
    </xf>
    <xf numFmtId="0" fontId="16" fillId="3" borderId="17" xfId="5" applyFont="1" applyFill="1" applyBorder="1" applyAlignment="1">
      <alignment horizontal="left" wrapText="1"/>
    </xf>
    <xf numFmtId="168" fontId="16" fillId="3" borderId="18" xfId="2" applyNumberFormat="1" applyFont="1" applyFill="1" applyBorder="1"/>
    <xf numFmtId="167" fontId="13" fillId="3" borderId="9" xfId="1" applyNumberFormat="1" applyFont="1" applyFill="1" applyBorder="1"/>
    <xf numFmtId="3" fontId="13" fillId="3" borderId="9" xfId="0" applyNumberFormat="1" applyFont="1" applyFill="1" applyBorder="1"/>
    <xf numFmtId="167" fontId="18" fillId="3" borderId="19" xfId="1" applyNumberFormat="1" applyFont="1" applyFill="1" applyBorder="1"/>
    <xf numFmtId="0" fontId="13" fillId="0" borderId="1" xfId="0" applyFont="1" applyBorder="1"/>
    <xf numFmtId="167" fontId="18" fillId="0" borderId="1" xfId="1" applyNumberFormat="1" applyFont="1" applyBorder="1"/>
    <xf numFmtId="167" fontId="13" fillId="0" borderId="4" xfId="1" applyNumberFormat="1" applyFont="1" applyFill="1" applyBorder="1"/>
    <xf numFmtId="0" fontId="13" fillId="0" borderId="4" xfId="0" applyFont="1" applyBorder="1"/>
    <xf numFmtId="167" fontId="18" fillId="0" borderId="4" xfId="1" applyNumberFormat="1" applyFont="1" applyBorder="1"/>
    <xf numFmtId="0" fontId="0" fillId="0" borderId="1" xfId="0" applyBorder="1"/>
    <xf numFmtId="0" fontId="12" fillId="0" borderId="0" xfId="0" applyFont="1" applyBorder="1"/>
    <xf numFmtId="0" fontId="12" fillId="0" borderId="0" xfId="0" applyFont="1"/>
    <xf numFmtId="0" fontId="0" fillId="0" borderId="4" xfId="0" applyBorder="1"/>
    <xf numFmtId="0" fontId="0" fillId="0" borderId="25" xfId="0" applyBorder="1"/>
    <xf numFmtId="0" fontId="0" fillId="0" borderId="24" xfId="0" applyBorder="1"/>
    <xf numFmtId="0" fontId="10" fillId="0" borderId="1" xfId="0" applyFont="1" applyBorder="1"/>
    <xf numFmtId="0" fontId="24" fillId="0" borderId="1" xfId="0" applyFont="1" applyFill="1" applyBorder="1" applyAlignment="1">
      <alignment horizontal="center" wrapText="1"/>
    </xf>
    <xf numFmtId="0" fontId="24" fillId="3" borderId="3" xfId="0" applyFont="1" applyFill="1" applyBorder="1" applyAlignment="1">
      <alignment horizontal="center"/>
    </xf>
    <xf numFmtId="0" fontId="12" fillId="0" borderId="3" xfId="0" quotePrefix="1" applyNumberFormat="1" applyFont="1" applyFill="1" applyBorder="1" applyAlignment="1">
      <alignment horizontal="center" wrapText="1"/>
    </xf>
    <xf numFmtId="0" fontId="12" fillId="3" borderId="3" xfId="0" quotePrefix="1" applyNumberFormat="1" applyFont="1" applyFill="1" applyBorder="1" applyAlignment="1">
      <alignment horizontal="center" wrapText="1"/>
    </xf>
    <xf numFmtId="0" fontId="24" fillId="3" borderId="3" xfId="5" applyFont="1" applyFill="1" applyBorder="1" applyAlignment="1">
      <alignment horizontal="center"/>
    </xf>
    <xf numFmtId="0" fontId="24" fillId="3" borderId="1" xfId="0" applyFont="1" applyFill="1" applyBorder="1" applyAlignment="1">
      <alignment horizontal="center" vertical="center" wrapText="1"/>
    </xf>
    <xf numFmtId="167" fontId="4" fillId="3" borderId="1" xfId="1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7" fontId="12" fillId="0" borderId="1" xfId="1" applyNumberFormat="1" applyFont="1" applyBorder="1" applyAlignment="1">
      <alignment horizontal="center"/>
    </xf>
    <xf numFmtId="37" fontId="24" fillId="3" borderId="1" xfId="5" applyNumberFormat="1" applyFont="1" applyFill="1" applyBorder="1" applyAlignment="1">
      <alignment horizontal="center"/>
    </xf>
    <xf numFmtId="37" fontId="24" fillId="3" borderId="1" xfId="7" applyNumberFormat="1" applyFont="1" applyFill="1" applyBorder="1" applyAlignment="1">
      <alignment horizontal="center"/>
    </xf>
    <xf numFmtId="0" fontId="12" fillId="3" borderId="1" xfId="0" applyFont="1" applyFill="1" applyBorder="1"/>
    <xf numFmtId="0" fontId="24" fillId="3" borderId="1" xfId="0" applyFont="1" applyFill="1" applyBorder="1" applyAlignment="1">
      <alignment horizontal="left" wrapText="1"/>
    </xf>
    <xf numFmtId="0" fontId="24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24" fillId="3" borderId="1" xfId="5" applyFont="1" applyFill="1" applyBorder="1" applyAlignment="1">
      <alignment horizontal="left" wrapText="1"/>
    </xf>
    <xf numFmtId="0" fontId="12" fillId="3" borderId="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 vertical="center"/>
    </xf>
    <xf numFmtId="0" fontId="12" fillId="3" borderId="1" xfId="0" quotePrefix="1" applyNumberFormat="1" applyFont="1" applyFill="1" applyBorder="1" applyAlignment="1">
      <alignment horizontal="center" wrapText="1"/>
    </xf>
    <xf numFmtId="167" fontId="12" fillId="0" borderId="0" xfId="1" applyNumberFormat="1" applyFont="1" applyAlignment="1">
      <alignment horizontal="right"/>
    </xf>
    <xf numFmtId="167" fontId="12" fillId="3" borderId="1" xfId="1" applyNumberFormat="1" applyFont="1" applyFill="1" applyBorder="1" applyAlignment="1">
      <alignment horizontal="center"/>
    </xf>
    <xf numFmtId="167" fontId="12" fillId="3" borderId="1" xfId="1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24" fillId="3" borderId="1" xfId="0" applyFont="1" applyFill="1" applyBorder="1" applyAlignment="1"/>
    <xf numFmtId="167" fontId="24" fillId="3" borderId="1" xfId="1" applyNumberFormat="1" applyFont="1" applyFill="1" applyBorder="1" applyAlignment="1">
      <alignment horizontal="right"/>
    </xf>
    <xf numFmtId="167" fontId="24" fillId="3" borderId="1" xfId="1" applyNumberFormat="1" applyFont="1" applyFill="1" applyBorder="1" applyAlignment="1"/>
    <xf numFmtId="167" fontId="24" fillId="3" borderId="1" xfId="1" applyNumberFormat="1" applyFont="1" applyFill="1" applyBorder="1" applyAlignment="1">
      <alignment horizontal="center"/>
    </xf>
    <xf numFmtId="167" fontId="12" fillId="3" borderId="1" xfId="1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wrapText="1"/>
    </xf>
    <xf numFmtId="0" fontId="42" fillId="3" borderId="1" xfId="0" applyFont="1" applyFill="1" applyBorder="1" applyAlignment="1">
      <alignment wrapText="1"/>
    </xf>
    <xf numFmtId="167" fontId="12" fillId="3" borderId="1" xfId="1" applyNumberFormat="1" applyFont="1" applyFill="1" applyBorder="1"/>
    <xf numFmtId="0" fontId="24" fillId="3" borderId="1" xfId="0" quotePrefix="1" applyNumberFormat="1" applyFont="1" applyFill="1" applyBorder="1" applyAlignment="1">
      <alignment horizontal="center" wrapText="1"/>
    </xf>
    <xf numFmtId="0" fontId="29" fillId="3" borderId="1" xfId="0" quotePrefix="1" applyNumberFormat="1" applyFont="1" applyFill="1" applyBorder="1" applyAlignment="1">
      <alignment horizontal="center" wrapText="1"/>
    </xf>
    <xf numFmtId="167" fontId="41" fillId="3" borderId="1" xfId="1" applyNumberFormat="1" applyFont="1" applyFill="1" applyBorder="1" applyAlignment="1">
      <alignment horizontal="center"/>
    </xf>
    <xf numFmtId="167" fontId="12" fillId="0" borderId="1" xfId="1" applyNumberFormat="1" applyFont="1" applyBorder="1"/>
    <xf numFmtId="167" fontId="12" fillId="0" borderId="1" xfId="1" applyNumberFormat="1" applyFont="1" applyBorder="1" applyAlignment="1">
      <alignment horizontal="right" vertical="center"/>
    </xf>
    <xf numFmtId="0" fontId="29" fillId="3" borderId="1" xfId="0" applyFont="1" applyFill="1" applyBorder="1" applyAlignment="1">
      <alignment horizontal="center"/>
    </xf>
    <xf numFmtId="0" fontId="12" fillId="0" borderId="35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24" fillId="0" borderId="0" xfId="0" applyFont="1" applyFill="1" applyBorder="1" applyAlignment="1">
      <alignment horizontal="center" wrapText="1"/>
    </xf>
    <xf numFmtId="167" fontId="12" fillId="0" borderId="0" xfId="1" applyNumberFormat="1" applyFont="1" applyBorder="1" applyAlignment="1">
      <alignment horizontal="right"/>
    </xf>
    <xf numFmtId="0" fontId="0" fillId="0" borderId="0" xfId="0" applyBorder="1"/>
    <xf numFmtId="0" fontId="29" fillId="0" borderId="0" xfId="0" applyFont="1" applyBorder="1" applyAlignment="1">
      <alignment horizontal="center"/>
    </xf>
    <xf numFmtId="0" fontId="24" fillId="3" borderId="1" xfId="5" applyFont="1" applyFill="1" applyBorder="1" applyAlignment="1"/>
    <xf numFmtId="3" fontId="40" fillId="3" borderId="1" xfId="0" applyNumberFormat="1" applyFont="1" applyFill="1" applyBorder="1"/>
    <xf numFmtId="37" fontId="24" fillId="3" borderId="1" xfId="4" applyNumberFormat="1" applyFont="1" applyFill="1" applyBorder="1" applyAlignment="1">
      <alignment horizontal="center"/>
    </xf>
    <xf numFmtId="167" fontId="12" fillId="3" borderId="1" xfId="0" applyNumberFormat="1" applyFont="1" applyFill="1" applyBorder="1"/>
    <xf numFmtId="0" fontId="41" fillId="3" borderId="1" xfId="0" applyFont="1" applyFill="1" applyBorder="1" applyAlignment="1">
      <alignment horizontal="center"/>
    </xf>
    <xf numFmtId="0" fontId="41" fillId="3" borderId="1" xfId="0" applyFont="1" applyFill="1" applyBorder="1" applyAlignment="1"/>
    <xf numFmtId="0" fontId="41" fillId="3" borderId="1" xfId="0" applyFont="1" applyFill="1" applyBorder="1" applyAlignment="1">
      <alignment wrapText="1"/>
    </xf>
    <xf numFmtId="0" fontId="12" fillId="3" borderId="1" xfId="0" applyFont="1" applyFill="1" applyBorder="1" applyAlignment="1"/>
    <xf numFmtId="167" fontId="41" fillId="3" borderId="1" xfId="1" applyNumberFormat="1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/>
    </xf>
    <xf numFmtId="0" fontId="24" fillId="3" borderId="1" xfId="6" applyFont="1" applyFill="1" applyBorder="1" applyAlignment="1">
      <alignment horizontal="center"/>
    </xf>
    <xf numFmtId="37" fontId="24" fillId="3" borderId="1" xfId="0" applyNumberFormat="1" applyFont="1" applyFill="1" applyBorder="1" applyAlignment="1">
      <alignment horizontal="center"/>
    </xf>
    <xf numFmtId="167" fontId="5" fillId="3" borderId="1" xfId="1" applyNumberFormat="1" applyFont="1" applyFill="1" applyBorder="1" applyAlignment="1">
      <alignment horizontal="right"/>
    </xf>
    <xf numFmtId="0" fontId="24" fillId="3" borderId="1" xfId="3" applyFont="1" applyFill="1" applyBorder="1" applyAlignment="1"/>
    <xf numFmtId="0" fontId="5" fillId="15" borderId="1" xfId="0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vertical="center"/>
    </xf>
    <xf numFmtId="0" fontId="46" fillId="3" borderId="3" xfId="0" applyFont="1" applyFill="1" applyBorder="1" applyAlignment="1">
      <alignment horizontal="left"/>
    </xf>
    <xf numFmtId="0" fontId="48" fillId="3" borderId="0" xfId="0" applyFont="1" applyFill="1"/>
    <xf numFmtId="0" fontId="12" fillId="0" borderId="31" xfId="0" applyFont="1" applyBorder="1" applyAlignment="1">
      <alignment horizontal="left"/>
    </xf>
    <xf numFmtId="0" fontId="12" fillId="3" borderId="1" xfId="0" applyFont="1" applyFill="1" applyBorder="1" applyAlignment="1">
      <alignment horizontal="right"/>
    </xf>
    <xf numFmtId="0" fontId="24" fillId="3" borderId="1" xfId="0" applyFont="1" applyFill="1" applyBorder="1"/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left" wrapText="1"/>
    </xf>
    <xf numFmtId="167" fontId="0" fillId="0" borderId="0" xfId="0" applyNumberFormat="1"/>
    <xf numFmtId="0" fontId="24" fillId="0" borderId="0" xfId="0" applyFont="1" applyBorder="1" applyAlignment="1">
      <alignment horizontal="center"/>
    </xf>
    <xf numFmtId="167" fontId="24" fillId="3" borderId="1" xfId="0" applyNumberFormat="1" applyFont="1" applyFill="1" applyBorder="1" applyAlignment="1">
      <alignment horizontal="right"/>
    </xf>
    <xf numFmtId="0" fontId="24" fillId="3" borderId="1" xfId="0" applyFont="1" applyFill="1" applyBorder="1" applyAlignment="1">
      <alignment horizontal="left"/>
    </xf>
    <xf numFmtId="0" fontId="24" fillId="0" borderId="0" xfId="0" applyFont="1" applyBorder="1" applyAlignment="1">
      <alignment horizontal="left"/>
    </xf>
    <xf numFmtId="0" fontId="23" fillId="0" borderId="1" xfId="0" applyFont="1" applyFill="1" applyBorder="1" applyAlignment="1">
      <alignment horizontal="center" wrapText="1"/>
    </xf>
    <xf numFmtId="49" fontId="12" fillId="4" borderId="32" xfId="0" quotePrefix="1" applyNumberFormat="1" applyFont="1" applyFill="1" applyBorder="1" applyAlignment="1">
      <alignment horizontal="center" wrapText="1"/>
    </xf>
    <xf numFmtId="167" fontId="24" fillId="3" borderId="1" xfId="1" applyNumberFormat="1" applyFont="1" applyFill="1" applyBorder="1" applyAlignment="1">
      <alignment horizontal="center" vertical="center"/>
    </xf>
    <xf numFmtId="0" fontId="43" fillId="3" borderId="1" xfId="0" quotePrefix="1" applyNumberFormat="1" applyFont="1" applyFill="1" applyBorder="1" applyAlignment="1">
      <alignment horizontal="center" wrapText="1"/>
    </xf>
    <xf numFmtId="0" fontId="18" fillId="3" borderId="1" xfId="0" quotePrefix="1" applyNumberFormat="1" applyFont="1" applyFill="1" applyBorder="1" applyAlignment="1">
      <alignment horizontal="center" wrapText="1"/>
    </xf>
    <xf numFmtId="0" fontId="12" fillId="0" borderId="5" xfId="0" applyFont="1" applyBorder="1" applyAlignment="1">
      <alignment horizontal="left"/>
    </xf>
    <xf numFmtId="0" fontId="38" fillId="0" borderId="1" xfId="0" applyFont="1" applyFill="1" applyBorder="1" applyAlignment="1">
      <alignment horizontal="center" wrapText="1"/>
    </xf>
    <xf numFmtId="0" fontId="16" fillId="0" borderId="1" xfId="0" applyFont="1" applyFill="1" applyBorder="1" applyAlignment="1">
      <alignment horizontal="center" wrapText="1"/>
    </xf>
    <xf numFmtId="0" fontId="0" fillId="0" borderId="1" xfId="0" applyFont="1" applyBorder="1"/>
    <xf numFmtId="0" fontId="18" fillId="0" borderId="1" xfId="0" applyFont="1" applyBorder="1"/>
    <xf numFmtId="0" fontId="8" fillId="0" borderId="1" xfId="0" applyFont="1" applyBorder="1"/>
    <xf numFmtId="0" fontId="28" fillId="3" borderId="1" xfId="0" applyFont="1" applyFill="1" applyBorder="1" applyAlignment="1"/>
    <xf numFmtId="167" fontId="12" fillId="3" borderId="1" xfId="1" applyNumberFormat="1" applyFont="1" applyFill="1" applyBorder="1" applyAlignment="1"/>
    <xf numFmtId="167" fontId="12" fillId="3" borderId="1" xfId="0" applyNumberFormat="1" applyFont="1" applyFill="1" applyBorder="1" applyAlignment="1"/>
    <xf numFmtId="167" fontId="24" fillId="3" borderId="1" xfId="1" applyNumberFormat="1" applyFont="1" applyFill="1" applyBorder="1" applyAlignment="1">
      <alignment horizontal="left"/>
    </xf>
    <xf numFmtId="167" fontId="27" fillId="3" borderId="1" xfId="1" applyNumberFormat="1" applyFont="1" applyFill="1" applyBorder="1" applyAlignment="1">
      <alignment horizontal="center"/>
    </xf>
    <xf numFmtId="167" fontId="8" fillId="0" borderId="1" xfId="1" applyNumberFormat="1" applyFont="1" applyBorder="1" applyAlignment="1">
      <alignment horizontal="center"/>
    </xf>
    <xf numFmtId="3" fontId="55" fillId="3" borderId="1" xfId="0" applyNumberFormat="1" applyFont="1" applyFill="1" applyBorder="1"/>
    <xf numFmtId="0" fontId="0" fillId="3" borderId="1" xfId="0" applyFill="1" applyBorder="1"/>
    <xf numFmtId="0" fontId="24" fillId="3" borderId="1" xfId="4" applyFont="1" applyFill="1" applyBorder="1" applyAlignment="1">
      <alignment horizontal="center"/>
    </xf>
    <xf numFmtId="0" fontId="41" fillId="3" borderId="1" xfId="0" applyFont="1" applyFill="1" applyBorder="1" applyAlignment="1">
      <alignment horizontal="left"/>
    </xf>
    <xf numFmtId="167" fontId="14" fillId="3" borderId="1" xfId="1" applyNumberFormat="1" applyFont="1" applyFill="1" applyBorder="1" applyAlignment="1">
      <alignment horizontal="center"/>
    </xf>
    <xf numFmtId="167" fontId="10" fillId="0" borderId="0" xfId="0" applyNumberFormat="1" applyFont="1"/>
    <xf numFmtId="0" fontId="4" fillId="3" borderId="3" xfId="0" applyFont="1" applyFill="1" applyBorder="1" applyAlignment="1">
      <alignment horizontal="center"/>
    </xf>
    <xf numFmtId="0" fontId="4" fillId="3" borderId="1" xfId="5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  <xf numFmtId="0" fontId="41" fillId="3" borderId="1" xfId="0" applyFont="1" applyFill="1" applyBorder="1" applyAlignment="1">
      <alignment horizontal="left" wrapText="1"/>
    </xf>
    <xf numFmtId="0" fontId="14" fillId="3" borderId="1" xfId="0" applyFont="1" applyFill="1" applyBorder="1" applyAlignment="1">
      <alignment horizontal="left"/>
    </xf>
    <xf numFmtId="0" fontId="16" fillId="0" borderId="1" xfId="0" applyFont="1" applyBorder="1"/>
    <xf numFmtId="167" fontId="56" fillId="0" borderId="1" xfId="1" applyNumberFormat="1" applyFont="1" applyBorder="1"/>
    <xf numFmtId="0" fontId="60" fillId="0" borderId="1" xfId="0" applyFont="1" applyBorder="1"/>
    <xf numFmtId="0" fontId="62" fillId="0" borderId="1" xfId="0" applyFont="1" applyBorder="1"/>
    <xf numFmtId="0" fontId="56" fillId="0" borderId="1" xfId="0" applyFont="1" applyBorder="1"/>
    <xf numFmtId="167" fontId="58" fillId="0" borderId="1" xfId="1" applyNumberFormat="1" applyFont="1" applyBorder="1"/>
    <xf numFmtId="0" fontId="58" fillId="0" borderId="1" xfId="0" applyFont="1" applyBorder="1"/>
    <xf numFmtId="0" fontId="65" fillId="0" borderId="1" xfId="0" applyFont="1" applyBorder="1"/>
    <xf numFmtId="0" fontId="66" fillId="0" borderId="1" xfId="0" applyFont="1" applyBorder="1"/>
    <xf numFmtId="167" fontId="24" fillId="0" borderId="1" xfId="1" applyNumberFormat="1" applyFont="1" applyBorder="1"/>
    <xf numFmtId="0" fontId="53" fillId="3" borderId="1" xfId="0" applyFont="1" applyFill="1" applyBorder="1" applyAlignment="1">
      <alignment horizontal="center"/>
    </xf>
    <xf numFmtId="0" fontId="53" fillId="3" borderId="1" xfId="0" applyFont="1" applyFill="1" applyBorder="1"/>
    <xf numFmtId="0" fontId="63" fillId="0" borderId="1" xfId="0" applyFont="1" applyBorder="1"/>
    <xf numFmtId="0" fontId="27" fillId="0" borderId="1" xfId="0" applyFont="1" applyFill="1" applyBorder="1" applyAlignment="1">
      <alignment horizontal="center" wrapText="1"/>
    </xf>
    <xf numFmtId="0" fontId="60" fillId="3" borderId="1" xfId="0" applyFont="1" applyFill="1" applyBorder="1" applyAlignment="1">
      <alignment horizontal="center"/>
    </xf>
    <xf numFmtId="167" fontId="60" fillId="3" borderId="1" xfId="1" applyNumberFormat="1" applyFont="1" applyFill="1" applyBorder="1" applyAlignment="1">
      <alignment horizontal="center"/>
    </xf>
    <xf numFmtId="167" fontId="60" fillId="0" borderId="1" xfId="1" applyNumberFormat="1" applyFont="1" applyBorder="1" applyAlignment="1">
      <alignment horizontal="center"/>
    </xf>
    <xf numFmtId="3" fontId="67" fillId="3" borderId="1" xfId="0" applyNumberFormat="1" applyFont="1" applyFill="1" applyBorder="1"/>
    <xf numFmtId="0" fontId="0" fillId="0" borderId="0" xfId="0" applyFont="1"/>
    <xf numFmtId="167" fontId="66" fillId="3" borderId="1" xfId="1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wrapText="1"/>
    </xf>
    <xf numFmtId="167" fontId="12" fillId="3" borderId="1" xfId="1" applyNumberFormat="1" applyFont="1" applyFill="1" applyBorder="1" applyAlignment="1">
      <alignment horizontal="right" vertical="center"/>
    </xf>
    <xf numFmtId="0" fontId="69" fillId="15" borderId="1" xfId="0" applyFont="1" applyFill="1" applyBorder="1" applyAlignment="1">
      <alignment horizontal="right"/>
    </xf>
    <xf numFmtId="167" fontId="58" fillId="3" borderId="1" xfId="1" applyNumberFormat="1" applyFont="1" applyFill="1" applyBorder="1" applyAlignment="1">
      <alignment horizontal="center"/>
    </xf>
    <xf numFmtId="167" fontId="58" fillId="0" borderId="1" xfId="1" applyNumberFormat="1" applyFont="1" applyBorder="1" applyAlignment="1">
      <alignment horizontal="center"/>
    </xf>
    <xf numFmtId="3" fontId="69" fillId="3" borderId="1" xfId="0" applyNumberFormat="1" applyFont="1" applyFill="1" applyBorder="1"/>
    <xf numFmtId="167" fontId="65" fillId="3" borderId="1" xfId="1" applyNumberFormat="1" applyFont="1" applyFill="1" applyBorder="1" applyAlignment="1">
      <alignment horizontal="center"/>
    </xf>
    <xf numFmtId="0" fontId="54" fillId="0" borderId="1" xfId="0" applyFont="1" applyBorder="1"/>
    <xf numFmtId="167" fontId="53" fillId="3" borderId="1" xfId="1" applyNumberFormat="1" applyFont="1" applyFill="1" applyBorder="1" applyAlignment="1">
      <alignment horizontal="right"/>
    </xf>
    <xf numFmtId="167" fontId="65" fillId="3" borderId="1" xfId="1" applyNumberFormat="1" applyFont="1" applyFill="1" applyBorder="1" applyAlignment="1">
      <alignment horizontal="right"/>
    </xf>
    <xf numFmtId="0" fontId="15" fillId="0" borderId="1" xfId="0" applyFont="1" applyBorder="1"/>
    <xf numFmtId="167" fontId="56" fillId="3" borderId="1" xfId="0" applyNumberFormat="1" applyFont="1" applyFill="1" applyBorder="1"/>
    <xf numFmtId="0" fontId="60" fillId="3" borderId="1" xfId="0" applyFont="1" applyFill="1" applyBorder="1"/>
    <xf numFmtId="0" fontId="8" fillId="3" borderId="1" xfId="0" applyFont="1" applyFill="1" applyBorder="1"/>
    <xf numFmtId="0" fontId="62" fillId="0" borderId="1" xfId="0" applyFont="1" applyFill="1" applyBorder="1" applyAlignment="1">
      <alignment horizontal="center" wrapText="1"/>
    </xf>
    <xf numFmtId="167" fontId="53" fillId="3" borderId="1" xfId="1" applyNumberFormat="1" applyFont="1" applyFill="1" applyBorder="1" applyAlignment="1">
      <alignment horizontal="right" vertical="center"/>
    </xf>
    <xf numFmtId="167" fontId="64" fillId="3" borderId="1" xfId="1" applyNumberFormat="1" applyFont="1" applyFill="1" applyBorder="1" applyAlignment="1">
      <alignment horizontal="right"/>
    </xf>
    <xf numFmtId="0" fontId="12" fillId="3" borderId="1" xfId="0" applyFont="1" applyFill="1" applyBorder="1" applyAlignment="1">
      <alignment horizontal="center" wrapText="1"/>
    </xf>
    <xf numFmtId="0" fontId="0" fillId="0" borderId="44" xfId="0" applyBorder="1"/>
    <xf numFmtId="167" fontId="48" fillId="3" borderId="0" xfId="0" applyNumberFormat="1" applyFont="1" applyFill="1"/>
    <xf numFmtId="0" fontId="41" fillId="3" borderId="1" xfId="0" applyFont="1" applyFill="1" applyBorder="1" applyAlignment="1">
      <alignment horizontal="center" wrapText="1"/>
    </xf>
    <xf numFmtId="167" fontId="65" fillId="3" borderId="1" xfId="0" applyNumberFormat="1" applyFont="1" applyFill="1" applyBorder="1"/>
    <xf numFmtId="167" fontId="53" fillId="3" borderId="1" xfId="1" applyNumberFormat="1" applyFont="1" applyFill="1" applyBorder="1" applyAlignment="1">
      <alignment horizontal="center"/>
    </xf>
    <xf numFmtId="0" fontId="65" fillId="3" borderId="1" xfId="0" applyFont="1" applyFill="1" applyBorder="1"/>
    <xf numFmtId="0" fontId="11" fillId="3" borderId="1" xfId="0" applyFont="1" applyFill="1" applyBorder="1" applyAlignment="1">
      <alignment horizontal="left"/>
    </xf>
    <xf numFmtId="167" fontId="24" fillId="3" borderId="1" xfId="1" applyNumberFormat="1" applyFont="1" applyFill="1" applyBorder="1" applyAlignment="1">
      <alignment horizontal="right" vertical="center"/>
    </xf>
    <xf numFmtId="0" fontId="50" fillId="3" borderId="1" xfId="0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left" wrapText="1"/>
    </xf>
    <xf numFmtId="0" fontId="64" fillId="3" borderId="1" xfId="0" applyFont="1" applyFill="1" applyBorder="1" applyAlignment="1">
      <alignment horizontal="center"/>
    </xf>
    <xf numFmtId="0" fontId="64" fillId="3" borderId="1" xfId="0" applyFont="1" applyFill="1" applyBorder="1"/>
    <xf numFmtId="0" fontId="63" fillId="3" borderId="1" xfId="0" applyFont="1" applyFill="1" applyBorder="1"/>
    <xf numFmtId="0" fontId="24" fillId="3" borderId="1" xfId="3" applyFont="1" applyFill="1" applyBorder="1" applyAlignment="1">
      <alignment horizontal="center" vertical="center"/>
    </xf>
    <xf numFmtId="0" fontId="66" fillId="3" borderId="1" xfId="0" applyFont="1" applyFill="1" applyBorder="1" applyAlignment="1">
      <alignment horizontal="center"/>
    </xf>
    <xf numFmtId="0" fontId="66" fillId="3" borderId="1" xfId="0" applyFont="1" applyFill="1" applyBorder="1"/>
    <xf numFmtId="0" fontId="14" fillId="3" borderId="1" xfId="0" applyFont="1" applyFill="1" applyBorder="1"/>
    <xf numFmtId="39" fontId="41" fillId="3" borderId="1" xfId="2" applyNumberFormat="1" applyFont="1" applyFill="1" applyBorder="1" applyAlignment="1">
      <alignment horizontal="left" vertical="center"/>
    </xf>
    <xf numFmtId="0" fontId="41" fillId="3" borderId="1" xfId="4" applyFont="1" applyFill="1" applyBorder="1" applyAlignment="1">
      <alignment horizontal="center"/>
    </xf>
    <xf numFmtId="0" fontId="42" fillId="3" borderId="1" xfId="0" applyFont="1" applyFill="1" applyBorder="1" applyAlignment="1">
      <alignment horizontal="center" vertical="top"/>
    </xf>
    <xf numFmtId="0" fontId="24" fillId="3" borderId="1" xfId="5" applyFont="1" applyFill="1" applyBorder="1" applyAlignment="1">
      <alignment horizontal="left"/>
    </xf>
    <xf numFmtId="0" fontId="42" fillId="3" borderId="1" xfId="0" applyFont="1" applyFill="1" applyBorder="1" applyAlignment="1">
      <alignment horizontal="left"/>
    </xf>
    <xf numFmtId="0" fontId="42" fillId="3" borderId="1" xfId="0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6" fillId="3" borderId="1" xfId="0" applyFont="1" applyFill="1" applyBorder="1"/>
    <xf numFmtId="16" fontId="42" fillId="3" borderId="1" xfId="0" applyNumberFormat="1" applyFont="1" applyFill="1" applyBorder="1" applyAlignment="1">
      <alignment horizontal="center" vertical="top"/>
    </xf>
    <xf numFmtId="0" fontId="15" fillId="3" borderId="1" xfId="0" applyFont="1" applyFill="1" applyBorder="1" applyAlignment="1">
      <alignment horizontal="left"/>
    </xf>
    <xf numFmtId="167" fontId="12" fillId="3" borderId="1" xfId="1" applyNumberFormat="1" applyFont="1" applyFill="1" applyBorder="1" applyAlignment="1">
      <alignment horizontal="right" wrapText="1"/>
    </xf>
    <xf numFmtId="0" fontId="14" fillId="3" borderId="1" xfId="0" applyFont="1" applyFill="1" applyBorder="1" applyAlignment="1">
      <alignment horizontal="left" wrapText="1"/>
    </xf>
    <xf numFmtId="0" fontId="58" fillId="3" borderId="1" xfId="0" applyFont="1" applyFill="1" applyBorder="1" applyAlignment="1">
      <alignment horizontal="left" wrapText="1"/>
    </xf>
    <xf numFmtId="0" fontId="53" fillId="3" borderId="1" xfId="5" applyFont="1" applyFill="1" applyBorder="1" applyAlignment="1">
      <alignment horizontal="center"/>
    </xf>
    <xf numFmtId="0" fontId="16" fillId="3" borderId="1" xfId="0" applyFont="1" applyFill="1" applyBorder="1" applyAlignment="1">
      <alignment wrapText="1"/>
    </xf>
    <xf numFmtId="0" fontId="23" fillId="3" borderId="1" xfId="0" applyFont="1" applyFill="1" applyBorder="1" applyAlignment="1">
      <alignment horizontal="left"/>
    </xf>
    <xf numFmtId="0" fontId="62" fillId="3" borderId="1" xfId="0" applyFont="1" applyFill="1" applyBorder="1" applyAlignment="1">
      <alignment horizontal="center"/>
    </xf>
    <xf numFmtId="0" fontId="62" fillId="3" borderId="1" xfId="0" applyFont="1" applyFill="1" applyBorder="1"/>
    <xf numFmtId="167" fontId="64" fillId="3" borderId="1" xfId="1" applyNumberFormat="1" applyFont="1" applyFill="1" applyBorder="1" applyAlignment="1">
      <alignment horizontal="center"/>
    </xf>
    <xf numFmtId="0" fontId="65" fillId="3" borderId="1" xfId="0" applyFont="1" applyFill="1" applyBorder="1" applyAlignment="1">
      <alignment horizontal="center"/>
    </xf>
    <xf numFmtId="0" fontId="12" fillId="3" borderId="32" xfId="0" applyFont="1" applyFill="1" applyBorder="1" applyAlignment="1">
      <alignment horizontal="center"/>
    </xf>
    <xf numFmtId="167" fontId="12" fillId="0" borderId="0" xfId="1" applyNumberFormat="1" applyFont="1"/>
    <xf numFmtId="167" fontId="29" fillId="0" borderId="1" xfId="1" applyNumberFormat="1" applyFont="1" applyBorder="1"/>
    <xf numFmtId="167" fontId="64" fillId="3" borderId="1" xfId="1" applyNumberFormat="1" applyFont="1" applyFill="1" applyBorder="1"/>
    <xf numFmtId="167" fontId="64" fillId="0" borderId="1" xfId="1" applyNumberFormat="1" applyFont="1" applyBorder="1"/>
    <xf numFmtId="167" fontId="29" fillId="3" borderId="1" xfId="1" applyNumberFormat="1" applyFont="1" applyFill="1" applyBorder="1"/>
    <xf numFmtId="167" fontId="23" fillId="0" borderId="1" xfId="1" applyNumberFormat="1" applyFont="1" applyBorder="1"/>
    <xf numFmtId="167" fontId="75" fillId="3" borderId="1" xfId="1" applyNumberFormat="1" applyFont="1" applyFill="1" applyBorder="1" applyAlignment="1">
      <alignment horizontal="right" vertical="center"/>
    </xf>
    <xf numFmtId="167" fontId="29" fillId="0" borderId="0" xfId="1" applyNumberFormat="1" applyFont="1" applyBorder="1"/>
    <xf numFmtId="167" fontId="29" fillId="0" borderId="0" xfId="1" applyNumberFormat="1" applyFont="1"/>
    <xf numFmtId="0" fontId="24" fillId="4" borderId="36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wrapText="1"/>
    </xf>
    <xf numFmtId="0" fontId="23" fillId="14" borderId="37" xfId="0" applyFont="1" applyFill="1" applyBorder="1" applyAlignment="1">
      <alignment horizontal="center" wrapText="1"/>
    </xf>
    <xf numFmtId="0" fontId="23" fillId="6" borderId="32" xfId="0" applyFont="1" applyFill="1" applyBorder="1" applyAlignment="1">
      <alignment horizontal="center" wrapText="1"/>
    </xf>
    <xf numFmtId="0" fontId="29" fillId="4" borderId="42" xfId="0" quotePrefix="1" applyNumberFormat="1" applyFont="1" applyFill="1" applyBorder="1" applyAlignment="1">
      <alignment horizontal="center" wrapText="1"/>
    </xf>
    <xf numFmtId="0" fontId="57" fillId="4" borderId="41" xfId="0" quotePrefix="1" applyNumberFormat="1" applyFont="1" applyFill="1" applyBorder="1" applyAlignment="1">
      <alignment horizontal="center" wrapText="1"/>
    </xf>
    <xf numFmtId="167" fontId="53" fillId="4" borderId="42" xfId="1" applyNumberFormat="1" applyFont="1" applyFill="1" applyBorder="1" applyAlignment="1">
      <alignment horizontal="right"/>
    </xf>
    <xf numFmtId="167" fontId="74" fillId="4" borderId="42" xfId="1" applyNumberFormat="1" applyFont="1" applyFill="1" applyBorder="1"/>
    <xf numFmtId="167" fontId="29" fillId="3" borderId="1" xfId="1" applyNumberFormat="1" applyFont="1" applyFill="1" applyBorder="1" applyAlignment="1">
      <alignment horizontal="right"/>
    </xf>
    <xf numFmtId="167" fontId="56" fillId="3" borderId="1" xfId="1" applyNumberFormat="1" applyFont="1" applyFill="1" applyBorder="1" applyAlignment="1">
      <alignment horizontal="center"/>
    </xf>
    <xf numFmtId="0" fontId="12" fillId="3" borderId="29" xfId="0" applyFont="1" applyFill="1" applyBorder="1" applyAlignment="1">
      <alignment horizontal="left"/>
    </xf>
    <xf numFmtId="0" fontId="12" fillId="0" borderId="40" xfId="0" applyFont="1" applyBorder="1" applyAlignment="1">
      <alignment horizontal="left"/>
    </xf>
    <xf numFmtId="0" fontId="12" fillId="3" borderId="46" xfId="0" quotePrefix="1" applyNumberFormat="1" applyFont="1" applyFill="1" applyBorder="1" applyAlignment="1">
      <alignment horizontal="center" wrapText="1"/>
    </xf>
    <xf numFmtId="0" fontId="43" fillId="3" borderId="47" xfId="0" quotePrefix="1" applyNumberFormat="1" applyFont="1" applyFill="1" applyBorder="1" applyAlignment="1">
      <alignment horizontal="center" wrapText="1"/>
    </xf>
    <xf numFmtId="167" fontId="29" fillId="0" borderId="47" xfId="1" applyNumberFormat="1" applyFont="1" applyBorder="1"/>
    <xf numFmtId="167" fontId="10" fillId="0" borderId="47" xfId="1" applyNumberFormat="1" applyFont="1" applyBorder="1"/>
    <xf numFmtId="167" fontId="29" fillId="0" borderId="48" xfId="1" applyNumberFormat="1" applyFont="1" applyBorder="1"/>
    <xf numFmtId="167" fontId="12" fillId="0" borderId="6" xfId="1" applyNumberFormat="1" applyFont="1" applyBorder="1"/>
    <xf numFmtId="167" fontId="64" fillId="0" borderId="6" xfId="1" applyNumberFormat="1" applyFont="1" applyBorder="1"/>
    <xf numFmtId="167" fontId="29" fillId="0" borderId="6" xfId="1" applyNumberFormat="1" applyFont="1" applyBorder="1"/>
    <xf numFmtId="0" fontId="29" fillId="3" borderId="3" xfId="0" quotePrefix="1" applyNumberFormat="1" applyFont="1" applyFill="1" applyBorder="1" applyAlignment="1">
      <alignment horizontal="center" wrapText="1"/>
    </xf>
    <xf numFmtId="49" fontId="24" fillId="0" borderId="3" xfId="0" applyNumberFormat="1" applyFont="1" applyFill="1" applyBorder="1" applyAlignment="1">
      <alignment horizontal="center" wrapText="1"/>
    </xf>
    <xf numFmtId="49" fontId="24" fillId="0" borderId="3" xfId="0" quotePrefix="1" applyNumberFormat="1" applyFont="1" applyFill="1" applyBorder="1" applyAlignment="1">
      <alignment horizontal="center" wrapText="1"/>
    </xf>
    <xf numFmtId="0" fontId="12" fillId="3" borderId="3" xfId="0" applyFont="1" applyFill="1" applyBorder="1" applyAlignment="1">
      <alignment horizontal="center"/>
    </xf>
    <xf numFmtId="0" fontId="24" fillId="3" borderId="3" xfId="0" quotePrefix="1" applyNumberFormat="1" applyFont="1" applyFill="1" applyBorder="1" applyAlignment="1">
      <alignment horizontal="center" wrapText="1"/>
    </xf>
    <xf numFmtId="49" fontId="12" fillId="0" borderId="3" xfId="0" quotePrefix="1" applyNumberFormat="1" applyFont="1" applyFill="1" applyBorder="1" applyAlignment="1">
      <alignment horizontal="center" wrapText="1"/>
    </xf>
    <xf numFmtId="49" fontId="12" fillId="0" borderId="3" xfId="0" applyNumberFormat="1" applyFont="1" applyFill="1" applyBorder="1" applyAlignment="1">
      <alignment horizontal="center" wrapText="1"/>
    </xf>
    <xf numFmtId="0" fontId="12" fillId="3" borderId="35" xfId="0" quotePrefix="1" applyNumberFormat="1" applyFont="1" applyFill="1" applyBorder="1" applyAlignment="1">
      <alignment horizontal="center" wrapText="1"/>
    </xf>
    <xf numFmtId="0" fontId="12" fillId="3" borderId="4" xfId="0" quotePrefix="1" applyNumberFormat="1" applyFont="1" applyFill="1" applyBorder="1" applyAlignment="1">
      <alignment horizontal="center" wrapText="1"/>
    </xf>
    <xf numFmtId="167" fontId="64" fillId="3" borderId="4" xfId="1" applyNumberFormat="1" applyFont="1" applyFill="1" applyBorder="1" applyAlignment="1">
      <alignment horizontal="center"/>
    </xf>
    <xf numFmtId="167" fontId="64" fillId="3" borderId="4" xfId="0" applyNumberFormat="1" applyFont="1" applyFill="1" applyBorder="1"/>
    <xf numFmtId="167" fontId="64" fillId="3" borderId="4" xfId="1" applyNumberFormat="1" applyFont="1" applyFill="1" applyBorder="1" applyAlignment="1">
      <alignment horizontal="right"/>
    </xf>
    <xf numFmtId="167" fontId="64" fillId="0" borderId="4" xfId="1" applyNumberFormat="1" applyFont="1" applyBorder="1"/>
    <xf numFmtId="0" fontId="56" fillId="0" borderId="4" xfId="0" applyFont="1" applyBorder="1"/>
    <xf numFmtId="167" fontId="64" fillId="0" borderId="25" xfId="1" applyNumberFormat="1" applyFont="1" applyBorder="1"/>
    <xf numFmtId="0" fontId="12" fillId="3" borderId="8" xfId="0" applyFont="1" applyFill="1" applyBorder="1" applyAlignment="1">
      <alignment horizontal="left"/>
    </xf>
    <xf numFmtId="0" fontId="12" fillId="0" borderId="39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12" fillId="3" borderId="31" xfId="0" applyFont="1" applyFill="1" applyBorder="1" applyAlignment="1">
      <alignment horizontal="left"/>
    </xf>
    <xf numFmtId="167" fontId="53" fillId="3" borderId="1" xfId="0" applyNumberFormat="1" applyFont="1" applyFill="1" applyBorder="1"/>
    <xf numFmtId="167" fontId="56" fillId="3" borderId="1" xfId="1" applyNumberFormat="1" applyFont="1" applyFill="1" applyBorder="1" applyAlignment="1">
      <alignment horizontal="left"/>
    </xf>
    <xf numFmtId="0" fontId="21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center" wrapText="1"/>
    </xf>
    <xf numFmtId="0" fontId="56" fillId="3" borderId="1" xfId="0" applyFont="1" applyFill="1" applyBorder="1" applyAlignment="1"/>
    <xf numFmtId="0" fontId="10" fillId="3" borderId="1" xfId="0" applyFont="1" applyFill="1" applyBorder="1" applyAlignment="1">
      <alignment horizontal="left"/>
    </xf>
    <xf numFmtId="0" fontId="10" fillId="3" borderId="1" xfId="0" applyFont="1" applyFill="1" applyBorder="1" applyAlignment="1"/>
    <xf numFmtId="0" fontId="58" fillId="3" borderId="1" xfId="0" applyFont="1" applyFill="1" applyBorder="1" applyAlignment="1"/>
    <xf numFmtId="0" fontId="50" fillId="3" borderId="1" xfId="0" applyFont="1" applyFill="1" applyBorder="1" applyAlignment="1">
      <alignment wrapText="1"/>
    </xf>
    <xf numFmtId="0" fontId="56" fillId="3" borderId="1" xfId="0" applyFont="1" applyFill="1" applyBorder="1" applyAlignment="1">
      <alignment horizontal="center" wrapText="1"/>
    </xf>
    <xf numFmtId="0" fontId="56" fillId="3" borderId="1" xfId="0" applyFont="1" applyFill="1" applyBorder="1" applyAlignment="1">
      <alignment horizontal="left" wrapText="1"/>
    </xf>
    <xf numFmtId="0" fontId="32" fillId="3" borderId="1" xfId="0" applyFont="1" applyFill="1" applyBorder="1" applyAlignment="1">
      <alignment horizontal="center" wrapText="1"/>
    </xf>
    <xf numFmtId="0" fontId="50" fillId="3" borderId="1" xfId="0" applyFont="1" applyFill="1" applyBorder="1" applyAlignment="1">
      <alignment horizontal="center" wrapText="1"/>
    </xf>
    <xf numFmtId="0" fontId="66" fillId="3" borderId="1" xfId="0" applyFont="1" applyFill="1" applyBorder="1" applyAlignment="1">
      <alignment horizontal="center" wrapText="1"/>
    </xf>
    <xf numFmtId="0" fontId="59" fillId="3" borderId="1" xfId="0" applyFont="1" applyFill="1" applyBorder="1" applyAlignment="1">
      <alignment horizontal="center" wrapText="1"/>
    </xf>
    <xf numFmtId="0" fontId="58" fillId="3" borderId="1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left" wrapText="1"/>
    </xf>
    <xf numFmtId="0" fontId="28" fillId="3" borderId="1" xfId="5" applyFont="1" applyFill="1" applyBorder="1" applyAlignment="1">
      <alignment horizontal="center"/>
    </xf>
    <xf numFmtId="0" fontId="58" fillId="3" borderId="1" xfId="5" applyFont="1" applyFill="1" applyBorder="1" applyAlignment="1">
      <alignment horizontal="center"/>
    </xf>
    <xf numFmtId="0" fontId="59" fillId="3" borderId="1" xfId="0" applyFont="1" applyFill="1" applyBorder="1" applyAlignment="1">
      <alignment horizontal="left" wrapText="1"/>
    </xf>
    <xf numFmtId="0" fontId="29" fillId="3" borderId="46" xfId="0" quotePrefix="1" applyNumberFormat="1" applyFont="1" applyFill="1" applyBorder="1" applyAlignment="1">
      <alignment horizontal="center" wrapText="1"/>
    </xf>
    <xf numFmtId="0" fontId="46" fillId="3" borderId="47" xfId="0" quotePrefix="1" applyNumberFormat="1" applyFont="1" applyFill="1" applyBorder="1" applyAlignment="1">
      <alignment horizontal="center" wrapText="1"/>
    </xf>
    <xf numFmtId="167" fontId="12" fillId="3" borderId="47" xfId="1" applyNumberFormat="1" applyFont="1" applyFill="1" applyBorder="1" applyAlignment="1">
      <alignment horizontal="right"/>
    </xf>
    <xf numFmtId="167" fontId="23" fillId="3" borderId="47" xfId="1" applyNumberFormat="1" applyFont="1" applyFill="1" applyBorder="1"/>
    <xf numFmtId="167" fontId="16" fillId="3" borderId="47" xfId="1" applyNumberFormat="1" applyFont="1" applyFill="1" applyBorder="1"/>
    <xf numFmtId="167" fontId="23" fillId="3" borderId="48" xfId="1" applyNumberFormat="1" applyFont="1" applyFill="1" applyBorder="1"/>
    <xf numFmtId="0" fontId="24" fillId="0" borderId="3" xfId="0" applyFont="1" applyBorder="1" applyAlignment="1">
      <alignment horizontal="center"/>
    </xf>
    <xf numFmtId="167" fontId="29" fillId="3" borderId="6" xfId="1" applyNumberFormat="1" applyFont="1" applyFill="1" applyBorder="1"/>
    <xf numFmtId="167" fontId="64" fillId="3" borderId="6" xfId="1" applyNumberFormat="1" applyFont="1" applyFill="1" applyBorder="1"/>
    <xf numFmtId="0" fontId="29" fillId="3" borderId="3" xfId="0" applyFont="1" applyFill="1" applyBorder="1" applyAlignment="1">
      <alignment horizontal="center"/>
    </xf>
    <xf numFmtId="167" fontId="23" fillId="0" borderId="6" xfId="1" applyNumberFormat="1" applyFont="1" applyBorder="1"/>
    <xf numFmtId="0" fontId="12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3" xfId="0" quotePrefix="1" applyNumberFormat="1" applyFont="1" applyFill="1" applyBorder="1" applyAlignment="1">
      <alignment horizontal="center" wrapText="1"/>
    </xf>
    <xf numFmtId="0" fontId="27" fillId="3" borderId="3" xfId="0" applyFont="1" applyFill="1" applyBorder="1" applyAlignment="1">
      <alignment horizontal="center"/>
    </xf>
    <xf numFmtId="0" fontId="24" fillId="6" borderId="3" xfId="0" applyFont="1" applyFill="1" applyBorder="1" applyAlignment="1">
      <alignment horizontal="center"/>
    </xf>
    <xf numFmtId="0" fontId="23" fillId="3" borderId="3" xfId="5" applyFont="1" applyFill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23" fillId="0" borderId="4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/>
    </xf>
    <xf numFmtId="0" fontId="12" fillId="3" borderId="4" xfId="0" applyFont="1" applyFill="1" applyBorder="1"/>
    <xf numFmtId="167" fontId="12" fillId="3" borderId="4" xfId="1" applyNumberFormat="1" applyFont="1" applyFill="1" applyBorder="1" applyAlignment="1">
      <alignment horizontal="right"/>
    </xf>
    <xf numFmtId="0" fontId="60" fillId="0" borderId="4" xfId="0" applyFont="1" applyBorder="1"/>
    <xf numFmtId="0" fontId="46" fillId="3" borderId="31" xfId="0" applyFont="1" applyFill="1" applyBorder="1" applyAlignment="1">
      <alignment horizontal="left"/>
    </xf>
    <xf numFmtId="0" fontId="12" fillId="0" borderId="3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/>
    </xf>
    <xf numFmtId="0" fontId="12" fillId="0" borderId="31" xfId="0" applyFont="1" applyFill="1" applyBorder="1" applyAlignment="1">
      <alignment horizontal="left"/>
    </xf>
    <xf numFmtId="0" fontId="12" fillId="0" borderId="31" xfId="0" applyFont="1" applyBorder="1" applyAlignment="1">
      <alignment horizontal="left" vertical="center" wrapText="1"/>
    </xf>
    <xf numFmtId="0" fontId="28" fillId="3" borderId="1" xfId="0" applyFont="1" applyFill="1" applyBorder="1" applyAlignment="1">
      <alignment wrapText="1"/>
    </xf>
    <xf numFmtId="0" fontId="18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wrapText="1"/>
    </xf>
    <xf numFmtId="167" fontId="29" fillId="0" borderId="1" xfId="1" applyNumberFormat="1" applyFont="1" applyBorder="1" applyAlignment="1">
      <alignment horizontal="center"/>
    </xf>
    <xf numFmtId="0" fontId="58" fillId="3" borderId="1" xfId="0" applyFont="1" applyFill="1" applyBorder="1" applyAlignment="1">
      <alignment wrapText="1"/>
    </xf>
    <xf numFmtId="0" fontId="56" fillId="3" borderId="1" xfId="0" applyFont="1" applyFill="1" applyBorder="1" applyAlignment="1">
      <alignment wrapText="1"/>
    </xf>
    <xf numFmtId="0" fontId="12" fillId="4" borderId="42" xfId="0" applyFont="1" applyFill="1" applyBorder="1" applyAlignment="1">
      <alignment horizontal="center"/>
    </xf>
    <xf numFmtId="0" fontId="68" fillId="4" borderId="42" xfId="0" applyFont="1" applyFill="1" applyBorder="1" applyAlignment="1">
      <alignment horizontal="center" wrapText="1"/>
    </xf>
    <xf numFmtId="167" fontId="74" fillId="4" borderId="42" xfId="1" applyNumberFormat="1" applyFont="1" applyFill="1" applyBorder="1" applyAlignment="1">
      <alignment horizontal="right"/>
    </xf>
    <xf numFmtId="0" fontId="51" fillId="4" borderId="42" xfId="0" applyFont="1" applyFill="1" applyBorder="1"/>
    <xf numFmtId="0" fontId="51" fillId="4" borderId="43" xfId="0" applyFont="1" applyFill="1" applyBorder="1"/>
    <xf numFmtId="167" fontId="74" fillId="4" borderId="15" xfId="1" applyNumberFormat="1" applyFont="1" applyFill="1" applyBorder="1"/>
    <xf numFmtId="0" fontId="68" fillId="3" borderId="46" xfId="0" applyFont="1" applyFill="1" applyBorder="1" applyAlignment="1">
      <alignment horizontal="center"/>
    </xf>
    <xf numFmtId="0" fontId="46" fillId="3" borderId="47" xfId="0" applyFont="1" applyFill="1" applyBorder="1" applyAlignment="1">
      <alignment horizontal="center" wrapText="1"/>
    </xf>
    <xf numFmtId="167" fontId="46" fillId="3" borderId="47" xfId="1" applyNumberFormat="1" applyFont="1" applyFill="1" applyBorder="1" applyAlignment="1">
      <alignment horizontal="right"/>
    </xf>
    <xf numFmtId="167" fontId="74" fillId="3" borderId="47" xfId="1" applyNumberFormat="1" applyFont="1" applyFill="1" applyBorder="1"/>
    <xf numFmtId="0" fontId="48" fillId="3" borderId="47" xfId="0" applyFont="1" applyFill="1" applyBorder="1"/>
    <xf numFmtId="167" fontId="74" fillId="3" borderId="48" xfId="1" applyNumberFormat="1" applyFont="1" applyFill="1" applyBorder="1"/>
    <xf numFmtId="0" fontId="12" fillId="0" borderId="3" xfId="0" quotePrefix="1" applyNumberFormat="1" applyFont="1" applyFill="1" applyBorder="1" applyAlignment="1">
      <alignment horizontal="center" vertical="center" wrapText="1"/>
    </xf>
    <xf numFmtId="49" fontId="0" fillId="0" borderId="3" xfId="0" quotePrefix="1" applyNumberFormat="1" applyFill="1" applyBorder="1" applyAlignment="1">
      <alignment wrapText="1"/>
    </xf>
    <xf numFmtId="0" fontId="12" fillId="3" borderId="3" xfId="5" applyFont="1" applyFill="1" applyBorder="1" applyAlignment="1">
      <alignment horizontal="center"/>
    </xf>
    <xf numFmtId="0" fontId="54" fillId="0" borderId="3" xfId="0" quotePrefix="1" applyNumberFormat="1" applyFont="1" applyFill="1" applyBorder="1" applyAlignment="1">
      <alignment horizontal="center" wrapText="1"/>
    </xf>
    <xf numFmtId="49" fontId="12" fillId="3" borderId="3" xfId="0" quotePrefix="1" applyNumberFormat="1" applyFont="1" applyFill="1" applyBorder="1" applyAlignment="1">
      <alignment horizontal="center" wrapText="1"/>
    </xf>
    <xf numFmtId="49" fontId="12" fillId="3" borderId="3" xfId="0" applyNumberFormat="1" applyFont="1" applyFill="1" applyBorder="1" applyAlignment="1">
      <alignment horizontal="center" wrapText="1"/>
    </xf>
    <xf numFmtId="49" fontId="12" fillId="0" borderId="35" xfId="0" quotePrefix="1" applyNumberFormat="1" applyFont="1" applyFill="1" applyBorder="1" applyAlignment="1">
      <alignment horizontal="center" wrapText="1"/>
    </xf>
    <xf numFmtId="167" fontId="53" fillId="3" borderId="4" xfId="1" applyNumberFormat="1" applyFont="1" applyFill="1" applyBorder="1" applyAlignment="1">
      <alignment horizontal="center"/>
    </xf>
    <xf numFmtId="0" fontId="53" fillId="3" borderId="4" xfId="0" applyFont="1" applyFill="1" applyBorder="1"/>
    <xf numFmtId="167" fontId="53" fillId="3" borderId="4" xfId="1" applyNumberFormat="1" applyFont="1" applyFill="1" applyBorder="1" applyAlignment="1">
      <alignment horizontal="right"/>
    </xf>
    <xf numFmtId="0" fontId="62" fillId="0" borderId="4" xfId="0" applyFont="1" applyBorder="1"/>
    <xf numFmtId="167" fontId="47" fillId="4" borderId="30" xfId="1" applyNumberFormat="1" applyFont="1" applyFill="1" applyBorder="1"/>
    <xf numFmtId="0" fontId="47" fillId="4" borderId="30" xfId="0" applyFont="1" applyFill="1" applyBorder="1"/>
    <xf numFmtId="167" fontId="47" fillId="4" borderId="45" xfId="1" applyNumberFormat="1" applyFont="1" applyFill="1" applyBorder="1"/>
    <xf numFmtId="167" fontId="47" fillId="4" borderId="42" xfId="1" applyNumberFormat="1" applyFont="1" applyFill="1" applyBorder="1"/>
    <xf numFmtId="167" fontId="61" fillId="4" borderId="42" xfId="1" applyNumberFormat="1" applyFont="1" applyFill="1" applyBorder="1"/>
    <xf numFmtId="0" fontId="37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17" fillId="2" borderId="22" xfId="0" applyFont="1" applyFill="1" applyBorder="1" applyAlignment="1">
      <alignment horizontal="center"/>
    </xf>
    <xf numFmtId="0" fontId="17" fillId="2" borderId="23" xfId="0" applyFont="1" applyFill="1" applyBorder="1" applyAlignment="1">
      <alignment horizontal="center"/>
    </xf>
    <xf numFmtId="0" fontId="49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8" fillId="3" borderId="1" xfId="5" applyFont="1" applyFill="1" applyBorder="1" applyAlignment="1">
      <alignment horizontal="center"/>
    </xf>
    <xf numFmtId="0" fontId="50" fillId="3" borderId="1" xfId="0" applyFont="1" applyFill="1" applyBorder="1" applyAlignment="1">
      <alignment horizontal="left" wrapText="1"/>
    </xf>
    <xf numFmtId="0" fontId="58" fillId="3" borderId="1" xfId="0" applyFont="1" applyFill="1" applyBorder="1" applyAlignment="1">
      <alignment horizontal="center" wrapText="1"/>
    </xf>
    <xf numFmtId="0" fontId="61" fillId="3" borderId="1" xfId="0" applyFont="1" applyFill="1" applyBorder="1" applyAlignment="1">
      <alignment horizontal="center" wrapText="1"/>
    </xf>
    <xf numFmtId="0" fontId="56" fillId="3" borderId="1" xfId="0" applyFont="1" applyFill="1" applyBorder="1" applyAlignment="1">
      <alignment horizontal="center" wrapText="1"/>
    </xf>
    <xf numFmtId="0" fontId="59" fillId="3" borderId="1" xfId="0" applyFont="1" applyFill="1" applyBorder="1" applyAlignment="1">
      <alignment horizontal="center" wrapText="1"/>
    </xf>
    <xf numFmtId="0" fontId="32" fillId="3" borderId="1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left" wrapText="1"/>
    </xf>
    <xf numFmtId="0" fontId="56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0" fontId="32" fillId="3" borderId="1" xfId="0" applyFont="1" applyFill="1" applyBorder="1" applyAlignment="1">
      <alignment horizontal="left" wrapText="1"/>
    </xf>
    <xf numFmtId="0" fontId="59" fillId="3" borderId="1" xfId="0" applyFont="1" applyFill="1" applyBorder="1" applyAlignment="1">
      <alignment horizontal="left" wrapText="1"/>
    </xf>
    <xf numFmtId="0" fontId="56" fillId="3" borderId="1" xfId="0" applyFont="1" applyFill="1" applyBorder="1" applyAlignment="1">
      <alignment horizontal="left" wrapText="1"/>
    </xf>
    <xf numFmtId="167" fontId="72" fillId="4" borderId="43" xfId="0" applyNumberFormat="1" applyFont="1" applyFill="1" applyBorder="1" applyAlignment="1">
      <alignment horizontal="left"/>
    </xf>
    <xf numFmtId="0" fontId="72" fillId="4" borderId="0" xfId="0" applyFont="1" applyFill="1" applyBorder="1" applyAlignment="1">
      <alignment horizontal="left"/>
    </xf>
    <xf numFmtId="0" fontId="72" fillId="4" borderId="41" xfId="0" applyFont="1" applyFill="1" applyBorder="1" applyAlignment="1">
      <alignment horizontal="left"/>
    </xf>
    <xf numFmtId="0" fontId="73" fillId="4" borderId="32" xfId="0" applyFont="1" applyFill="1" applyBorder="1" applyAlignment="1">
      <alignment horizontal="center"/>
    </xf>
    <xf numFmtId="0" fontId="73" fillId="4" borderId="13" xfId="0" applyFont="1" applyFill="1" applyBorder="1" applyAlignment="1">
      <alignment horizontal="center"/>
    </xf>
    <xf numFmtId="0" fontId="73" fillId="4" borderId="33" xfId="0" applyFont="1" applyFill="1" applyBorder="1" applyAlignment="1">
      <alignment horizontal="center"/>
    </xf>
    <xf numFmtId="0" fontId="57" fillId="4" borderId="37" xfId="0" applyFont="1" applyFill="1" applyBorder="1" applyAlignment="1">
      <alignment horizontal="center" wrapText="1"/>
    </xf>
    <xf numFmtId="0" fontId="57" fillId="4" borderId="27" xfId="0" applyFont="1" applyFill="1" applyBorder="1" applyAlignment="1">
      <alignment horizontal="center" wrapText="1"/>
    </xf>
    <xf numFmtId="0" fontId="57" fillId="4" borderId="38" xfId="0" applyFont="1" applyFill="1" applyBorder="1" applyAlignment="1">
      <alignment horizontal="center" wrapText="1"/>
    </xf>
    <xf numFmtId="0" fontId="28" fillId="3" borderId="1" xfId="0" applyFont="1" applyFill="1" applyBorder="1" applyAlignment="1">
      <alignment horizontal="left"/>
    </xf>
    <xf numFmtId="0" fontId="16" fillId="3" borderId="1" xfId="0" applyFont="1" applyFill="1" applyBorder="1" applyAlignment="1">
      <alignment horizontal="left" wrapText="1"/>
    </xf>
    <xf numFmtId="0" fontId="10" fillId="3" borderId="1" xfId="0" applyFont="1" applyFill="1" applyBorder="1" applyAlignment="1">
      <alignment horizontal="left" wrapText="1"/>
    </xf>
    <xf numFmtId="0" fontId="21" fillId="3" borderId="1" xfId="0" applyFont="1" applyFill="1" applyBorder="1" applyAlignment="1">
      <alignment horizontal="left" wrapText="1"/>
    </xf>
    <xf numFmtId="0" fontId="52" fillId="3" borderId="1" xfId="0" applyFont="1" applyFill="1" applyBorder="1" applyAlignment="1">
      <alignment horizontal="left" wrapText="1"/>
    </xf>
    <xf numFmtId="0" fontId="28" fillId="3" borderId="47" xfId="0" applyFont="1" applyFill="1" applyBorder="1" applyAlignment="1">
      <alignment horizontal="left" wrapText="1"/>
    </xf>
    <xf numFmtId="0" fontId="50" fillId="3" borderId="47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51" fillId="4" borderId="43" xfId="0" applyFont="1" applyFill="1" applyBorder="1" applyAlignment="1">
      <alignment horizontal="left" wrapText="1"/>
    </xf>
    <xf numFmtId="0" fontId="51" fillId="4" borderId="0" xfId="0" applyFont="1" applyFill="1" applyBorder="1" applyAlignment="1">
      <alignment horizontal="left" wrapText="1"/>
    </xf>
    <xf numFmtId="0" fontId="51" fillId="4" borderId="41" xfId="0" applyFont="1" applyFill="1" applyBorder="1" applyAlignment="1">
      <alignment horizontal="left" wrapText="1"/>
    </xf>
    <xf numFmtId="0" fontId="50" fillId="3" borderId="1" xfId="0" applyFont="1" applyFill="1" applyBorder="1" applyAlignment="1">
      <alignment horizontal="left"/>
    </xf>
    <xf numFmtId="0" fontId="58" fillId="3" borderId="4" xfId="0" applyFont="1" applyFill="1" applyBorder="1" applyAlignment="1">
      <alignment horizontal="left" wrapText="1"/>
    </xf>
    <xf numFmtId="0" fontId="58" fillId="3" borderId="4" xfId="0" applyFont="1" applyFill="1" applyBorder="1" applyAlignment="1">
      <alignment horizontal="center"/>
    </xf>
    <xf numFmtId="0" fontId="70" fillId="3" borderId="1" xfId="0" applyFont="1" applyFill="1" applyBorder="1" applyAlignment="1">
      <alignment horizontal="left" wrapText="1"/>
    </xf>
    <xf numFmtId="0" fontId="58" fillId="3" borderId="1" xfId="0" applyFont="1" applyFill="1" applyBorder="1" applyAlignment="1">
      <alignment horizontal="left" wrapText="1"/>
    </xf>
    <xf numFmtId="167" fontId="72" fillId="3" borderId="47" xfId="0" applyNumberFormat="1" applyFont="1" applyFill="1" applyBorder="1" applyAlignment="1">
      <alignment horizontal="left"/>
    </xf>
    <xf numFmtId="0" fontId="72" fillId="3" borderId="47" xfId="0" applyFont="1" applyFill="1" applyBorder="1" applyAlignment="1">
      <alignment horizontal="left"/>
    </xf>
    <xf numFmtId="0" fontId="21" fillId="3" borderId="1" xfId="5" applyFont="1" applyFill="1" applyBorder="1" applyAlignment="1">
      <alignment horizontal="left"/>
    </xf>
    <xf numFmtId="0" fontId="58" fillId="3" borderId="1" xfId="5" applyFont="1" applyFill="1" applyBorder="1" applyAlignment="1">
      <alignment horizontal="left"/>
    </xf>
    <xf numFmtId="0" fontId="59" fillId="3" borderId="4" xfId="0" applyFont="1" applyFill="1" applyBorder="1" applyAlignment="1">
      <alignment horizontal="center" wrapText="1"/>
    </xf>
    <xf numFmtId="167" fontId="71" fillId="3" borderId="1" xfId="0" applyNumberFormat="1" applyFont="1" applyFill="1" applyBorder="1" applyAlignment="1">
      <alignment horizontal="left"/>
    </xf>
    <xf numFmtId="0" fontId="71" fillId="3" borderId="1" xfId="0" applyFont="1" applyFill="1" applyBorder="1" applyAlignment="1">
      <alignment horizontal="left"/>
    </xf>
    <xf numFmtId="0" fontId="39" fillId="17" borderId="26" xfId="0" applyFont="1" applyFill="1" applyBorder="1" applyAlignment="1">
      <alignment horizontal="center"/>
    </xf>
    <xf numFmtId="0" fontId="39" fillId="17" borderId="27" xfId="0" applyFont="1" applyFill="1" applyBorder="1" applyAlignment="1">
      <alignment horizontal="center"/>
    </xf>
    <xf numFmtId="0" fontId="39" fillId="17" borderId="28" xfId="0" applyFont="1" applyFill="1" applyBorder="1" applyAlignment="1">
      <alignment horizontal="center"/>
    </xf>
    <xf numFmtId="0" fontId="23" fillId="16" borderId="13" xfId="0" applyFont="1" applyFill="1" applyBorder="1" applyAlignment="1">
      <alignment horizontal="center" wrapText="1"/>
    </xf>
    <xf numFmtId="0" fontId="23" fillId="16" borderId="13" xfId="0" applyFont="1" applyFill="1" applyBorder="1" applyAlignment="1">
      <alignment horizontal="center" textRotation="90"/>
    </xf>
    <xf numFmtId="0" fontId="23" fillId="16" borderId="13" xfId="0" applyFont="1" applyFill="1" applyBorder="1" applyAlignment="1">
      <alignment horizontal="center" textRotation="90" wrapText="1"/>
    </xf>
    <xf numFmtId="167" fontId="23" fillId="16" borderId="13" xfId="1" applyNumberFormat="1" applyFont="1" applyFill="1" applyBorder="1" applyAlignment="1">
      <alignment horizontal="right" wrapText="1"/>
    </xf>
    <xf numFmtId="167" fontId="23" fillId="16" borderId="13" xfId="1" applyNumberFormat="1" applyFont="1" applyFill="1" applyBorder="1" applyAlignment="1">
      <alignment horizontal="center" wrapText="1"/>
    </xf>
    <xf numFmtId="167" fontId="23" fillId="16" borderId="33" xfId="1" applyNumberFormat="1" applyFont="1" applyFill="1" applyBorder="1" applyAlignment="1">
      <alignment horizontal="center" wrapText="1"/>
    </xf>
    <xf numFmtId="0" fontId="76" fillId="0" borderId="0" xfId="0" applyFont="1" applyAlignment="1">
      <alignment horizontal="center"/>
    </xf>
    <xf numFmtId="167" fontId="57" fillId="4" borderId="32" xfId="1" applyNumberFormat="1" applyFont="1" applyFill="1" applyBorder="1" applyAlignment="1">
      <alignment horizontal="center"/>
    </xf>
    <xf numFmtId="167" fontId="57" fillId="4" borderId="33" xfId="1" applyNumberFormat="1" applyFont="1" applyFill="1" applyBorder="1" applyAlignment="1">
      <alignment horizontal="center"/>
    </xf>
    <xf numFmtId="0" fontId="57" fillId="4" borderId="34" xfId="0" applyFont="1" applyFill="1" applyBorder="1"/>
    <xf numFmtId="0" fontId="57" fillId="4" borderId="13" xfId="0" applyFont="1" applyFill="1" applyBorder="1"/>
    <xf numFmtId="0" fontId="57" fillId="4" borderId="36" xfId="0" applyFont="1" applyFill="1" applyBorder="1"/>
    <xf numFmtId="167" fontId="57" fillId="4" borderId="2" xfId="1" applyNumberFormat="1" applyFont="1" applyFill="1" applyBorder="1" applyAlignment="1">
      <alignment horizontal="center"/>
    </xf>
  </cellXfs>
  <cellStyles count="9">
    <cellStyle name="Millares" xfId="1" builtinId="3"/>
    <cellStyle name="Moneda" xfId="2" builtinId="4"/>
    <cellStyle name="Normal" xfId="0" builtinId="0"/>
    <cellStyle name="Normal 2" xfId="8"/>
    <cellStyle name="Normal_A" xfId="3"/>
    <cellStyle name="Normal_A 2" xfId="4"/>
    <cellStyle name="Normal_MATERI~1" xfId="5"/>
    <cellStyle name="Normal_MATERI~1 2" xfId="6"/>
    <cellStyle name="Normal_MATERI~1 3" xfId="7"/>
  </cellStyles>
  <dxfs count="0"/>
  <tableStyles count="0" defaultTableStyle="TableStyleMedium9" defaultPivotStyle="PivotStyleLight16"/>
  <colors>
    <mruColors>
      <color rgb="FF9D33A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4.9989318521683403E-2"/>
  </sheetPr>
  <dimension ref="A1:AS482"/>
  <sheetViews>
    <sheetView topLeftCell="I1" zoomScale="85" zoomScaleNormal="85" workbookViewId="0">
      <selection activeCell="N24" sqref="N24"/>
    </sheetView>
  </sheetViews>
  <sheetFormatPr baseColWidth="10" defaultRowHeight="15.75" outlineLevelRow="2" x14ac:dyDescent="0.25"/>
  <cols>
    <col min="1" max="1" width="4.42578125" hidden="1" customWidth="1"/>
    <col min="2" max="2" width="13.7109375" style="110" customWidth="1"/>
    <col min="3" max="3" width="7.7109375" style="110" customWidth="1"/>
    <col min="4" max="4" width="39.5703125" style="127" customWidth="1"/>
    <col min="5" max="5" width="8.85546875" style="127" hidden="1" customWidth="1"/>
    <col min="6" max="6" width="9" style="127" hidden="1" customWidth="1"/>
    <col min="7" max="7" width="10" style="412" customWidth="1"/>
    <col min="8" max="8" width="9.5703125" style="97" customWidth="1"/>
    <col min="9" max="9" width="7.7109375" style="4" customWidth="1"/>
    <col min="10" max="10" width="8.7109375" style="4" customWidth="1"/>
    <col min="11" max="11" width="8.28515625" style="4" customWidth="1"/>
    <col min="12" max="12" width="7.42578125" style="4" customWidth="1"/>
    <col min="13" max="13" width="9.7109375" style="390" customWidth="1"/>
    <col min="14" max="14" width="19.140625" style="112" customWidth="1"/>
    <col min="15" max="15" width="12.42578125" style="66" hidden="1" customWidth="1"/>
    <col min="16" max="16" width="12.5703125" style="89" customWidth="1"/>
    <col min="17" max="20" width="9.7109375" hidden="1" customWidth="1"/>
    <col min="21" max="21" width="9.85546875" hidden="1" customWidth="1"/>
    <col min="22" max="22" width="13.7109375" style="499" hidden="1" customWidth="1"/>
    <col min="23" max="23" width="13.5703125" style="92" customWidth="1"/>
    <col min="24" max="24" width="15.7109375" style="202" customWidth="1"/>
    <col min="25" max="25" width="0" style="1" hidden="1" customWidth="1"/>
    <col min="26" max="26" width="35.5703125" style="2" hidden="1" customWidth="1"/>
    <col min="27" max="27" width="6.5703125" style="97" hidden="1" customWidth="1"/>
    <col min="28" max="35" width="9.42578125" style="1" hidden="1" customWidth="1"/>
    <col min="36" max="36" width="11.42578125" style="1" hidden="1" customWidth="1"/>
    <col min="37" max="37" width="9.42578125" style="1" hidden="1" customWidth="1"/>
    <col min="38" max="38" width="11" style="1" hidden="1" customWidth="1"/>
    <col min="39" max="39" width="10.140625" style="1" hidden="1" customWidth="1"/>
    <col min="40" max="40" width="11" style="1" hidden="1" customWidth="1"/>
    <col min="41" max="41" width="0" style="1" hidden="1" customWidth="1"/>
    <col min="42" max="42" width="14.28515625" style="336" hidden="1" customWidth="1"/>
    <col min="43" max="45" width="11.42578125" style="33"/>
    <col min="46" max="16384" width="11.42578125" style="1"/>
  </cols>
  <sheetData>
    <row r="1" spans="1:45" ht="23.25" x14ac:dyDescent="0.35">
      <c r="A1" s="830" t="s">
        <v>17</v>
      </c>
      <c r="B1" s="830"/>
      <c r="C1" s="830"/>
      <c r="D1" s="830"/>
      <c r="E1" s="830"/>
      <c r="F1" s="830"/>
      <c r="G1" s="830"/>
      <c r="H1" s="830"/>
      <c r="I1" s="830"/>
      <c r="J1" s="830"/>
      <c r="K1" s="830"/>
      <c r="L1" s="830"/>
      <c r="M1" s="830"/>
      <c r="N1" s="830"/>
      <c r="O1" s="830"/>
      <c r="P1" s="830"/>
      <c r="Q1" s="830"/>
      <c r="R1" s="830"/>
      <c r="S1" s="830"/>
      <c r="T1" s="830"/>
      <c r="U1" s="830"/>
      <c r="V1" s="830"/>
      <c r="W1" s="830"/>
      <c r="AA1" s="136"/>
      <c r="AP1" s="335"/>
    </row>
    <row r="2" spans="1:45" x14ac:dyDescent="0.25">
      <c r="M2" s="365"/>
      <c r="AA2" s="137"/>
    </row>
    <row r="3" spans="1:45" ht="15" x14ac:dyDescent="0.25">
      <c r="A3" s="831" t="s">
        <v>16</v>
      </c>
      <c r="B3" s="831"/>
      <c r="C3" s="831"/>
      <c r="D3" s="831"/>
      <c r="E3" s="831"/>
      <c r="F3" s="831"/>
      <c r="G3" s="831"/>
      <c r="H3" s="831"/>
      <c r="I3" s="831"/>
      <c r="J3" s="831"/>
      <c r="K3" s="831"/>
      <c r="L3" s="831"/>
      <c r="M3" s="831"/>
      <c r="N3" s="831"/>
      <c r="O3" s="831"/>
      <c r="P3" s="831"/>
      <c r="Q3" s="831"/>
      <c r="R3" s="831"/>
      <c r="S3" s="831"/>
      <c r="T3" s="831"/>
      <c r="U3" s="831"/>
      <c r="V3" s="831"/>
      <c r="W3" s="831"/>
      <c r="AA3" s="136"/>
    </row>
    <row r="4" spans="1:45" x14ac:dyDescent="0.25">
      <c r="A4" s="832" t="s">
        <v>18</v>
      </c>
      <c r="B4" s="832"/>
      <c r="C4" s="832"/>
      <c r="D4" s="832"/>
      <c r="E4" s="832"/>
      <c r="F4" s="832"/>
      <c r="G4" s="832"/>
      <c r="H4" s="832"/>
      <c r="I4" s="832"/>
      <c r="J4" s="832"/>
      <c r="K4" s="832"/>
      <c r="L4" s="832"/>
      <c r="M4" s="832"/>
      <c r="N4" s="832"/>
      <c r="O4" s="832"/>
      <c r="P4" s="832"/>
      <c r="Q4" s="832"/>
      <c r="R4" s="832"/>
      <c r="S4" s="832"/>
      <c r="T4" s="832"/>
      <c r="U4" s="832"/>
      <c r="V4" s="832"/>
      <c r="W4" s="832"/>
      <c r="AA4" s="136"/>
    </row>
    <row r="5" spans="1:45" x14ac:dyDescent="0.25">
      <c r="M5" s="365"/>
      <c r="AA5" s="137"/>
    </row>
    <row r="6" spans="1:45" ht="31.5" customHeight="1" x14ac:dyDescent="0.35">
      <c r="A6" s="833" t="s">
        <v>694</v>
      </c>
      <c r="B6" s="833"/>
      <c r="C6" s="833"/>
      <c r="D6" s="833"/>
      <c r="E6" s="833"/>
      <c r="F6" s="833"/>
      <c r="G6" s="833"/>
      <c r="H6" s="833"/>
      <c r="I6" s="833"/>
      <c r="J6" s="833"/>
      <c r="K6" s="833"/>
      <c r="L6" s="833"/>
      <c r="M6" s="833"/>
      <c r="N6" s="833"/>
      <c r="O6" s="833"/>
      <c r="P6" s="833"/>
      <c r="Q6" s="13"/>
      <c r="R6" s="13"/>
      <c r="S6" s="13"/>
      <c r="T6" s="13"/>
      <c r="U6" s="13"/>
      <c r="V6" s="500"/>
      <c r="W6" s="91"/>
      <c r="AA6" s="136"/>
    </row>
    <row r="7" spans="1:45" thickBot="1" x14ac:dyDescent="0.3">
      <c r="A7" s="3"/>
      <c r="H7" s="98"/>
      <c r="I7" s="834" t="s">
        <v>2</v>
      </c>
      <c r="J7" s="835"/>
      <c r="K7" s="835"/>
      <c r="L7" s="835"/>
      <c r="M7" s="366"/>
      <c r="O7" s="60"/>
      <c r="Q7" s="3"/>
      <c r="R7" s="3"/>
      <c r="S7" s="3"/>
      <c r="T7" s="3"/>
      <c r="U7" s="3"/>
      <c r="V7" s="501"/>
      <c r="AA7" s="137"/>
    </row>
    <row r="8" spans="1:45" ht="53.25" customHeight="1" thickBot="1" x14ac:dyDescent="0.3">
      <c r="A8" s="22" t="s">
        <v>683</v>
      </c>
      <c r="B8" s="23" t="s">
        <v>15</v>
      </c>
      <c r="C8" s="23" t="s">
        <v>740</v>
      </c>
      <c r="D8" s="148" t="s">
        <v>0</v>
      </c>
      <c r="E8" s="99" t="s">
        <v>799</v>
      </c>
      <c r="F8" s="201" t="s">
        <v>955</v>
      </c>
      <c r="G8" s="23" t="s">
        <v>684</v>
      </c>
      <c r="H8" s="23" t="s">
        <v>1</v>
      </c>
      <c r="I8" s="24" t="s">
        <v>3</v>
      </c>
      <c r="J8" s="25" t="s">
        <v>4</v>
      </c>
      <c r="K8" s="25" t="s">
        <v>5</v>
      </c>
      <c r="L8" s="25" t="s">
        <v>6</v>
      </c>
      <c r="M8" s="367" t="s">
        <v>7</v>
      </c>
      <c r="N8" s="149" t="s">
        <v>8</v>
      </c>
      <c r="O8" s="61" t="s">
        <v>703</v>
      </c>
      <c r="P8" s="149" t="s">
        <v>9</v>
      </c>
      <c r="Q8" s="14" t="s">
        <v>10</v>
      </c>
      <c r="R8" s="14" t="s">
        <v>11</v>
      </c>
      <c r="S8" s="14" t="s">
        <v>12</v>
      </c>
      <c r="T8" s="15" t="s">
        <v>13</v>
      </c>
      <c r="U8" s="16" t="s">
        <v>14</v>
      </c>
      <c r="V8" s="502" t="s">
        <v>956</v>
      </c>
      <c r="W8" s="124" t="s">
        <v>741</v>
      </c>
      <c r="X8" s="203" t="s">
        <v>977</v>
      </c>
      <c r="AA8" s="138"/>
      <c r="AP8" s="336" t="s">
        <v>981</v>
      </c>
    </row>
    <row r="9" spans="1:45" s="129" customFormat="1" ht="23.25" customHeight="1" outlineLevel="2" x14ac:dyDescent="0.25">
      <c r="A9" s="36"/>
      <c r="B9" s="7">
        <v>50191500</v>
      </c>
      <c r="C9" s="150">
        <v>311</v>
      </c>
      <c r="D9" s="151" t="s">
        <v>757</v>
      </c>
      <c r="E9" s="151"/>
      <c r="F9" s="151"/>
      <c r="G9" s="8">
        <v>1</v>
      </c>
      <c r="H9" s="5" t="s">
        <v>123</v>
      </c>
      <c r="I9" s="68">
        <f>+M9/4</f>
        <v>3700</v>
      </c>
      <c r="J9" s="68">
        <v>3700</v>
      </c>
      <c r="K9" s="68">
        <v>3700</v>
      </c>
      <c r="L9" s="68">
        <v>3700</v>
      </c>
      <c r="M9" s="368">
        <v>14800</v>
      </c>
      <c r="N9" s="152">
        <v>125</v>
      </c>
      <c r="O9" s="45"/>
      <c r="P9" s="67">
        <f>+M9*N9</f>
        <v>1850000</v>
      </c>
      <c r="Q9" s="37"/>
      <c r="R9" s="37"/>
      <c r="S9" s="54"/>
      <c r="T9" s="69"/>
      <c r="U9" s="70"/>
      <c r="V9" s="117">
        <f>+N9*M9</f>
        <v>1850000</v>
      </c>
      <c r="W9" s="120">
        <v>4550000</v>
      </c>
      <c r="X9" s="206">
        <v>4550000</v>
      </c>
      <c r="Z9" s="132"/>
      <c r="AA9" s="139"/>
      <c r="AP9" s="407">
        <v>32287500</v>
      </c>
      <c r="AQ9" s="38"/>
      <c r="AR9" s="38"/>
      <c r="AS9" s="38"/>
    </row>
    <row r="10" spans="1:45" ht="15" outlineLevel="2" x14ac:dyDescent="0.25">
      <c r="A10" s="17"/>
      <c r="B10" s="7">
        <v>50191500</v>
      </c>
      <c r="C10" s="150">
        <v>311</v>
      </c>
      <c r="D10" s="151" t="s">
        <v>758</v>
      </c>
      <c r="E10" s="151"/>
      <c r="F10" s="151"/>
      <c r="G10" s="8">
        <v>1</v>
      </c>
      <c r="H10" s="5" t="s">
        <v>123</v>
      </c>
      <c r="I10" s="44"/>
      <c r="J10" s="44"/>
      <c r="K10" s="44"/>
      <c r="L10" s="44"/>
      <c r="M10" s="369">
        <v>35000</v>
      </c>
      <c r="N10" s="153">
        <v>60</v>
      </c>
      <c r="O10" s="45"/>
      <c r="P10" s="67">
        <f>+M10*N10</f>
        <v>2100000</v>
      </c>
      <c r="Q10" s="10"/>
      <c r="R10" s="10"/>
      <c r="S10" s="43"/>
      <c r="T10" s="46"/>
      <c r="U10" s="47"/>
      <c r="V10" s="117">
        <f>+N10*M10</f>
        <v>2100000</v>
      </c>
      <c r="W10" s="120"/>
      <c r="X10" s="116"/>
      <c r="AA10" s="139"/>
      <c r="AP10" s="340"/>
    </row>
    <row r="11" spans="1:45" ht="15" outlineLevel="2" x14ac:dyDescent="0.25">
      <c r="A11" s="17"/>
      <c r="B11" s="5">
        <v>50000000</v>
      </c>
      <c r="C11" s="150">
        <v>311</v>
      </c>
      <c r="D11" s="151" t="s">
        <v>759</v>
      </c>
      <c r="E11" s="151"/>
      <c r="F11" s="151"/>
      <c r="G11" s="8">
        <v>1</v>
      </c>
      <c r="H11" s="5" t="s">
        <v>139</v>
      </c>
      <c r="I11" s="44">
        <v>1000</v>
      </c>
      <c r="J11" s="44">
        <v>1000</v>
      </c>
      <c r="K11" s="44">
        <v>1000</v>
      </c>
      <c r="L11" s="44">
        <v>1000</v>
      </c>
      <c r="M11" s="369">
        <v>4000</v>
      </c>
      <c r="N11" s="153">
        <v>150</v>
      </c>
      <c r="O11" s="45"/>
      <c r="P11" s="67">
        <f>+M11*N11</f>
        <v>600000</v>
      </c>
      <c r="Q11" s="10"/>
      <c r="R11" s="10"/>
      <c r="S11" s="43"/>
      <c r="T11" s="46"/>
      <c r="U11" s="47"/>
      <c r="V11" s="117">
        <f>+N11*M11</f>
        <v>600000</v>
      </c>
      <c r="W11" s="120"/>
      <c r="X11" s="116"/>
      <c r="AA11" s="139"/>
    </row>
    <row r="12" spans="1:45" s="129" customFormat="1" ht="15" outlineLevel="1" x14ac:dyDescent="0.25">
      <c r="A12" s="39"/>
      <c r="B12" s="254" t="s">
        <v>791</v>
      </c>
      <c r="C12" s="254">
        <f>SUBTOTAL(9,C9:C11)</f>
        <v>933</v>
      </c>
      <c r="D12" s="255"/>
      <c r="E12" s="255"/>
      <c r="F12" s="255"/>
      <c r="G12" s="256"/>
      <c r="H12" s="220"/>
      <c r="I12" s="221"/>
      <c r="J12" s="221"/>
      <c r="K12" s="221"/>
      <c r="L12" s="221"/>
      <c r="M12" s="370"/>
      <c r="N12" s="222"/>
      <c r="O12" s="214"/>
      <c r="P12" s="223">
        <f>SUBTOTAL(9,P9:P11)</f>
        <v>4550000</v>
      </c>
      <c r="Q12" s="224"/>
      <c r="R12" s="224"/>
      <c r="S12" s="257"/>
      <c r="T12" s="258"/>
      <c r="U12" s="259"/>
      <c r="V12" s="260">
        <f>SUM(V9:V11)</f>
        <v>4550000</v>
      </c>
      <c r="W12" s="219"/>
      <c r="X12" s="226"/>
      <c r="Z12" s="132"/>
      <c r="AA12" s="140"/>
      <c r="AP12" s="337"/>
      <c r="AQ12" s="38"/>
      <c r="AR12" s="38"/>
      <c r="AS12" s="38"/>
    </row>
    <row r="13" spans="1:45" ht="15" outlineLevel="2" x14ac:dyDescent="0.25">
      <c r="A13" s="42"/>
      <c r="B13" s="6">
        <v>11121604</v>
      </c>
      <c r="C13" s="6">
        <v>313</v>
      </c>
      <c r="D13" s="156" t="s">
        <v>396</v>
      </c>
      <c r="E13" s="156"/>
      <c r="F13" s="156"/>
      <c r="G13" s="12">
        <v>1</v>
      </c>
      <c r="H13" s="157" t="s">
        <v>123</v>
      </c>
      <c r="I13" s="19">
        <v>3</v>
      </c>
      <c r="J13" s="19">
        <v>3</v>
      </c>
      <c r="K13" s="19">
        <v>3</v>
      </c>
      <c r="L13" s="19">
        <v>3</v>
      </c>
      <c r="M13" s="371">
        <v>12</v>
      </c>
      <c r="N13" s="153">
        <v>200</v>
      </c>
      <c r="O13" s="62"/>
      <c r="P13" s="158">
        <f t="shared" ref="P13:P19" si="0">+M13*N13</f>
        <v>2400</v>
      </c>
      <c r="Q13" s="10"/>
      <c r="R13" s="10"/>
      <c r="S13" s="43"/>
      <c r="T13" s="46"/>
      <c r="U13" s="47"/>
      <c r="V13" s="118">
        <f>+N13*M13</f>
        <v>2400</v>
      </c>
      <c r="W13" s="120">
        <v>80000</v>
      </c>
      <c r="X13" s="114"/>
      <c r="AA13" s="141"/>
      <c r="AP13" s="340">
        <f>+AP9-AP10</f>
        <v>32287500</v>
      </c>
    </row>
    <row r="14" spans="1:45" ht="15" outlineLevel="2" x14ac:dyDescent="0.25">
      <c r="A14" s="42"/>
      <c r="B14" s="6">
        <v>11121604</v>
      </c>
      <c r="C14" s="6">
        <v>313</v>
      </c>
      <c r="D14" s="156" t="s">
        <v>693</v>
      </c>
      <c r="E14" s="156"/>
      <c r="F14" s="156"/>
      <c r="G14" s="12">
        <v>1</v>
      </c>
      <c r="H14" s="157" t="s">
        <v>123</v>
      </c>
      <c r="I14" s="19">
        <v>3</v>
      </c>
      <c r="J14" s="19">
        <v>2</v>
      </c>
      <c r="K14" s="19">
        <v>3</v>
      </c>
      <c r="L14" s="19">
        <v>2</v>
      </c>
      <c r="M14" s="371">
        <v>10</v>
      </c>
      <c r="N14" s="153">
        <v>260</v>
      </c>
      <c r="O14" s="62"/>
      <c r="P14" s="158">
        <f t="shared" si="0"/>
        <v>2600</v>
      </c>
      <c r="Q14" s="10"/>
      <c r="R14" s="10"/>
      <c r="S14" s="43"/>
      <c r="T14" s="46"/>
      <c r="U14" s="47"/>
      <c r="V14" s="118">
        <f t="shared" ref="V14:V89" si="1">+N14*M14</f>
        <v>2600</v>
      </c>
      <c r="W14" s="120"/>
      <c r="X14" s="207">
        <v>80000</v>
      </c>
      <c r="AA14" s="141"/>
    </row>
    <row r="15" spans="1:45" ht="15" outlineLevel="2" x14ac:dyDescent="0.25">
      <c r="A15" s="42"/>
      <c r="B15" s="6">
        <v>11121604</v>
      </c>
      <c r="C15" s="6">
        <v>313</v>
      </c>
      <c r="D15" s="156" t="s">
        <v>397</v>
      </c>
      <c r="E15" s="156"/>
      <c r="F15" s="156"/>
      <c r="G15" s="12">
        <v>1</v>
      </c>
      <c r="H15" s="157" t="s">
        <v>123</v>
      </c>
      <c r="I15" s="19">
        <v>3</v>
      </c>
      <c r="J15" s="19">
        <v>2</v>
      </c>
      <c r="K15" s="19">
        <v>3</v>
      </c>
      <c r="L15" s="19">
        <v>2</v>
      </c>
      <c r="M15" s="371">
        <v>10</v>
      </c>
      <c r="N15" s="153">
        <v>260</v>
      </c>
      <c r="O15" s="62"/>
      <c r="P15" s="158">
        <f t="shared" si="0"/>
        <v>2600</v>
      </c>
      <c r="Q15" s="10"/>
      <c r="R15" s="10"/>
      <c r="S15" s="43"/>
      <c r="T15" s="46"/>
      <c r="U15" s="47"/>
      <c r="V15" s="118">
        <f t="shared" si="1"/>
        <v>2600</v>
      </c>
      <c r="W15" s="120"/>
      <c r="X15" s="114"/>
      <c r="AA15" s="141"/>
    </row>
    <row r="16" spans="1:45" ht="15" outlineLevel="2" x14ac:dyDescent="0.25">
      <c r="A16" s="42"/>
      <c r="B16" s="6">
        <v>39121701</v>
      </c>
      <c r="C16" s="6">
        <v>313</v>
      </c>
      <c r="D16" s="156" t="s">
        <v>307</v>
      </c>
      <c r="E16" s="156"/>
      <c r="F16" s="156"/>
      <c r="G16" s="12">
        <v>1</v>
      </c>
      <c r="H16" s="159" t="s">
        <v>123</v>
      </c>
      <c r="I16" s="19">
        <v>2</v>
      </c>
      <c r="J16" s="19">
        <v>2</v>
      </c>
      <c r="K16" s="19">
        <v>2</v>
      </c>
      <c r="L16" s="19">
        <v>2</v>
      </c>
      <c r="M16" s="371">
        <v>8</v>
      </c>
      <c r="N16" s="93">
        <v>3800</v>
      </c>
      <c r="O16" s="18"/>
      <c r="P16" s="158">
        <f t="shared" si="0"/>
        <v>30400</v>
      </c>
      <c r="Q16" s="10"/>
      <c r="R16" s="10"/>
      <c r="S16" s="43"/>
      <c r="T16" s="46"/>
      <c r="U16" s="47"/>
      <c r="V16" s="118">
        <f t="shared" si="1"/>
        <v>30400</v>
      </c>
      <c r="W16" s="120"/>
      <c r="X16" s="114"/>
      <c r="AA16" s="142"/>
    </row>
    <row r="17" spans="1:45" ht="15" outlineLevel="2" x14ac:dyDescent="0.25">
      <c r="A17" s="42"/>
      <c r="B17" s="6">
        <v>39121701</v>
      </c>
      <c r="C17" s="6">
        <v>313</v>
      </c>
      <c r="D17" s="156" t="s">
        <v>306</v>
      </c>
      <c r="E17" s="156"/>
      <c r="F17" s="156"/>
      <c r="G17" s="12">
        <v>1</v>
      </c>
      <c r="H17" s="159" t="s">
        <v>123</v>
      </c>
      <c r="I17" s="19">
        <v>3</v>
      </c>
      <c r="J17" s="19">
        <v>2</v>
      </c>
      <c r="K17" s="19">
        <v>3</v>
      </c>
      <c r="L17" s="19">
        <v>2</v>
      </c>
      <c r="M17" s="371">
        <v>10</v>
      </c>
      <c r="N17" s="93">
        <v>3200</v>
      </c>
      <c r="O17" s="18">
        <v>3500</v>
      </c>
      <c r="P17" s="158">
        <f t="shared" si="0"/>
        <v>32000</v>
      </c>
      <c r="Q17" s="10"/>
      <c r="R17" s="10"/>
      <c r="S17" s="43"/>
      <c r="T17" s="46"/>
      <c r="U17" s="47"/>
      <c r="V17" s="118">
        <f t="shared" si="1"/>
        <v>32000</v>
      </c>
      <c r="W17" s="120"/>
      <c r="X17" s="114"/>
      <c r="AA17" s="142"/>
    </row>
    <row r="18" spans="1:45" ht="15" outlineLevel="2" x14ac:dyDescent="0.25">
      <c r="A18" s="42"/>
      <c r="B18" s="6">
        <v>30103604</v>
      </c>
      <c r="C18" s="6">
        <v>313</v>
      </c>
      <c r="D18" s="156" t="s">
        <v>392</v>
      </c>
      <c r="E18" s="156"/>
      <c r="F18" s="156"/>
      <c r="G18" s="12">
        <v>1</v>
      </c>
      <c r="H18" s="157" t="s">
        <v>123</v>
      </c>
      <c r="I18" s="19">
        <v>3</v>
      </c>
      <c r="J18" s="19">
        <v>2</v>
      </c>
      <c r="K18" s="19">
        <v>3</v>
      </c>
      <c r="L18" s="19">
        <v>2</v>
      </c>
      <c r="M18" s="371">
        <v>10</v>
      </c>
      <c r="N18" s="153">
        <v>650</v>
      </c>
      <c r="O18" s="62">
        <v>650</v>
      </c>
      <c r="P18" s="158">
        <f t="shared" si="0"/>
        <v>6500</v>
      </c>
      <c r="Q18" s="10"/>
      <c r="R18" s="10"/>
      <c r="S18" s="43"/>
      <c r="T18" s="46"/>
      <c r="U18" s="47"/>
      <c r="V18" s="118">
        <f t="shared" si="1"/>
        <v>6500</v>
      </c>
      <c r="W18" s="120"/>
      <c r="X18" s="114"/>
      <c r="AA18" s="141"/>
    </row>
    <row r="19" spans="1:45" ht="15" outlineLevel="2" x14ac:dyDescent="0.25">
      <c r="A19" s="42"/>
      <c r="B19" s="6">
        <v>30103604</v>
      </c>
      <c r="C19" s="6">
        <v>313</v>
      </c>
      <c r="D19" s="156" t="s">
        <v>393</v>
      </c>
      <c r="E19" s="156"/>
      <c r="F19" s="156"/>
      <c r="G19" s="12">
        <v>1</v>
      </c>
      <c r="H19" s="157" t="s">
        <v>123</v>
      </c>
      <c r="I19" s="19">
        <v>3</v>
      </c>
      <c r="J19" s="19">
        <v>2</v>
      </c>
      <c r="K19" s="19">
        <v>3</v>
      </c>
      <c r="L19" s="19">
        <v>2</v>
      </c>
      <c r="M19" s="371">
        <v>10</v>
      </c>
      <c r="N19" s="153">
        <v>350</v>
      </c>
      <c r="O19" s="62"/>
      <c r="P19" s="158">
        <f t="shared" si="0"/>
        <v>3500</v>
      </c>
      <c r="Q19" s="10"/>
      <c r="R19" s="10"/>
      <c r="S19" s="43"/>
      <c r="T19" s="46"/>
      <c r="U19" s="47"/>
      <c r="V19" s="118">
        <f t="shared" si="1"/>
        <v>3500</v>
      </c>
      <c r="W19" s="120"/>
      <c r="X19" s="114"/>
      <c r="AA19" s="141"/>
    </row>
    <row r="20" spans="1:45" s="131" customFormat="1" ht="15" outlineLevel="1" x14ac:dyDescent="0.25">
      <c r="A20" s="42"/>
      <c r="B20" s="256" t="s">
        <v>737</v>
      </c>
      <c r="C20" s="256">
        <f>SUBTOTAL(9,C13:C19)</f>
        <v>2191</v>
      </c>
      <c r="D20" s="264"/>
      <c r="E20" s="264"/>
      <c r="F20" s="264"/>
      <c r="G20" s="265"/>
      <c r="H20" s="266"/>
      <c r="I20" s="267"/>
      <c r="J20" s="267"/>
      <c r="K20" s="267"/>
      <c r="L20" s="267"/>
      <c r="M20" s="372"/>
      <c r="N20" s="222"/>
      <c r="O20" s="268"/>
      <c r="P20" s="269">
        <f>SUBTOTAL(9,P13:P19)</f>
        <v>80000</v>
      </c>
      <c r="Q20" s="224"/>
      <c r="R20" s="224"/>
      <c r="S20" s="257"/>
      <c r="T20" s="258"/>
      <c r="U20" s="259"/>
      <c r="V20" s="260">
        <f>SUM(V13:V19)</f>
        <v>80000</v>
      </c>
      <c r="W20" s="219"/>
      <c r="X20" s="226"/>
      <c r="Z20" s="2"/>
      <c r="AA20" s="141"/>
      <c r="AP20" s="338"/>
      <c r="AQ20" s="286"/>
      <c r="AR20" s="286"/>
      <c r="AS20" s="286"/>
    </row>
    <row r="21" spans="1:45" ht="15" outlineLevel="2" x14ac:dyDescent="0.25">
      <c r="A21" s="17" t="s">
        <v>682</v>
      </c>
      <c r="B21" s="5">
        <v>14111507</v>
      </c>
      <c r="C21" s="5">
        <v>331</v>
      </c>
      <c r="D21" s="151" t="s">
        <v>100</v>
      </c>
      <c r="E21" s="151"/>
      <c r="F21" s="151"/>
      <c r="G21" s="6">
        <v>1</v>
      </c>
      <c r="H21" s="5" t="s">
        <v>132</v>
      </c>
      <c r="I21" s="44">
        <f>+M21/4</f>
        <v>6.25</v>
      </c>
      <c r="J21" s="44">
        <f>I21</f>
        <v>6.25</v>
      </c>
      <c r="K21" s="44">
        <f>J21</f>
        <v>6.25</v>
      </c>
      <c r="L21" s="44">
        <f>K21</f>
        <v>6.25</v>
      </c>
      <c r="M21" s="369">
        <v>25</v>
      </c>
      <c r="N21" s="153">
        <v>1656</v>
      </c>
      <c r="O21" s="45">
        <v>1655</v>
      </c>
      <c r="P21" s="67">
        <f>+M21*N21</f>
        <v>41400</v>
      </c>
      <c r="Q21" s="10"/>
      <c r="R21" s="10"/>
      <c r="S21" s="43"/>
      <c r="T21" s="46"/>
      <c r="U21" s="47"/>
      <c r="V21" s="118">
        <f t="shared" si="1"/>
        <v>41400</v>
      </c>
      <c r="W21" s="120">
        <v>950000</v>
      </c>
      <c r="X21" s="207">
        <v>950000</v>
      </c>
      <c r="AA21" s="139"/>
    </row>
    <row r="22" spans="1:45" ht="15" outlineLevel="2" x14ac:dyDescent="0.25">
      <c r="A22" s="17" t="s">
        <v>685</v>
      </c>
      <c r="B22" s="6">
        <v>14111508</v>
      </c>
      <c r="C22" s="6">
        <v>331</v>
      </c>
      <c r="D22" s="160" t="s">
        <v>102</v>
      </c>
      <c r="E22" s="160"/>
      <c r="F22" s="160"/>
      <c r="G22" s="6">
        <v>1</v>
      </c>
      <c r="H22" s="5" t="s">
        <v>137</v>
      </c>
      <c r="I22" s="48">
        <f>+M22/4</f>
        <v>12.5</v>
      </c>
      <c r="J22" s="48">
        <f>I22</f>
        <v>12.5</v>
      </c>
      <c r="K22" s="48">
        <f>J22</f>
        <v>12.5</v>
      </c>
      <c r="L22" s="48">
        <v>12</v>
      </c>
      <c r="M22" s="373">
        <v>50</v>
      </c>
      <c r="N22" s="161">
        <v>86</v>
      </c>
      <c r="O22" s="53">
        <v>85</v>
      </c>
      <c r="P22" s="158">
        <f>+M22*N22</f>
        <v>4300</v>
      </c>
      <c r="Q22" s="10"/>
      <c r="R22" s="10"/>
      <c r="S22" s="43"/>
      <c r="T22" s="46"/>
      <c r="U22" s="47"/>
      <c r="V22" s="118">
        <f t="shared" si="1"/>
        <v>4300</v>
      </c>
      <c r="W22" s="120"/>
      <c r="X22" s="116"/>
      <c r="AA22" s="139"/>
    </row>
    <row r="23" spans="1:45" ht="15" outlineLevel="2" x14ac:dyDescent="0.25">
      <c r="A23" s="17" t="s">
        <v>685</v>
      </c>
      <c r="B23" s="6">
        <v>14111515</v>
      </c>
      <c r="C23" s="6">
        <v>331</v>
      </c>
      <c r="D23" s="160" t="s">
        <v>103</v>
      </c>
      <c r="E23" s="160"/>
      <c r="F23" s="160"/>
      <c r="G23" s="6">
        <v>1</v>
      </c>
      <c r="H23" s="5" t="s">
        <v>171</v>
      </c>
      <c r="I23" s="48">
        <f>+M23/4</f>
        <v>5</v>
      </c>
      <c r="J23" s="48">
        <f>I23</f>
        <v>5</v>
      </c>
      <c r="K23" s="48">
        <v>7</v>
      </c>
      <c r="L23" s="48">
        <f>K23</f>
        <v>7</v>
      </c>
      <c r="M23" s="373">
        <v>20</v>
      </c>
      <c r="N23" s="161">
        <v>1440</v>
      </c>
      <c r="O23" s="53">
        <v>210</v>
      </c>
      <c r="P23" s="158">
        <f>+M23*N23</f>
        <v>28800</v>
      </c>
      <c r="Q23" s="10"/>
      <c r="R23" s="10"/>
      <c r="S23" s="43"/>
      <c r="T23" s="46"/>
      <c r="U23" s="47"/>
      <c r="V23" s="118">
        <f t="shared" si="1"/>
        <v>28800</v>
      </c>
      <c r="W23" s="120"/>
      <c r="X23" s="116"/>
      <c r="AA23" s="139"/>
    </row>
    <row r="24" spans="1:45" ht="15" outlineLevel="2" x14ac:dyDescent="0.25">
      <c r="A24" s="17" t="s">
        <v>682</v>
      </c>
      <c r="B24" s="6">
        <v>14111507</v>
      </c>
      <c r="C24" s="6">
        <v>331</v>
      </c>
      <c r="D24" s="162" t="s">
        <v>163</v>
      </c>
      <c r="E24" s="162"/>
      <c r="F24" s="162"/>
      <c r="G24" s="6">
        <v>1</v>
      </c>
      <c r="H24" s="6" t="s">
        <v>760</v>
      </c>
      <c r="I24" s="44">
        <f>+M24/4</f>
        <v>232.5</v>
      </c>
      <c r="J24" s="44">
        <f>I24</f>
        <v>232.5</v>
      </c>
      <c r="K24" s="44">
        <f>J24</f>
        <v>232.5</v>
      </c>
      <c r="L24" s="44">
        <f>K24</f>
        <v>232.5</v>
      </c>
      <c r="M24" s="369">
        <v>930</v>
      </c>
      <c r="N24" s="153">
        <v>350</v>
      </c>
      <c r="O24" s="45">
        <v>350</v>
      </c>
      <c r="P24" s="67">
        <f>+M24*N24</f>
        <v>325500</v>
      </c>
      <c r="Q24" s="10"/>
      <c r="R24" s="10"/>
      <c r="S24" s="43"/>
      <c r="T24" s="46"/>
      <c r="U24" s="47"/>
      <c r="V24" s="118">
        <f t="shared" si="1"/>
        <v>325500</v>
      </c>
      <c r="W24" s="120"/>
      <c r="X24" s="116"/>
      <c r="AA24" s="111"/>
    </row>
    <row r="25" spans="1:45" ht="15" outlineLevel="2" x14ac:dyDescent="0.25">
      <c r="A25" s="17" t="s">
        <v>682</v>
      </c>
      <c r="B25" s="6">
        <v>14111507</v>
      </c>
      <c r="C25" s="5">
        <v>331</v>
      </c>
      <c r="D25" s="151" t="s">
        <v>704</v>
      </c>
      <c r="E25" s="151"/>
      <c r="F25" s="151"/>
      <c r="G25" s="6">
        <v>1</v>
      </c>
      <c r="H25" s="6" t="s">
        <v>760</v>
      </c>
      <c r="I25" s="44">
        <f>+M25/4</f>
        <v>500</v>
      </c>
      <c r="J25" s="44">
        <f>I25</f>
        <v>500</v>
      </c>
      <c r="K25" s="44">
        <f>J25</f>
        <v>500</v>
      </c>
      <c r="L25" s="44">
        <f>K25</f>
        <v>500</v>
      </c>
      <c r="M25" s="369">
        <v>2000</v>
      </c>
      <c r="N25" s="153">
        <v>275</v>
      </c>
      <c r="O25" s="45">
        <v>275</v>
      </c>
      <c r="P25" s="67">
        <f>+M25*N25</f>
        <v>550000</v>
      </c>
      <c r="Q25" s="10"/>
      <c r="R25" s="10"/>
      <c r="S25" s="43"/>
      <c r="T25" s="46"/>
      <c r="U25" s="47"/>
      <c r="V25" s="118">
        <f t="shared" si="1"/>
        <v>550000</v>
      </c>
      <c r="W25" s="120"/>
      <c r="X25" s="116"/>
      <c r="AA25" s="111"/>
    </row>
    <row r="26" spans="1:45" ht="15" outlineLevel="1" x14ac:dyDescent="0.25">
      <c r="A26" s="17"/>
      <c r="B26" s="256" t="s">
        <v>707</v>
      </c>
      <c r="C26" s="211">
        <f>SUBTOTAL(9,C21:C25)</f>
        <v>1655</v>
      </c>
      <c r="D26" s="255"/>
      <c r="E26" s="255"/>
      <c r="F26" s="255"/>
      <c r="G26" s="242"/>
      <c r="H26" s="242"/>
      <c r="I26" s="212"/>
      <c r="J26" s="212"/>
      <c r="K26" s="212"/>
      <c r="L26" s="212"/>
      <c r="M26" s="374"/>
      <c r="N26" s="213"/>
      <c r="O26" s="214"/>
      <c r="P26" s="223">
        <f>SUBTOTAL(9,P21:P25)</f>
        <v>950000</v>
      </c>
      <c r="Q26" s="216"/>
      <c r="R26" s="216"/>
      <c r="S26" s="246"/>
      <c r="T26" s="247"/>
      <c r="U26" s="248"/>
      <c r="V26" s="249">
        <f>SUM(V21:V25)</f>
        <v>950000</v>
      </c>
      <c r="W26" s="219"/>
      <c r="X26" s="218"/>
      <c r="AA26" s="111"/>
    </row>
    <row r="27" spans="1:45" ht="15" outlineLevel="2" x14ac:dyDescent="0.25">
      <c r="A27" s="17" t="s">
        <v>682</v>
      </c>
      <c r="B27" s="6">
        <v>14111704</v>
      </c>
      <c r="C27" s="6">
        <v>332</v>
      </c>
      <c r="D27" s="160" t="s">
        <v>101</v>
      </c>
      <c r="E27" s="160"/>
      <c r="F27" s="160"/>
      <c r="G27" s="6">
        <v>1</v>
      </c>
      <c r="H27" s="5" t="s">
        <v>136</v>
      </c>
      <c r="I27" s="48">
        <f>+M27/4</f>
        <v>100</v>
      </c>
      <c r="J27" s="48">
        <f>I27</f>
        <v>100</v>
      </c>
      <c r="K27" s="48">
        <f>J27</f>
        <v>100</v>
      </c>
      <c r="L27" s="48">
        <f>K27</f>
        <v>100</v>
      </c>
      <c r="M27" s="373">
        <v>400</v>
      </c>
      <c r="N27" s="161">
        <v>350</v>
      </c>
      <c r="O27" s="53">
        <v>350</v>
      </c>
      <c r="P27" s="158">
        <f>+M27*N27</f>
        <v>140000</v>
      </c>
      <c r="Q27" s="10"/>
      <c r="R27" s="10"/>
      <c r="S27" s="43"/>
      <c r="T27" s="46"/>
      <c r="U27" s="47"/>
      <c r="V27" s="118">
        <f t="shared" si="1"/>
        <v>140000</v>
      </c>
      <c r="W27" s="120">
        <v>200000</v>
      </c>
      <c r="X27" s="207">
        <v>200000</v>
      </c>
      <c r="AA27" s="139"/>
    </row>
    <row r="28" spans="1:45" ht="15" outlineLevel="2" x14ac:dyDescent="0.25">
      <c r="A28" s="17"/>
      <c r="B28" s="6">
        <v>60121134</v>
      </c>
      <c r="C28" s="6">
        <v>332</v>
      </c>
      <c r="D28" s="156" t="s">
        <v>418</v>
      </c>
      <c r="E28" s="156"/>
      <c r="F28" s="156"/>
      <c r="G28" s="6">
        <v>1</v>
      </c>
      <c r="H28" s="5" t="s">
        <v>223</v>
      </c>
      <c r="I28" s="19">
        <v>10</v>
      </c>
      <c r="J28" s="19">
        <v>15</v>
      </c>
      <c r="K28" s="19">
        <v>15</v>
      </c>
      <c r="L28" s="19">
        <v>10</v>
      </c>
      <c r="M28" s="96">
        <v>50</v>
      </c>
      <c r="N28" s="93">
        <v>150</v>
      </c>
      <c r="O28" s="18"/>
      <c r="P28" s="158">
        <f>+M28*N28</f>
        <v>7500</v>
      </c>
      <c r="Q28" s="10"/>
      <c r="R28" s="10"/>
      <c r="S28" s="50"/>
      <c r="T28" s="10"/>
      <c r="U28" s="50"/>
      <c r="V28" s="177">
        <f>N28*M28</f>
        <v>7500</v>
      </c>
      <c r="W28" s="120"/>
      <c r="X28" s="116"/>
      <c r="AA28" s="139"/>
    </row>
    <row r="29" spans="1:45" ht="15" outlineLevel="2" x14ac:dyDescent="0.25">
      <c r="A29" s="17"/>
      <c r="B29" s="6">
        <v>52121602</v>
      </c>
      <c r="C29" s="6">
        <v>332</v>
      </c>
      <c r="D29" s="156" t="s">
        <v>114</v>
      </c>
      <c r="E29" s="156"/>
      <c r="F29" s="156"/>
      <c r="G29" s="6">
        <v>1</v>
      </c>
      <c r="H29" s="5" t="s">
        <v>136</v>
      </c>
      <c r="I29" s="19">
        <v>35</v>
      </c>
      <c r="J29" s="19">
        <v>35</v>
      </c>
      <c r="K29" s="19">
        <v>35</v>
      </c>
      <c r="L29" s="19">
        <v>25</v>
      </c>
      <c r="M29" s="96">
        <v>130</v>
      </c>
      <c r="N29" s="93">
        <v>400</v>
      </c>
      <c r="O29" s="18"/>
      <c r="P29" s="158">
        <f>+M29*N29</f>
        <v>52000</v>
      </c>
      <c r="Q29" s="10"/>
      <c r="R29" s="10"/>
      <c r="S29" s="50"/>
      <c r="T29" s="10"/>
      <c r="U29" s="50"/>
      <c r="V29" s="177">
        <f>N29*M29</f>
        <v>52000</v>
      </c>
      <c r="W29" s="120"/>
      <c r="X29" s="116"/>
      <c r="AA29" s="139"/>
    </row>
    <row r="30" spans="1:45" ht="15" outlineLevel="2" x14ac:dyDescent="0.25">
      <c r="A30" s="17"/>
      <c r="B30" s="6">
        <v>14121503</v>
      </c>
      <c r="C30" s="6">
        <v>332</v>
      </c>
      <c r="D30" s="156" t="s">
        <v>49</v>
      </c>
      <c r="E30" s="156"/>
      <c r="F30" s="156"/>
      <c r="G30" s="6">
        <v>1</v>
      </c>
      <c r="H30" s="5" t="s">
        <v>772</v>
      </c>
      <c r="I30" s="19"/>
      <c r="J30" s="19">
        <v>1</v>
      </c>
      <c r="K30" s="19"/>
      <c r="L30" s="19"/>
      <c r="M30" s="96">
        <v>1</v>
      </c>
      <c r="N30" s="93">
        <v>500</v>
      </c>
      <c r="O30" s="18">
        <v>75</v>
      </c>
      <c r="P30" s="158">
        <f>+M30*N30</f>
        <v>500</v>
      </c>
      <c r="Q30" s="10"/>
      <c r="R30" s="10"/>
      <c r="S30" s="43"/>
      <c r="T30" s="49"/>
      <c r="U30" s="50"/>
      <c r="V30" s="177">
        <f>N30*M30</f>
        <v>500</v>
      </c>
      <c r="W30" s="120"/>
      <c r="X30" s="116"/>
      <c r="AA30" s="139"/>
    </row>
    <row r="31" spans="1:45" ht="15" outlineLevel="2" x14ac:dyDescent="0.25">
      <c r="A31" s="17"/>
      <c r="B31" s="242"/>
      <c r="C31" s="242"/>
      <c r="D31" s="270"/>
      <c r="E31" s="270"/>
      <c r="F31" s="270"/>
      <c r="G31" s="242"/>
      <c r="H31" s="211"/>
      <c r="I31" s="271"/>
      <c r="J31" s="271"/>
      <c r="K31" s="271"/>
      <c r="L31" s="271"/>
      <c r="M31" s="375"/>
      <c r="N31" s="272"/>
      <c r="O31" s="273"/>
      <c r="P31" s="245"/>
      <c r="Q31" s="216"/>
      <c r="R31" s="216"/>
      <c r="S31" s="246"/>
      <c r="T31" s="247"/>
      <c r="U31" s="248"/>
      <c r="V31" s="249">
        <f>SUM(V27:V30)</f>
        <v>200000</v>
      </c>
      <c r="W31" s="219"/>
      <c r="X31" s="218"/>
      <c r="AA31" s="139"/>
    </row>
    <row r="32" spans="1:45" ht="15" outlineLevel="2" x14ac:dyDescent="0.25">
      <c r="A32" s="17" t="s">
        <v>680</v>
      </c>
      <c r="B32" s="5">
        <v>14111805</v>
      </c>
      <c r="C32" s="6">
        <v>333</v>
      </c>
      <c r="D32" s="151"/>
      <c r="E32" s="151"/>
      <c r="F32" s="151"/>
      <c r="G32" s="6"/>
      <c r="H32" s="5"/>
      <c r="I32" s="19"/>
      <c r="J32" s="19"/>
      <c r="K32" s="19"/>
      <c r="L32" s="19"/>
      <c r="M32" s="371"/>
      <c r="N32" s="93"/>
      <c r="O32" s="18"/>
      <c r="P32" s="158"/>
      <c r="Q32" s="10"/>
      <c r="R32" s="10"/>
      <c r="S32" s="43"/>
      <c r="T32" s="46"/>
      <c r="U32" s="47"/>
      <c r="V32" s="118"/>
      <c r="W32" s="120">
        <v>1780000</v>
      </c>
      <c r="X32" s="116"/>
      <c r="AA32" s="139"/>
    </row>
    <row r="33" spans="1:45" ht="15" outlineLevel="2" x14ac:dyDescent="0.25">
      <c r="A33" s="17" t="s">
        <v>682</v>
      </c>
      <c r="B33" s="5"/>
      <c r="C33" s="6"/>
      <c r="D33" s="151"/>
      <c r="E33" s="151"/>
      <c r="F33" s="151"/>
      <c r="G33" s="6"/>
      <c r="H33" s="5"/>
      <c r="I33" s="44"/>
      <c r="J33" s="44"/>
      <c r="K33" s="44"/>
      <c r="L33" s="44"/>
      <c r="M33" s="371"/>
      <c r="N33" s="153"/>
      <c r="O33" s="45"/>
      <c r="P33" s="67"/>
      <c r="Q33" s="10"/>
      <c r="R33" s="10"/>
      <c r="S33" s="43"/>
      <c r="T33" s="46"/>
      <c r="U33" s="47"/>
      <c r="V33" s="118"/>
      <c r="W33" s="120"/>
      <c r="X33" s="116"/>
      <c r="AA33" s="139"/>
    </row>
    <row r="34" spans="1:45" ht="15" outlineLevel="2" x14ac:dyDescent="0.25">
      <c r="A34" s="17" t="s">
        <v>682</v>
      </c>
      <c r="B34" s="5">
        <v>14111808</v>
      </c>
      <c r="C34" s="6">
        <v>333</v>
      </c>
      <c r="D34" s="151" t="s">
        <v>92</v>
      </c>
      <c r="E34" s="151"/>
      <c r="F34" s="151"/>
      <c r="G34" s="6">
        <v>1</v>
      </c>
      <c r="H34" s="5" t="s">
        <v>123</v>
      </c>
      <c r="I34" s="44">
        <v>13</v>
      </c>
      <c r="J34" s="44">
        <v>12</v>
      </c>
      <c r="K34" s="44">
        <v>13</v>
      </c>
      <c r="L34" s="44">
        <v>12</v>
      </c>
      <c r="M34" s="371">
        <v>50</v>
      </c>
      <c r="N34" s="153">
        <v>150</v>
      </c>
      <c r="O34" s="45">
        <v>125</v>
      </c>
      <c r="P34" s="67">
        <f>+M34*N34</f>
        <v>7500</v>
      </c>
      <c r="Q34" s="10"/>
      <c r="R34" s="10"/>
      <c r="S34" s="43"/>
      <c r="T34" s="46"/>
      <c r="U34" s="47"/>
      <c r="V34" s="118">
        <f>+N34*M34</f>
        <v>7500</v>
      </c>
      <c r="W34" s="120"/>
      <c r="X34" s="116"/>
      <c r="AA34" s="139"/>
    </row>
    <row r="35" spans="1:45" ht="15" outlineLevel="2" x14ac:dyDescent="0.25">
      <c r="A35" s="17" t="s">
        <v>682</v>
      </c>
      <c r="B35" s="6">
        <v>14111812</v>
      </c>
      <c r="C35" s="6">
        <v>333</v>
      </c>
      <c r="D35" s="162" t="s">
        <v>157</v>
      </c>
      <c r="E35" s="162"/>
      <c r="F35" s="162"/>
      <c r="G35" s="6">
        <v>1</v>
      </c>
      <c r="H35" s="6" t="s">
        <v>152</v>
      </c>
      <c r="I35" s="44">
        <f>+M35/4</f>
        <v>100</v>
      </c>
      <c r="J35" s="44">
        <f t="shared" ref="J35:L37" si="2">I35</f>
        <v>100</v>
      </c>
      <c r="K35" s="44">
        <f t="shared" si="2"/>
        <v>100</v>
      </c>
      <c r="L35" s="44">
        <f t="shared" si="2"/>
        <v>100</v>
      </c>
      <c r="M35" s="371">
        <v>400</v>
      </c>
      <c r="N35" s="153">
        <v>350</v>
      </c>
      <c r="O35" s="45">
        <v>210</v>
      </c>
      <c r="P35" s="67">
        <f t="shared" ref="P35:P41" si="3">+M35*N35</f>
        <v>140000</v>
      </c>
      <c r="Q35" s="10"/>
      <c r="R35" s="10"/>
      <c r="S35" s="43"/>
      <c r="T35" s="46"/>
      <c r="U35" s="47"/>
      <c r="V35" s="118">
        <f t="shared" si="1"/>
        <v>140000</v>
      </c>
      <c r="W35" s="120"/>
      <c r="X35" s="116"/>
      <c r="AA35" s="111"/>
    </row>
    <row r="36" spans="1:45" ht="15" outlineLevel="2" x14ac:dyDescent="0.25">
      <c r="A36" s="17" t="s">
        <v>682</v>
      </c>
      <c r="B36" s="6">
        <v>44122011</v>
      </c>
      <c r="C36" s="6">
        <v>333</v>
      </c>
      <c r="D36" s="151" t="s">
        <v>47</v>
      </c>
      <c r="E36" s="151"/>
      <c r="F36" s="151"/>
      <c r="G36" s="6">
        <v>1</v>
      </c>
      <c r="H36" s="5" t="s">
        <v>123</v>
      </c>
      <c r="I36" s="44">
        <f>+M36/4</f>
        <v>50</v>
      </c>
      <c r="J36" s="44">
        <f t="shared" si="2"/>
        <v>50</v>
      </c>
      <c r="K36" s="44">
        <f t="shared" si="2"/>
        <v>50</v>
      </c>
      <c r="L36" s="44">
        <f t="shared" si="2"/>
        <v>50</v>
      </c>
      <c r="M36" s="371">
        <v>200</v>
      </c>
      <c r="N36" s="153">
        <v>550</v>
      </c>
      <c r="O36" s="45"/>
      <c r="P36" s="67">
        <f t="shared" si="3"/>
        <v>110000</v>
      </c>
      <c r="Q36" s="10"/>
      <c r="R36" s="10"/>
      <c r="S36" s="43"/>
      <c r="T36" s="46"/>
      <c r="U36" s="47"/>
      <c r="V36" s="118">
        <f t="shared" si="1"/>
        <v>110000</v>
      </c>
      <c r="W36" s="120"/>
      <c r="X36" s="116"/>
      <c r="AA36" s="139"/>
    </row>
    <row r="37" spans="1:45" ht="15" outlineLevel="2" x14ac:dyDescent="0.25">
      <c r="A37" s="17" t="s">
        <v>692</v>
      </c>
      <c r="B37" s="5">
        <v>14111805</v>
      </c>
      <c r="C37" s="6">
        <v>333</v>
      </c>
      <c r="D37" s="151" t="s">
        <v>76</v>
      </c>
      <c r="E37" s="151"/>
      <c r="F37" s="151"/>
      <c r="G37" s="6">
        <v>1</v>
      </c>
      <c r="H37" s="5" t="s">
        <v>129</v>
      </c>
      <c r="I37" s="44">
        <f>+M37/4</f>
        <v>50</v>
      </c>
      <c r="J37" s="44">
        <f t="shared" si="2"/>
        <v>50</v>
      </c>
      <c r="K37" s="44">
        <f t="shared" si="2"/>
        <v>50</v>
      </c>
      <c r="L37" s="44">
        <f t="shared" si="2"/>
        <v>50</v>
      </c>
      <c r="M37" s="371">
        <v>200</v>
      </c>
      <c r="N37" s="153">
        <v>125</v>
      </c>
      <c r="O37" s="45">
        <v>89</v>
      </c>
      <c r="P37" s="67">
        <f t="shared" si="3"/>
        <v>25000</v>
      </c>
      <c r="Q37" s="10"/>
      <c r="R37" s="10"/>
      <c r="S37" s="43"/>
      <c r="T37" s="49"/>
      <c r="U37" s="50"/>
      <c r="V37" s="118">
        <f t="shared" si="1"/>
        <v>25000</v>
      </c>
      <c r="W37" s="120"/>
      <c r="X37" s="116"/>
      <c r="AA37" s="139"/>
    </row>
    <row r="38" spans="1:45" ht="15" outlineLevel="2" x14ac:dyDescent="0.25">
      <c r="A38" s="17" t="s">
        <v>680</v>
      </c>
      <c r="B38" s="6">
        <v>44122011</v>
      </c>
      <c r="C38" s="6">
        <v>333</v>
      </c>
      <c r="D38" s="156" t="s">
        <v>210</v>
      </c>
      <c r="E38" s="156"/>
      <c r="F38" s="156"/>
      <c r="G38" s="6">
        <v>1</v>
      </c>
      <c r="H38" s="165" t="s">
        <v>215</v>
      </c>
      <c r="I38" s="19">
        <v>50</v>
      </c>
      <c r="J38" s="19">
        <v>50</v>
      </c>
      <c r="K38" s="19">
        <v>25</v>
      </c>
      <c r="L38" s="19">
        <v>25</v>
      </c>
      <c r="M38" s="371">
        <v>150</v>
      </c>
      <c r="N38" s="93">
        <v>350</v>
      </c>
      <c r="O38" s="18"/>
      <c r="P38" s="158">
        <f t="shared" si="3"/>
        <v>52500</v>
      </c>
      <c r="Q38" s="10"/>
      <c r="R38" s="10"/>
      <c r="S38" s="43"/>
      <c r="T38" s="49"/>
      <c r="U38" s="50"/>
      <c r="V38" s="118">
        <f t="shared" si="1"/>
        <v>52500</v>
      </c>
      <c r="W38" s="120"/>
      <c r="X38" s="116"/>
      <c r="AA38" s="143"/>
    </row>
    <row r="39" spans="1:45" ht="15" outlineLevel="2" x14ac:dyDescent="0.25">
      <c r="A39" s="17" t="s">
        <v>680</v>
      </c>
      <c r="B39" s="6">
        <v>44122011</v>
      </c>
      <c r="C39" s="6">
        <v>333</v>
      </c>
      <c r="D39" s="156" t="s">
        <v>211</v>
      </c>
      <c r="E39" s="156"/>
      <c r="F39" s="156"/>
      <c r="G39" s="6">
        <v>1</v>
      </c>
      <c r="H39" s="165" t="s">
        <v>215</v>
      </c>
      <c r="I39" s="19">
        <v>50</v>
      </c>
      <c r="J39" s="19">
        <v>50</v>
      </c>
      <c r="K39" s="19">
        <v>25</v>
      </c>
      <c r="L39" s="19">
        <v>25</v>
      </c>
      <c r="M39" s="371">
        <v>150</v>
      </c>
      <c r="N39" s="93">
        <v>250</v>
      </c>
      <c r="O39" s="18"/>
      <c r="P39" s="158">
        <f t="shared" si="3"/>
        <v>37500</v>
      </c>
      <c r="Q39" s="10"/>
      <c r="R39" s="10"/>
      <c r="S39" s="43"/>
      <c r="T39" s="49"/>
      <c r="U39" s="50"/>
      <c r="V39" s="118">
        <f t="shared" si="1"/>
        <v>37500</v>
      </c>
      <c r="W39" s="120"/>
      <c r="X39" s="116"/>
      <c r="AA39" s="143"/>
    </row>
    <row r="40" spans="1:45" ht="15" outlineLevel="2" x14ac:dyDescent="0.25">
      <c r="A40" s="17" t="s">
        <v>682</v>
      </c>
      <c r="B40" s="6">
        <v>44122011</v>
      </c>
      <c r="C40" s="6">
        <v>333</v>
      </c>
      <c r="D40" s="156" t="s">
        <v>212</v>
      </c>
      <c r="E40" s="156"/>
      <c r="F40" s="156"/>
      <c r="G40" s="6">
        <v>1</v>
      </c>
      <c r="H40" s="165" t="s">
        <v>215</v>
      </c>
      <c r="I40" s="19">
        <v>50</v>
      </c>
      <c r="J40" s="19">
        <v>50</v>
      </c>
      <c r="K40" s="19">
        <v>25</v>
      </c>
      <c r="L40" s="19">
        <v>25</v>
      </c>
      <c r="M40" s="371">
        <v>150</v>
      </c>
      <c r="N40" s="93">
        <v>650</v>
      </c>
      <c r="O40" s="18"/>
      <c r="P40" s="158">
        <f t="shared" si="3"/>
        <v>97500</v>
      </c>
      <c r="Q40" s="10"/>
      <c r="R40" s="10"/>
      <c r="S40" s="43"/>
      <c r="T40" s="49"/>
      <c r="U40" s="50"/>
      <c r="V40" s="118">
        <f t="shared" si="1"/>
        <v>97500</v>
      </c>
      <c r="W40" s="120"/>
      <c r="X40" s="116"/>
      <c r="AA40" s="143"/>
    </row>
    <row r="41" spans="1:45" s="128" customFormat="1" ht="15" outlineLevel="2" x14ac:dyDescent="0.25">
      <c r="A41" s="31"/>
      <c r="B41" s="6">
        <v>44112005</v>
      </c>
      <c r="C41" s="5">
        <v>333</v>
      </c>
      <c r="D41" s="160" t="s">
        <v>34</v>
      </c>
      <c r="E41" s="160"/>
      <c r="F41" s="160"/>
      <c r="G41" s="6">
        <v>1</v>
      </c>
      <c r="H41" s="5" t="s">
        <v>123</v>
      </c>
      <c r="I41" s="19">
        <v>50</v>
      </c>
      <c r="J41" s="19">
        <v>50</v>
      </c>
      <c r="K41" s="19">
        <v>25</v>
      </c>
      <c r="L41" s="19">
        <v>25</v>
      </c>
      <c r="M41" s="371">
        <v>150</v>
      </c>
      <c r="N41" s="161">
        <v>450</v>
      </c>
      <c r="O41" s="53"/>
      <c r="P41" s="158">
        <f t="shared" si="3"/>
        <v>67500</v>
      </c>
      <c r="Q41" s="10"/>
      <c r="R41" s="10"/>
      <c r="S41" s="43"/>
      <c r="T41" s="49"/>
      <c r="U41" s="50"/>
      <c r="V41" s="118">
        <f t="shared" si="1"/>
        <v>67500</v>
      </c>
      <c r="W41" s="120"/>
      <c r="X41" s="205"/>
      <c r="Z41" s="133"/>
      <c r="AA41" s="139"/>
      <c r="AP41" s="339"/>
      <c r="AQ41" s="95"/>
      <c r="AR41" s="95"/>
      <c r="AS41" s="95"/>
    </row>
    <row r="42" spans="1:45" s="128" customFormat="1" ht="15" outlineLevel="2" x14ac:dyDescent="0.25">
      <c r="A42" s="31" t="s">
        <v>682</v>
      </c>
      <c r="B42" s="5">
        <v>14111812</v>
      </c>
      <c r="C42" s="6">
        <v>333</v>
      </c>
      <c r="D42" s="151" t="s">
        <v>79</v>
      </c>
      <c r="E42" s="151"/>
      <c r="F42" s="151"/>
      <c r="G42" s="6">
        <v>1</v>
      </c>
      <c r="H42" s="5" t="s">
        <v>129</v>
      </c>
      <c r="I42" s="19">
        <v>50</v>
      </c>
      <c r="J42" s="19">
        <v>50</v>
      </c>
      <c r="K42" s="19">
        <v>50</v>
      </c>
      <c r="L42" s="19">
        <v>50</v>
      </c>
      <c r="M42" s="371">
        <v>400</v>
      </c>
      <c r="N42" s="93">
        <v>350</v>
      </c>
      <c r="O42" s="18">
        <v>250</v>
      </c>
      <c r="P42" s="158">
        <f>+M42*N41:N42</f>
        <v>140000</v>
      </c>
      <c r="Q42" s="10"/>
      <c r="R42" s="10"/>
      <c r="S42" s="43"/>
      <c r="T42" s="49"/>
      <c r="U42" s="50"/>
      <c r="V42" s="118">
        <f t="shared" si="1"/>
        <v>140000</v>
      </c>
      <c r="W42" s="120"/>
      <c r="X42" s="205"/>
      <c r="Z42" s="133"/>
      <c r="AA42" s="139"/>
      <c r="AP42" s="339"/>
      <c r="AQ42" s="95"/>
      <c r="AR42" s="95"/>
      <c r="AS42" s="95"/>
    </row>
    <row r="43" spans="1:45" s="128" customFormat="1" ht="15" outlineLevel="2" x14ac:dyDescent="0.25">
      <c r="A43" s="31" t="s">
        <v>682</v>
      </c>
      <c r="B43" s="5">
        <v>14111808</v>
      </c>
      <c r="C43" s="6">
        <v>333</v>
      </c>
      <c r="D43" s="151" t="s">
        <v>91</v>
      </c>
      <c r="E43" s="151"/>
      <c r="F43" s="151"/>
      <c r="G43" s="6">
        <v>1</v>
      </c>
      <c r="H43" s="5" t="s">
        <v>123</v>
      </c>
      <c r="I43" s="19">
        <v>2</v>
      </c>
      <c r="J43" s="19">
        <v>2</v>
      </c>
      <c r="K43" s="19">
        <v>2</v>
      </c>
      <c r="L43" s="19">
        <v>4</v>
      </c>
      <c r="M43" s="371">
        <v>10</v>
      </c>
      <c r="N43" s="93">
        <v>1200</v>
      </c>
      <c r="O43" s="18">
        <v>350</v>
      </c>
      <c r="P43" s="158">
        <f>+M43*N42:N43</f>
        <v>12000</v>
      </c>
      <c r="Q43" s="10"/>
      <c r="R43" s="10"/>
      <c r="S43" s="43"/>
      <c r="T43" s="49"/>
      <c r="U43" s="50"/>
      <c r="V43" s="118">
        <f t="shared" si="1"/>
        <v>12000</v>
      </c>
      <c r="W43" s="120"/>
      <c r="X43" s="205"/>
      <c r="Z43" s="133"/>
      <c r="AA43" s="139"/>
      <c r="AP43" s="339"/>
      <c r="AQ43" s="95"/>
      <c r="AR43" s="95"/>
      <c r="AS43" s="95"/>
    </row>
    <row r="44" spans="1:45" s="128" customFormat="1" ht="15" outlineLevel="2" x14ac:dyDescent="0.25">
      <c r="A44" s="31" t="s">
        <v>682</v>
      </c>
      <c r="B44" s="5">
        <v>14111808</v>
      </c>
      <c r="C44" s="6">
        <v>333</v>
      </c>
      <c r="D44" s="151" t="s">
        <v>80</v>
      </c>
      <c r="E44" s="151"/>
      <c r="F44" s="151"/>
      <c r="G44" s="6">
        <v>1</v>
      </c>
      <c r="H44" s="5" t="s">
        <v>129</v>
      </c>
      <c r="I44" s="19">
        <v>250</v>
      </c>
      <c r="J44" s="19">
        <v>250</v>
      </c>
      <c r="K44" s="19">
        <v>250</v>
      </c>
      <c r="L44" s="19">
        <v>250</v>
      </c>
      <c r="M44" s="371">
        <v>1000</v>
      </c>
      <c r="N44" s="93">
        <v>350</v>
      </c>
      <c r="O44" s="18">
        <v>250</v>
      </c>
      <c r="P44" s="158">
        <f>+M44*N43:N44</f>
        <v>350000</v>
      </c>
      <c r="Q44" s="10"/>
      <c r="R44" s="10"/>
      <c r="S44" s="43"/>
      <c r="T44" s="49"/>
      <c r="U44" s="50"/>
      <c r="V44" s="118">
        <f t="shared" si="1"/>
        <v>350000</v>
      </c>
      <c r="W44" s="120"/>
      <c r="X44" s="205"/>
      <c r="Z44" s="133"/>
      <c r="AA44" s="139"/>
      <c r="AP44" s="339"/>
      <c r="AQ44" s="95"/>
      <c r="AR44" s="95"/>
      <c r="AS44" s="95"/>
    </row>
    <row r="45" spans="1:45" ht="15" outlineLevel="2" x14ac:dyDescent="0.25">
      <c r="A45" s="17" t="s">
        <v>680</v>
      </c>
      <c r="B45" s="5">
        <v>14111805</v>
      </c>
      <c r="C45" s="6">
        <v>333</v>
      </c>
      <c r="D45" s="151" t="s">
        <v>77</v>
      </c>
      <c r="E45" s="151"/>
      <c r="F45" s="151"/>
      <c r="G45" s="6">
        <v>1</v>
      </c>
      <c r="H45" s="5" t="s">
        <v>133</v>
      </c>
      <c r="I45" s="44">
        <f>+M45/4</f>
        <v>125</v>
      </c>
      <c r="J45" s="44">
        <f t="shared" ref="J45:L48" si="4">I45</f>
        <v>125</v>
      </c>
      <c r="K45" s="44">
        <f t="shared" si="4"/>
        <v>125</v>
      </c>
      <c r="L45" s="44">
        <f t="shared" si="4"/>
        <v>125</v>
      </c>
      <c r="M45" s="369">
        <v>500</v>
      </c>
      <c r="N45" s="93">
        <v>350</v>
      </c>
      <c r="O45" s="45">
        <v>128</v>
      </c>
      <c r="P45" s="67">
        <f>+M45*N45</f>
        <v>175000</v>
      </c>
      <c r="Q45" s="10"/>
      <c r="R45" s="10"/>
      <c r="S45" s="43"/>
      <c r="T45" s="49"/>
      <c r="U45" s="50"/>
      <c r="V45" s="118">
        <f t="shared" si="1"/>
        <v>175000</v>
      </c>
      <c r="W45" s="120"/>
      <c r="X45" s="116"/>
      <c r="AA45" s="139"/>
    </row>
    <row r="46" spans="1:45" ht="15" outlineLevel="2" x14ac:dyDescent="0.25">
      <c r="A46" s="17" t="s">
        <v>680</v>
      </c>
      <c r="B46" s="5">
        <v>14111806</v>
      </c>
      <c r="C46" s="6">
        <v>333</v>
      </c>
      <c r="D46" s="151" t="s">
        <v>78</v>
      </c>
      <c r="E46" s="151"/>
      <c r="F46" s="151"/>
      <c r="G46" s="6">
        <v>1</v>
      </c>
      <c r="H46" s="5" t="s">
        <v>129</v>
      </c>
      <c r="I46" s="44">
        <f>+M46/4</f>
        <v>125</v>
      </c>
      <c r="J46" s="44">
        <f t="shared" si="4"/>
        <v>125</v>
      </c>
      <c r="K46" s="44">
        <f t="shared" si="4"/>
        <v>125</v>
      </c>
      <c r="L46" s="44">
        <f t="shared" si="4"/>
        <v>125</v>
      </c>
      <c r="M46" s="371">
        <v>500</v>
      </c>
      <c r="N46" s="93">
        <v>350</v>
      </c>
      <c r="O46" s="18">
        <v>200</v>
      </c>
      <c r="P46" s="158">
        <f>+M46*N46:N46</f>
        <v>175000</v>
      </c>
      <c r="Q46" s="10"/>
      <c r="R46" s="10"/>
      <c r="S46" s="43"/>
      <c r="T46" s="49"/>
      <c r="U46" s="50"/>
      <c r="V46" s="118">
        <f t="shared" si="1"/>
        <v>175000</v>
      </c>
      <c r="W46" s="120"/>
      <c r="X46" s="116"/>
      <c r="AA46" s="139"/>
    </row>
    <row r="47" spans="1:45" ht="15" outlineLevel="2" x14ac:dyDescent="0.25">
      <c r="A47" s="17" t="s">
        <v>682</v>
      </c>
      <c r="B47" s="6">
        <v>14111530</v>
      </c>
      <c r="C47" s="6">
        <v>333</v>
      </c>
      <c r="D47" s="162" t="s">
        <v>161</v>
      </c>
      <c r="E47" s="162"/>
      <c r="F47" s="162"/>
      <c r="G47" s="6">
        <v>1</v>
      </c>
      <c r="H47" s="6" t="s">
        <v>705</v>
      </c>
      <c r="I47" s="44">
        <f>+M47/4</f>
        <v>375</v>
      </c>
      <c r="J47" s="44">
        <f t="shared" si="4"/>
        <v>375</v>
      </c>
      <c r="K47" s="44">
        <f t="shared" si="4"/>
        <v>375</v>
      </c>
      <c r="L47" s="44">
        <f t="shared" si="4"/>
        <v>375</v>
      </c>
      <c r="M47" s="369">
        <v>1500</v>
      </c>
      <c r="N47" s="153">
        <v>45</v>
      </c>
      <c r="O47" s="45">
        <v>50</v>
      </c>
      <c r="P47" s="67">
        <f>+M47*N47</f>
        <v>67500</v>
      </c>
      <c r="Q47" s="10"/>
      <c r="R47" s="10"/>
      <c r="S47" s="43"/>
      <c r="T47" s="49"/>
      <c r="U47" s="50"/>
      <c r="V47" s="118">
        <f t="shared" si="1"/>
        <v>67500</v>
      </c>
      <c r="W47" s="120"/>
      <c r="X47" s="116"/>
      <c r="AA47" s="111"/>
    </row>
    <row r="48" spans="1:45" ht="15" outlineLevel="2" x14ac:dyDescent="0.25">
      <c r="A48" s="17" t="s">
        <v>682</v>
      </c>
      <c r="B48" s="6">
        <v>14111531</v>
      </c>
      <c r="C48" s="6">
        <v>333</v>
      </c>
      <c r="D48" s="162" t="s">
        <v>162</v>
      </c>
      <c r="E48" s="162"/>
      <c r="F48" s="162"/>
      <c r="G48" s="6">
        <v>1</v>
      </c>
      <c r="H48" s="6" t="s">
        <v>151</v>
      </c>
      <c r="I48" s="44">
        <f>+M48/4</f>
        <v>125</v>
      </c>
      <c r="J48" s="44">
        <f t="shared" si="4"/>
        <v>125</v>
      </c>
      <c r="K48" s="44">
        <f t="shared" si="4"/>
        <v>125</v>
      </c>
      <c r="L48" s="44">
        <f t="shared" si="4"/>
        <v>125</v>
      </c>
      <c r="M48" s="369">
        <v>500</v>
      </c>
      <c r="N48" s="153">
        <v>45</v>
      </c>
      <c r="O48" s="45">
        <v>150</v>
      </c>
      <c r="P48" s="67">
        <f>+M48*N48</f>
        <v>22500</v>
      </c>
      <c r="Q48" s="10"/>
      <c r="R48" s="10"/>
      <c r="S48" s="43"/>
      <c r="T48" s="49"/>
      <c r="U48" s="50"/>
      <c r="V48" s="118">
        <f t="shared" si="1"/>
        <v>22500</v>
      </c>
      <c r="W48" s="120"/>
      <c r="X48" s="207">
        <v>1780000</v>
      </c>
      <c r="AA48" s="111"/>
      <c r="AP48" s="414">
        <f>+X48-V49</f>
        <v>300500</v>
      </c>
    </row>
    <row r="49" spans="1:45" s="261" customFormat="1" ht="15" outlineLevel="1" x14ac:dyDescent="0.25">
      <c r="A49" s="278"/>
      <c r="B49" s="256" t="s">
        <v>709</v>
      </c>
      <c r="C49" s="256">
        <f>SUBTOTAL(9,C32:C48)</f>
        <v>5328</v>
      </c>
      <c r="D49" s="274"/>
      <c r="E49" s="274"/>
      <c r="F49" s="274"/>
      <c r="G49" s="256"/>
      <c r="H49" s="256"/>
      <c r="I49" s="221"/>
      <c r="J49" s="221"/>
      <c r="K49" s="221"/>
      <c r="L49" s="221"/>
      <c r="M49" s="370"/>
      <c r="N49" s="222"/>
      <c r="O49" s="214"/>
      <c r="P49" s="223">
        <f>SUBTOTAL(9,P32:P48)</f>
        <v>1479500</v>
      </c>
      <c r="Q49" s="224"/>
      <c r="R49" s="224"/>
      <c r="S49" s="257"/>
      <c r="T49" s="279"/>
      <c r="U49" s="225"/>
      <c r="V49" s="260">
        <f>SUM(V32:V48)</f>
        <v>1479500</v>
      </c>
      <c r="W49" s="219"/>
      <c r="X49" s="226"/>
      <c r="Z49" s="262"/>
      <c r="AA49" s="280"/>
      <c r="AP49" s="341"/>
      <c r="AQ49" s="38"/>
      <c r="AR49" s="38"/>
      <c r="AS49" s="38"/>
    </row>
    <row r="50" spans="1:45" s="286" customFormat="1" ht="15" outlineLevel="1" x14ac:dyDescent="0.25">
      <c r="A50" s="42"/>
      <c r="B50" s="6"/>
      <c r="C50" s="6"/>
      <c r="D50" s="408"/>
      <c r="E50" s="408"/>
      <c r="F50" s="408"/>
      <c r="G50" s="6"/>
      <c r="H50" s="6"/>
      <c r="I50" s="44"/>
      <c r="J50" s="44"/>
      <c r="K50" s="44"/>
      <c r="L50" s="44"/>
      <c r="M50" s="376"/>
      <c r="N50" s="153"/>
      <c r="O50" s="285"/>
      <c r="P50" s="67"/>
      <c r="Q50" s="10"/>
      <c r="R50" s="10"/>
      <c r="S50" s="43"/>
      <c r="T50" s="49"/>
      <c r="U50" s="50"/>
      <c r="V50" s="119">
        <f>+X48-V49</f>
        <v>300500</v>
      </c>
      <c r="W50" s="123"/>
      <c r="X50" s="114"/>
      <c r="Z50" s="284"/>
      <c r="AA50" s="111"/>
      <c r="AP50" s="342"/>
    </row>
    <row r="51" spans="1:45" s="33" customFormat="1" ht="18.75" outlineLevel="2" x14ac:dyDescent="0.3">
      <c r="A51" s="42"/>
      <c r="B51" s="6">
        <v>55101526</v>
      </c>
      <c r="C51" s="6">
        <v>334</v>
      </c>
      <c r="D51" s="409" t="s">
        <v>979</v>
      </c>
      <c r="E51" s="409"/>
      <c r="F51" s="409"/>
      <c r="G51" s="6">
        <v>1</v>
      </c>
      <c r="H51" s="5" t="s">
        <v>123</v>
      </c>
      <c r="I51" s="44">
        <v>12</v>
      </c>
      <c r="J51" s="44">
        <v>13</v>
      </c>
      <c r="K51" s="44">
        <v>12</v>
      </c>
      <c r="L51" s="44">
        <v>13</v>
      </c>
      <c r="M51" s="376">
        <v>50</v>
      </c>
      <c r="N51" s="153">
        <v>750</v>
      </c>
      <c r="O51" s="45"/>
      <c r="P51" s="67">
        <f>+M51*N51</f>
        <v>37500</v>
      </c>
      <c r="Q51" s="11"/>
      <c r="R51" s="11"/>
      <c r="S51" s="71"/>
      <c r="T51" s="49"/>
      <c r="U51" s="50"/>
      <c r="V51" s="118">
        <f t="shared" si="1"/>
        <v>37500</v>
      </c>
      <c r="W51" s="120">
        <v>50000</v>
      </c>
      <c r="X51" s="114">
        <v>50000</v>
      </c>
      <c r="Z51" s="284"/>
      <c r="AA51" s="139"/>
      <c r="AP51" s="415">
        <f>+X51-V51</f>
        <v>12500</v>
      </c>
    </row>
    <row r="52" spans="1:45" s="276" customFormat="1" ht="15" outlineLevel="1" x14ac:dyDescent="0.25">
      <c r="A52" s="241"/>
      <c r="B52" s="256" t="s">
        <v>710</v>
      </c>
      <c r="C52" s="242">
        <f>SUBTOTAL(9,C51:C51)</f>
        <v>334</v>
      </c>
      <c r="D52" s="255"/>
      <c r="E52" s="255"/>
      <c r="F52" s="255"/>
      <c r="G52" s="242"/>
      <c r="H52" s="211"/>
      <c r="I52" s="212"/>
      <c r="J52" s="212"/>
      <c r="K52" s="212"/>
      <c r="L52" s="212"/>
      <c r="M52" s="374"/>
      <c r="N52" s="213"/>
      <c r="O52" s="214"/>
      <c r="P52" s="215">
        <f>SUBTOTAL(9,P51:P51)</f>
        <v>37500</v>
      </c>
      <c r="Q52" s="281"/>
      <c r="R52" s="281"/>
      <c r="S52" s="282"/>
      <c r="T52" s="275"/>
      <c r="U52" s="217"/>
      <c r="V52" s="249">
        <f>SUM(V51)</f>
        <v>37500</v>
      </c>
      <c r="W52" s="219"/>
      <c r="X52" s="218"/>
      <c r="Z52" s="252"/>
      <c r="AA52" s="283"/>
      <c r="AP52" s="343"/>
      <c r="AQ52" s="33"/>
      <c r="AR52" s="33"/>
      <c r="AS52" s="33"/>
    </row>
    <row r="53" spans="1:45" ht="15" outlineLevel="1" x14ac:dyDescent="0.25">
      <c r="A53" s="42"/>
      <c r="B53" s="8"/>
      <c r="C53" s="6"/>
      <c r="D53" s="151"/>
      <c r="E53" s="151"/>
      <c r="F53" s="151"/>
      <c r="G53" s="6"/>
      <c r="H53" s="5"/>
      <c r="I53" s="44"/>
      <c r="J53" s="44"/>
      <c r="K53" s="44"/>
      <c r="L53" s="44"/>
      <c r="M53" s="369"/>
      <c r="N53" s="153"/>
      <c r="O53" s="45"/>
      <c r="P53" s="67"/>
      <c r="Q53" s="11"/>
      <c r="R53" s="11"/>
      <c r="S53" s="71"/>
      <c r="T53" s="49"/>
      <c r="U53" s="50"/>
      <c r="V53" s="119">
        <f>+X51-V51</f>
        <v>12500</v>
      </c>
      <c r="W53" s="120"/>
      <c r="X53" s="114"/>
      <c r="AA53" s="139"/>
    </row>
    <row r="54" spans="1:45" ht="15" outlineLevel="2" x14ac:dyDescent="0.25">
      <c r="A54" s="30"/>
      <c r="B54" s="6">
        <v>15101505</v>
      </c>
      <c r="C54" s="6">
        <v>341.1</v>
      </c>
      <c r="D54" s="156" t="s">
        <v>761</v>
      </c>
      <c r="E54" s="156"/>
      <c r="F54" s="156"/>
      <c r="G54" s="12">
        <v>1</v>
      </c>
      <c r="H54" s="72" t="s">
        <v>356</v>
      </c>
      <c r="I54" s="19">
        <v>12447</v>
      </c>
      <c r="J54" s="19">
        <v>12447</v>
      </c>
      <c r="K54" s="19">
        <v>12447</v>
      </c>
      <c r="L54" s="19">
        <v>12447</v>
      </c>
      <c r="M54" s="371">
        <v>49787</v>
      </c>
      <c r="N54" s="93">
        <v>235</v>
      </c>
      <c r="O54" s="18"/>
      <c r="P54" s="158">
        <f>+M54*N54</f>
        <v>11699945</v>
      </c>
      <c r="Q54" s="32"/>
      <c r="R54" s="32"/>
      <c r="S54" s="73"/>
      <c r="T54" s="74"/>
      <c r="U54" s="75"/>
      <c r="V54" s="118">
        <f t="shared" si="1"/>
        <v>11699945</v>
      </c>
      <c r="W54" s="121">
        <v>11700000</v>
      </c>
      <c r="X54" s="413">
        <v>11700000</v>
      </c>
      <c r="AA54" s="144"/>
      <c r="AP54" s="414">
        <f>+X54-V55</f>
        <v>55</v>
      </c>
    </row>
    <row r="55" spans="1:45" s="276" customFormat="1" ht="15" outlineLevel="1" x14ac:dyDescent="0.25">
      <c r="A55" s="241"/>
      <c r="B55" s="256" t="s">
        <v>792</v>
      </c>
      <c r="C55" s="242">
        <f>SUBTOTAL(9,C54:C54)</f>
        <v>341.1</v>
      </c>
      <c r="D55" s="264"/>
      <c r="E55" s="264"/>
      <c r="F55" s="264"/>
      <c r="G55" s="243"/>
      <c r="H55" s="287"/>
      <c r="I55" s="244"/>
      <c r="J55" s="244"/>
      <c r="K55" s="244"/>
      <c r="L55" s="244"/>
      <c r="M55" s="377"/>
      <c r="N55" s="288"/>
      <c r="O55" s="289"/>
      <c r="P55" s="245">
        <f>SUBTOTAL(9,P54:P54)</f>
        <v>11699945</v>
      </c>
      <c r="Q55" s="290"/>
      <c r="R55" s="290"/>
      <c r="S55" s="291"/>
      <c r="T55" s="292"/>
      <c r="U55" s="293"/>
      <c r="V55" s="249">
        <f>SUM(V54)</f>
        <v>11699945</v>
      </c>
      <c r="W55" s="294"/>
      <c r="X55" s="218"/>
      <c r="Z55" s="252"/>
      <c r="AA55" s="295"/>
      <c r="AP55" s="343"/>
      <c r="AQ55" s="33"/>
      <c r="AR55" s="33"/>
      <c r="AS55" s="33"/>
    </row>
    <row r="56" spans="1:45" ht="15" outlineLevel="2" x14ac:dyDescent="0.25">
      <c r="A56" s="30"/>
      <c r="B56" s="6">
        <v>15101505</v>
      </c>
      <c r="C56" s="6">
        <v>341.2</v>
      </c>
      <c r="D56" s="156" t="s">
        <v>491</v>
      </c>
      <c r="E56" s="156"/>
      <c r="F56" s="156"/>
      <c r="G56" s="12">
        <v>1</v>
      </c>
      <c r="H56" s="72" t="s">
        <v>356</v>
      </c>
      <c r="I56" s="72">
        <v>2632</v>
      </c>
      <c r="J56" s="72">
        <v>2632</v>
      </c>
      <c r="K56" s="72">
        <v>2632</v>
      </c>
      <c r="L56" s="72">
        <v>2630</v>
      </c>
      <c r="M56" s="371">
        <v>10526</v>
      </c>
      <c r="N56" s="93">
        <v>190</v>
      </c>
      <c r="O56" s="18">
        <v>190</v>
      </c>
      <c r="P56" s="158">
        <f>+M56*N56</f>
        <v>1999940</v>
      </c>
      <c r="Q56" s="76"/>
      <c r="R56" s="76"/>
      <c r="S56" s="77"/>
      <c r="T56" s="74"/>
      <c r="U56" s="75"/>
      <c r="V56" s="118">
        <f t="shared" si="1"/>
        <v>1999940</v>
      </c>
      <c r="W56" s="121">
        <v>2000000</v>
      </c>
      <c r="X56" s="416">
        <v>2000000</v>
      </c>
      <c r="AA56" s="144"/>
      <c r="AP56" s="414">
        <f>+X56-V56</f>
        <v>60</v>
      </c>
    </row>
    <row r="57" spans="1:45" s="305" customFormat="1" ht="15" outlineLevel="2" x14ac:dyDescent="0.25">
      <c r="A57" s="227"/>
      <c r="B57" s="228" t="s">
        <v>982</v>
      </c>
      <c r="C57" s="228"/>
      <c r="D57" s="299"/>
      <c r="E57" s="299"/>
      <c r="F57" s="299"/>
      <c r="G57" s="12">
        <v>1</v>
      </c>
      <c r="H57" s="353"/>
      <c r="I57" s="353"/>
      <c r="J57" s="353"/>
      <c r="K57" s="353"/>
      <c r="L57" s="353"/>
      <c r="M57" s="378"/>
      <c r="N57" s="300"/>
      <c r="O57" s="301"/>
      <c r="P57" s="232"/>
      <c r="Q57" s="354"/>
      <c r="R57" s="354"/>
      <c r="S57" s="355"/>
      <c r="T57" s="356"/>
      <c r="U57" s="357"/>
      <c r="V57" s="235">
        <f>SUM(V56)</f>
        <v>1999940</v>
      </c>
      <c r="W57" s="358"/>
      <c r="X57" s="237"/>
      <c r="Z57" s="239"/>
      <c r="AA57" s="359"/>
      <c r="AP57" s="346"/>
      <c r="AQ57" s="33"/>
      <c r="AR57" s="33"/>
      <c r="AS57" s="33"/>
    </row>
    <row r="58" spans="1:45" ht="15" outlineLevel="2" x14ac:dyDescent="0.25">
      <c r="A58" s="30"/>
      <c r="B58" s="6"/>
      <c r="C58" s="6"/>
      <c r="D58" s="156"/>
      <c r="E58" s="156"/>
      <c r="F58" s="156"/>
      <c r="G58" s="12">
        <v>1</v>
      </c>
      <c r="H58" s="72"/>
      <c r="I58" s="72"/>
      <c r="J58" s="72"/>
      <c r="K58" s="72"/>
      <c r="L58" s="72"/>
      <c r="M58" s="371"/>
      <c r="N58" s="93"/>
      <c r="O58" s="18"/>
      <c r="P58" s="158"/>
      <c r="Q58" s="76"/>
      <c r="R58" s="76"/>
      <c r="S58" s="77"/>
      <c r="T58" s="74"/>
      <c r="U58" s="75"/>
      <c r="V58" s="118"/>
      <c r="W58" s="121"/>
      <c r="X58" s="114"/>
      <c r="AA58" s="144"/>
    </row>
    <row r="59" spans="1:45" s="276" customFormat="1" ht="15" outlineLevel="1" x14ac:dyDescent="0.25">
      <c r="A59" s="241"/>
      <c r="B59" s="6">
        <v>15121501</v>
      </c>
      <c r="C59" s="12">
        <v>341.3</v>
      </c>
      <c r="D59" s="156" t="s">
        <v>425</v>
      </c>
      <c r="E59" s="156"/>
      <c r="F59" s="156"/>
      <c r="G59" s="12">
        <v>1</v>
      </c>
      <c r="H59" s="166" t="s">
        <v>426</v>
      </c>
      <c r="I59" s="19">
        <v>2</v>
      </c>
      <c r="J59" s="19">
        <v>2</v>
      </c>
      <c r="K59" s="19">
        <v>2</v>
      </c>
      <c r="L59" s="19"/>
      <c r="M59" s="96">
        <f>+K59+J59+I59+L59</f>
        <v>6</v>
      </c>
      <c r="N59" s="93">
        <v>40000</v>
      </c>
      <c r="O59" s="18">
        <v>16000</v>
      </c>
      <c r="P59" s="158">
        <f t="shared" ref="P59:P65" si="5">+M59*N59</f>
        <v>240000</v>
      </c>
      <c r="Q59" s="10"/>
      <c r="R59" s="10"/>
      <c r="S59" s="43"/>
      <c r="T59" s="49"/>
      <c r="U59" s="50"/>
      <c r="V59" s="177">
        <f>N59*M59</f>
        <v>240000</v>
      </c>
      <c r="W59" s="294"/>
      <c r="X59" s="218"/>
      <c r="Z59" s="252"/>
      <c r="AA59" s="295"/>
      <c r="AP59" s="343"/>
      <c r="AQ59" s="33"/>
      <c r="AR59" s="33"/>
      <c r="AS59" s="33"/>
    </row>
    <row r="60" spans="1:45" s="276" customFormat="1" ht="15" outlineLevel="1" x14ac:dyDescent="0.25">
      <c r="A60" s="241"/>
      <c r="B60" s="6">
        <v>15120000</v>
      </c>
      <c r="C60" s="12">
        <v>341.3</v>
      </c>
      <c r="D60" s="156" t="s">
        <v>428</v>
      </c>
      <c r="E60" s="156"/>
      <c r="F60" s="156"/>
      <c r="G60" s="12">
        <v>1</v>
      </c>
      <c r="H60" s="166" t="s">
        <v>356</v>
      </c>
      <c r="I60" s="19">
        <v>50</v>
      </c>
      <c r="J60" s="19">
        <v>50</v>
      </c>
      <c r="K60" s="19">
        <v>50</v>
      </c>
      <c r="L60" s="19">
        <v>50</v>
      </c>
      <c r="M60" s="96">
        <f t="shared" ref="M60:M65" si="6">+K60+J60+I60+L60</f>
        <v>200</v>
      </c>
      <c r="N60" s="93">
        <v>250</v>
      </c>
      <c r="O60" s="18">
        <v>135</v>
      </c>
      <c r="P60" s="158">
        <f t="shared" si="5"/>
        <v>50000</v>
      </c>
      <c r="Q60" s="10"/>
      <c r="R60" s="10"/>
      <c r="S60" s="43"/>
      <c r="T60" s="49"/>
      <c r="U60" s="50"/>
      <c r="V60" s="177">
        <f>N60*M60</f>
        <v>50000</v>
      </c>
      <c r="W60" s="122"/>
      <c r="X60" s="413">
        <v>1000000</v>
      </c>
      <c r="Z60" s="252"/>
      <c r="AA60" s="295"/>
      <c r="AP60" s="343"/>
      <c r="AQ60" s="33"/>
      <c r="AR60" s="33"/>
      <c r="AS60" s="33"/>
    </row>
    <row r="61" spans="1:45" s="276" customFormat="1" ht="15" outlineLevel="1" x14ac:dyDescent="0.25">
      <c r="A61" s="241"/>
      <c r="B61" s="6">
        <v>15121501</v>
      </c>
      <c r="C61" s="12">
        <v>341.3</v>
      </c>
      <c r="D61" s="156" t="s">
        <v>424</v>
      </c>
      <c r="E61" s="156"/>
      <c r="F61" s="156"/>
      <c r="G61" s="12">
        <v>1</v>
      </c>
      <c r="H61" s="166" t="s">
        <v>798</v>
      </c>
      <c r="I61" s="19">
        <v>20</v>
      </c>
      <c r="J61" s="19">
        <v>42</v>
      </c>
      <c r="K61" s="19">
        <v>40</v>
      </c>
      <c r="L61" s="19">
        <v>40</v>
      </c>
      <c r="M61" s="96">
        <f t="shared" si="6"/>
        <v>142</v>
      </c>
      <c r="N61" s="93">
        <v>350</v>
      </c>
      <c r="O61" s="18">
        <v>350</v>
      </c>
      <c r="P61" s="158">
        <f t="shared" si="5"/>
        <v>49700</v>
      </c>
      <c r="Q61" s="11"/>
      <c r="R61" s="11"/>
      <c r="S61" s="71"/>
      <c r="T61" s="49"/>
      <c r="U61" s="50"/>
      <c r="V61" s="177">
        <f>N61*M61</f>
        <v>49700</v>
      </c>
      <c r="W61" s="122"/>
      <c r="X61" s="114"/>
      <c r="Z61" s="252"/>
      <c r="AA61" s="295"/>
      <c r="AP61" s="343"/>
      <c r="AQ61" s="33"/>
      <c r="AR61" s="33"/>
      <c r="AS61" s="33"/>
    </row>
    <row r="62" spans="1:45" ht="15" outlineLevel="2" x14ac:dyDescent="0.25">
      <c r="A62" s="30"/>
      <c r="B62" s="6">
        <v>15121504</v>
      </c>
      <c r="C62" s="12">
        <v>341.3</v>
      </c>
      <c r="D62" s="156" t="s">
        <v>427</v>
      </c>
      <c r="E62" s="156"/>
      <c r="F62" s="156"/>
      <c r="G62" s="12">
        <v>1</v>
      </c>
      <c r="H62" s="166" t="s">
        <v>426</v>
      </c>
      <c r="I62" s="19">
        <v>2</v>
      </c>
      <c r="J62" s="19">
        <v>2</v>
      </c>
      <c r="K62" s="19">
        <v>2</v>
      </c>
      <c r="L62" s="19"/>
      <c r="M62" s="96">
        <f t="shared" si="6"/>
        <v>6</v>
      </c>
      <c r="N62" s="93">
        <v>40000</v>
      </c>
      <c r="O62" s="18"/>
      <c r="P62" s="158">
        <f t="shared" si="5"/>
        <v>240000</v>
      </c>
      <c r="Q62" s="32"/>
      <c r="R62" s="32"/>
      <c r="S62" s="73"/>
      <c r="T62" s="74"/>
      <c r="U62" s="75"/>
      <c r="V62" s="118">
        <f t="shared" si="1"/>
        <v>240000</v>
      </c>
      <c r="W62" s="121">
        <v>1000000</v>
      </c>
      <c r="X62" s="114"/>
      <c r="AA62" s="145"/>
    </row>
    <row r="63" spans="1:45" ht="15" outlineLevel="2" x14ac:dyDescent="0.25">
      <c r="A63" s="30"/>
      <c r="B63" s="6">
        <v>15120000</v>
      </c>
      <c r="C63" s="12">
        <v>341.3</v>
      </c>
      <c r="D63" s="156" t="s">
        <v>232</v>
      </c>
      <c r="E63" s="156"/>
      <c r="F63" s="156"/>
      <c r="G63" s="12">
        <v>1</v>
      </c>
      <c r="H63" s="159" t="s">
        <v>356</v>
      </c>
      <c r="I63" s="19">
        <v>15</v>
      </c>
      <c r="J63" s="19">
        <v>35</v>
      </c>
      <c r="K63" s="19">
        <v>35</v>
      </c>
      <c r="L63" s="19">
        <v>35</v>
      </c>
      <c r="M63" s="96">
        <f t="shared" si="6"/>
        <v>120</v>
      </c>
      <c r="N63" s="93">
        <v>480</v>
      </c>
      <c r="O63" s="18">
        <v>475</v>
      </c>
      <c r="P63" s="158">
        <f t="shared" si="5"/>
        <v>57600</v>
      </c>
      <c r="Q63" s="10"/>
      <c r="R63" s="10"/>
      <c r="S63" s="43"/>
      <c r="T63" s="49"/>
      <c r="U63" s="50"/>
      <c r="V63" s="177">
        <f>N63*M63</f>
        <v>57600</v>
      </c>
      <c r="W63" s="121"/>
      <c r="X63" s="114"/>
      <c r="AA63" s="145"/>
    </row>
    <row r="64" spans="1:45" ht="15" outlineLevel="2" x14ac:dyDescent="0.25">
      <c r="A64" s="30"/>
      <c r="B64" s="6">
        <v>15121504</v>
      </c>
      <c r="C64" s="12">
        <v>341.3</v>
      </c>
      <c r="D64" s="156" t="s">
        <v>233</v>
      </c>
      <c r="E64" s="156"/>
      <c r="F64" s="156"/>
      <c r="G64" s="12">
        <v>1</v>
      </c>
      <c r="H64" s="159" t="s">
        <v>356</v>
      </c>
      <c r="I64" s="19">
        <v>42</v>
      </c>
      <c r="J64" s="19">
        <v>42</v>
      </c>
      <c r="K64" s="19">
        <v>42</v>
      </c>
      <c r="L64" s="19">
        <v>42</v>
      </c>
      <c r="M64" s="96">
        <f t="shared" si="6"/>
        <v>168</v>
      </c>
      <c r="N64" s="93">
        <v>700</v>
      </c>
      <c r="O64" s="18">
        <v>700</v>
      </c>
      <c r="P64" s="158">
        <f t="shared" si="5"/>
        <v>117600</v>
      </c>
      <c r="Q64" s="11"/>
      <c r="R64" s="11"/>
      <c r="S64" s="71"/>
      <c r="T64" s="49"/>
      <c r="U64" s="50"/>
      <c r="V64" s="177">
        <f>N64*M64</f>
        <v>117600</v>
      </c>
      <c r="W64" s="121"/>
      <c r="X64" s="114"/>
      <c r="AA64" s="145"/>
    </row>
    <row r="65" spans="1:45" ht="15" outlineLevel="2" x14ac:dyDescent="0.25">
      <c r="A65" s="30"/>
      <c r="B65" s="6">
        <v>15121902</v>
      </c>
      <c r="C65" s="6">
        <v>341.3</v>
      </c>
      <c r="D65" s="156" t="s">
        <v>493</v>
      </c>
      <c r="E65" s="156"/>
      <c r="F65" s="156"/>
      <c r="G65" s="12">
        <v>1</v>
      </c>
      <c r="H65" s="72" t="s">
        <v>486</v>
      </c>
      <c r="I65" s="19">
        <v>175</v>
      </c>
      <c r="J65" s="19">
        <v>175</v>
      </c>
      <c r="K65" s="19">
        <v>175</v>
      </c>
      <c r="L65" s="19">
        <v>175</v>
      </c>
      <c r="M65" s="96">
        <f t="shared" si="6"/>
        <v>700</v>
      </c>
      <c r="N65" s="93">
        <v>350</v>
      </c>
      <c r="O65" s="18">
        <v>350</v>
      </c>
      <c r="P65" s="158">
        <f t="shared" si="5"/>
        <v>245000</v>
      </c>
      <c r="Q65" s="10"/>
      <c r="R65" s="10"/>
      <c r="S65" s="43"/>
      <c r="T65" s="49"/>
      <c r="U65" s="50"/>
      <c r="V65" s="177">
        <f>N65*M65</f>
        <v>245000</v>
      </c>
      <c r="W65" s="121"/>
      <c r="X65" s="114"/>
      <c r="AA65" s="145"/>
    </row>
    <row r="66" spans="1:45" s="276" customFormat="1" ht="15" outlineLevel="1" x14ac:dyDescent="0.25">
      <c r="A66" s="241"/>
      <c r="B66" s="256" t="s">
        <v>736</v>
      </c>
      <c r="C66" s="243">
        <f>SUBTOTAL(9,C62:C62)</f>
        <v>341.3</v>
      </c>
      <c r="D66" s="264"/>
      <c r="E66" s="264"/>
      <c r="F66" s="264"/>
      <c r="G66" s="12">
        <v>1</v>
      </c>
      <c r="H66" s="296"/>
      <c r="I66" s="244"/>
      <c r="J66" s="244"/>
      <c r="K66" s="244"/>
      <c r="L66" s="244"/>
      <c r="M66" s="377"/>
      <c r="N66" s="288"/>
      <c r="O66" s="289"/>
      <c r="P66" s="245">
        <f>SUBTOTAL(9,P62:P62)</f>
        <v>240000</v>
      </c>
      <c r="Q66" s="290"/>
      <c r="R66" s="290"/>
      <c r="S66" s="291"/>
      <c r="T66" s="292"/>
      <c r="U66" s="293"/>
      <c r="V66" s="249">
        <f>SUM(V59:V65)</f>
        <v>999900</v>
      </c>
      <c r="W66" s="294"/>
      <c r="X66" s="218"/>
      <c r="Z66" s="252"/>
      <c r="AA66" s="297"/>
      <c r="AP66" s="352">
        <f>+X60-V66</f>
        <v>100</v>
      </c>
      <c r="AQ66" s="33"/>
      <c r="AR66" s="33"/>
      <c r="AS66" s="33"/>
    </row>
    <row r="67" spans="1:45" ht="15" outlineLevel="2" x14ac:dyDescent="0.25">
      <c r="A67" s="30"/>
      <c r="B67" s="6">
        <v>15121902</v>
      </c>
      <c r="C67" s="6">
        <v>341.6</v>
      </c>
      <c r="D67" s="156" t="s">
        <v>762</v>
      </c>
      <c r="E67" s="156"/>
      <c r="F67" s="156"/>
      <c r="G67" s="12">
        <v>1</v>
      </c>
      <c r="H67" s="72" t="s">
        <v>486</v>
      </c>
      <c r="I67" s="19">
        <v>74</v>
      </c>
      <c r="J67" s="19">
        <v>74</v>
      </c>
      <c r="K67" s="19">
        <v>74</v>
      </c>
      <c r="L67" s="19">
        <v>74</v>
      </c>
      <c r="M67" s="371">
        <f>+L67+K67+J67+I67</f>
        <v>296</v>
      </c>
      <c r="N67" s="93">
        <v>27</v>
      </c>
      <c r="O67" s="18">
        <v>350</v>
      </c>
      <c r="P67" s="158">
        <f>+M67*N67</f>
        <v>7992</v>
      </c>
      <c r="Q67" s="32"/>
      <c r="R67" s="32"/>
      <c r="S67" s="73"/>
      <c r="T67" s="74"/>
      <c r="U67" s="75"/>
      <c r="V67" s="118">
        <f t="shared" si="1"/>
        <v>7992</v>
      </c>
      <c r="W67" s="121">
        <v>8000</v>
      </c>
      <c r="X67" s="416">
        <v>8000</v>
      </c>
      <c r="AA67" s="144"/>
    </row>
    <row r="68" spans="1:45" ht="15" outlineLevel="1" x14ac:dyDescent="0.25">
      <c r="A68" s="30"/>
      <c r="B68" s="8" t="s">
        <v>793</v>
      </c>
      <c r="C68" s="6">
        <f>SUBTOTAL(9,C67:C67)</f>
        <v>341.6</v>
      </c>
      <c r="D68" s="156"/>
      <c r="E68" s="156"/>
      <c r="F68" s="156"/>
      <c r="G68" s="12"/>
      <c r="H68" s="72"/>
      <c r="I68" s="19"/>
      <c r="J68" s="19"/>
      <c r="K68" s="19"/>
      <c r="L68" s="19"/>
      <c r="M68" s="371"/>
      <c r="N68" s="93"/>
      <c r="O68" s="18"/>
      <c r="P68" s="158">
        <f>SUBTOTAL(9,P67:P67)</f>
        <v>7992</v>
      </c>
      <c r="Q68" s="32"/>
      <c r="R68" s="32"/>
      <c r="S68" s="73"/>
      <c r="T68" s="74"/>
      <c r="U68" s="75"/>
      <c r="V68" s="118">
        <f>SUM(V67)</f>
        <v>7992</v>
      </c>
      <c r="W68" s="122"/>
      <c r="X68" s="114"/>
      <c r="AA68" s="144"/>
      <c r="AP68" s="340">
        <f>+X67-V68</f>
        <v>8</v>
      </c>
    </row>
    <row r="69" spans="1:45" ht="15" outlineLevel="2" x14ac:dyDescent="0.25">
      <c r="A69" s="30"/>
      <c r="B69" s="6">
        <v>1019159</v>
      </c>
      <c r="C69" s="6">
        <v>342.3</v>
      </c>
      <c r="D69" s="151" t="s">
        <v>763</v>
      </c>
      <c r="E69" s="151"/>
      <c r="F69" s="151"/>
      <c r="G69" s="6">
        <v>1</v>
      </c>
      <c r="H69" s="5" t="s">
        <v>128</v>
      </c>
      <c r="I69" s="44">
        <v>6</v>
      </c>
      <c r="J69" s="44">
        <f>I69</f>
        <v>6</v>
      </c>
      <c r="K69" s="44">
        <f>J69</f>
        <v>6</v>
      </c>
      <c r="L69" s="44">
        <v>4</v>
      </c>
      <c r="M69" s="503">
        <f>+L69+K69+J69+I69</f>
        <v>22</v>
      </c>
      <c r="N69" s="153">
        <v>682</v>
      </c>
      <c r="O69" s="45">
        <v>172.65</v>
      </c>
      <c r="P69" s="67">
        <f>+M69*N69</f>
        <v>15004</v>
      </c>
      <c r="Q69" s="10"/>
      <c r="R69" s="10"/>
      <c r="S69" s="43"/>
      <c r="T69" s="49"/>
      <c r="U69" s="50"/>
      <c r="V69" s="118">
        <f t="shared" si="1"/>
        <v>15004</v>
      </c>
      <c r="W69" s="120"/>
      <c r="X69" s="416">
        <v>15000</v>
      </c>
      <c r="AA69" s="139"/>
      <c r="AP69" s="340">
        <f>+X69-V69</f>
        <v>-4</v>
      </c>
    </row>
    <row r="70" spans="1:45" s="305" customFormat="1" ht="15" outlineLevel="2" x14ac:dyDescent="0.25">
      <c r="A70" s="227"/>
      <c r="B70" s="228"/>
      <c r="C70" s="228"/>
      <c r="D70" s="327"/>
      <c r="E70" s="327"/>
      <c r="F70" s="327"/>
      <c r="G70" s="228"/>
      <c r="H70" s="328"/>
      <c r="I70" s="329"/>
      <c r="J70" s="329"/>
      <c r="K70" s="329"/>
      <c r="L70" s="329"/>
      <c r="M70" s="379"/>
      <c r="N70" s="231"/>
      <c r="O70" s="330"/>
      <c r="P70" s="331"/>
      <c r="Q70" s="233"/>
      <c r="R70" s="233"/>
      <c r="S70" s="234"/>
      <c r="T70" s="302"/>
      <c r="U70" s="303"/>
      <c r="V70" s="235">
        <f>SUM(V69)</f>
        <v>15004</v>
      </c>
      <c r="W70" s="304"/>
      <c r="X70" s="237"/>
      <c r="Z70" s="239"/>
      <c r="AA70" s="332"/>
      <c r="AP70" s="360"/>
      <c r="AQ70" s="33"/>
      <c r="AR70" s="33"/>
      <c r="AS70" s="33"/>
    </row>
    <row r="71" spans="1:45" ht="20.25" customHeight="1" outlineLevel="2" x14ac:dyDescent="0.25">
      <c r="A71" s="17" t="s">
        <v>680</v>
      </c>
      <c r="B71" s="6">
        <v>51171629</v>
      </c>
      <c r="C71" s="6">
        <v>342.7</v>
      </c>
      <c r="D71" s="156" t="s">
        <v>749</v>
      </c>
      <c r="E71" s="156"/>
      <c r="F71" s="156"/>
      <c r="G71" s="12">
        <v>1</v>
      </c>
      <c r="H71" s="167" t="s">
        <v>662</v>
      </c>
      <c r="I71" s="19">
        <v>25</v>
      </c>
      <c r="J71" s="19">
        <v>25</v>
      </c>
      <c r="K71" s="19">
        <v>30</v>
      </c>
      <c r="L71" s="19">
        <v>30</v>
      </c>
      <c r="M71" s="371">
        <f>+L71+K71+J71+I71</f>
        <v>110</v>
      </c>
      <c r="N71" s="93">
        <v>4500</v>
      </c>
      <c r="O71" s="53"/>
      <c r="P71" s="158">
        <f>+M71*N71</f>
        <v>495000</v>
      </c>
      <c r="Q71" s="10"/>
      <c r="R71" s="10"/>
      <c r="S71" s="43"/>
      <c r="T71" s="49"/>
      <c r="U71" s="50"/>
      <c r="V71" s="118">
        <f t="shared" si="1"/>
        <v>495000</v>
      </c>
      <c r="W71" s="120">
        <v>916000</v>
      </c>
      <c r="X71" s="416">
        <v>916000</v>
      </c>
      <c r="AA71" s="146"/>
    </row>
    <row r="72" spans="1:45" ht="20.25" customHeight="1" outlineLevel="2" x14ac:dyDescent="0.25">
      <c r="A72" s="17" t="s">
        <v>682</v>
      </c>
      <c r="B72" s="6">
        <v>51171629</v>
      </c>
      <c r="C72" s="6">
        <v>342.7</v>
      </c>
      <c r="D72" s="156" t="s">
        <v>748</v>
      </c>
      <c r="E72" s="156"/>
      <c r="F72" s="156"/>
      <c r="G72" s="12">
        <v>1</v>
      </c>
      <c r="H72" s="167" t="s">
        <v>662</v>
      </c>
      <c r="I72" s="19">
        <v>25</v>
      </c>
      <c r="J72" s="19">
        <v>25</v>
      </c>
      <c r="K72" s="19">
        <v>25</v>
      </c>
      <c r="L72" s="19">
        <v>25</v>
      </c>
      <c r="M72" s="371">
        <f>+L72+K72+J72+I72</f>
        <v>100</v>
      </c>
      <c r="N72" s="93">
        <v>3366</v>
      </c>
      <c r="O72" s="45"/>
      <c r="P72" s="67">
        <f>+M72*N72</f>
        <v>336600</v>
      </c>
      <c r="Q72" s="11"/>
      <c r="R72" s="11"/>
      <c r="S72" s="71"/>
      <c r="T72" s="49"/>
      <c r="U72" s="50"/>
      <c r="V72" s="118">
        <f t="shared" si="1"/>
        <v>336600</v>
      </c>
      <c r="W72" s="120"/>
      <c r="X72" s="116"/>
      <c r="AA72" s="146"/>
    </row>
    <row r="73" spans="1:45" ht="24" customHeight="1" outlineLevel="2" x14ac:dyDescent="0.25">
      <c r="A73" s="17" t="s">
        <v>680</v>
      </c>
      <c r="B73" s="6">
        <v>41105326</v>
      </c>
      <c r="C73" s="6">
        <v>342.7</v>
      </c>
      <c r="D73" s="156" t="s">
        <v>764</v>
      </c>
      <c r="E73" s="156"/>
      <c r="F73" s="156"/>
      <c r="G73" s="12">
        <v>1</v>
      </c>
      <c r="H73" s="167" t="s">
        <v>123</v>
      </c>
      <c r="I73" s="19">
        <v>48</v>
      </c>
      <c r="J73" s="19">
        <v>48</v>
      </c>
      <c r="K73" s="19">
        <v>48</v>
      </c>
      <c r="L73" s="19">
        <v>50</v>
      </c>
      <c r="M73" s="371">
        <f>+L73+K73+J73+I73</f>
        <v>194</v>
      </c>
      <c r="N73" s="93">
        <v>435</v>
      </c>
      <c r="O73" s="18"/>
      <c r="P73" s="158">
        <f>+M73*N73</f>
        <v>84390</v>
      </c>
      <c r="Q73" s="10"/>
      <c r="R73" s="10"/>
      <c r="S73" s="43"/>
      <c r="T73" s="49"/>
      <c r="U73" s="50"/>
      <c r="V73" s="118">
        <f t="shared" si="1"/>
        <v>84390</v>
      </c>
      <c r="W73" s="120"/>
      <c r="X73" s="116"/>
      <c r="AA73" s="146"/>
      <c r="AP73" s="340">
        <f>+X71+-V74</f>
        <v>10</v>
      </c>
    </row>
    <row r="74" spans="1:45" s="318" customFormat="1" ht="15" outlineLevel="1" x14ac:dyDescent="0.25">
      <c r="A74" s="306"/>
      <c r="B74" s="298" t="s">
        <v>731</v>
      </c>
      <c r="C74" s="298">
        <f>SUBTOTAL(9,C71:C73)</f>
        <v>1028.0999999999999</v>
      </c>
      <c r="D74" s="299"/>
      <c r="E74" s="299"/>
      <c r="F74" s="299"/>
      <c r="G74" s="307"/>
      <c r="H74" s="308"/>
      <c r="I74" s="309"/>
      <c r="J74" s="309"/>
      <c r="K74" s="309"/>
      <c r="L74" s="309"/>
      <c r="M74" s="371"/>
      <c r="N74" s="310"/>
      <c r="O74" s="301"/>
      <c r="P74" s="311">
        <f>SUBTOTAL(9,P71:P73)</f>
        <v>915990</v>
      </c>
      <c r="Q74" s="312"/>
      <c r="R74" s="312"/>
      <c r="S74" s="313"/>
      <c r="T74" s="314"/>
      <c r="U74" s="315"/>
      <c r="V74" s="316">
        <f>SUM(V71:V73)</f>
        <v>915990</v>
      </c>
      <c r="W74" s="304"/>
      <c r="X74" s="317"/>
      <c r="Z74" s="319"/>
      <c r="AA74" s="320"/>
      <c r="AP74" s="344"/>
      <c r="AQ74" s="38"/>
      <c r="AR74" s="38"/>
      <c r="AS74" s="38"/>
    </row>
    <row r="75" spans="1:45" s="38" customFormat="1" ht="15" outlineLevel="1" x14ac:dyDescent="0.25">
      <c r="A75" s="51"/>
      <c r="B75" s="8"/>
      <c r="C75" s="8"/>
      <c r="D75" s="156"/>
      <c r="E75" s="156"/>
      <c r="F75" s="156"/>
      <c r="G75" s="9"/>
      <c r="H75" s="178"/>
      <c r="I75" s="41"/>
      <c r="J75" s="41"/>
      <c r="K75" s="41"/>
      <c r="L75" s="41"/>
      <c r="M75" s="371"/>
      <c r="N75" s="170"/>
      <c r="O75" s="18"/>
      <c r="P75" s="163"/>
      <c r="Q75" s="37"/>
      <c r="R75" s="37"/>
      <c r="S75" s="54"/>
      <c r="T75" s="78"/>
      <c r="U75" s="58"/>
      <c r="V75" s="117"/>
      <c r="W75" s="120"/>
      <c r="X75" s="115"/>
      <c r="Z75" s="321"/>
      <c r="AA75" s="322"/>
      <c r="AP75" s="345"/>
    </row>
    <row r="76" spans="1:45" s="38" customFormat="1" ht="15" outlineLevel="1" x14ac:dyDescent="0.25">
      <c r="A76" s="51"/>
      <c r="B76" s="6">
        <v>41122108</v>
      </c>
      <c r="C76" s="6">
        <v>342.8</v>
      </c>
      <c r="D76" s="156" t="s">
        <v>554</v>
      </c>
      <c r="E76" s="156"/>
      <c r="F76" s="156"/>
      <c r="G76" s="12">
        <v>1</v>
      </c>
      <c r="H76" s="72" t="s">
        <v>486</v>
      </c>
      <c r="I76" s="19">
        <v>963</v>
      </c>
      <c r="J76" s="19">
        <v>961</v>
      </c>
      <c r="K76" s="19">
        <v>961</v>
      </c>
      <c r="L76" s="19">
        <v>961</v>
      </c>
      <c r="M76" s="371">
        <f>+L76+K76+J76+I76</f>
        <v>3846</v>
      </c>
      <c r="N76" s="93">
        <v>26</v>
      </c>
      <c r="O76" s="18"/>
      <c r="P76" s="158">
        <f>+M76*N76</f>
        <v>99996</v>
      </c>
      <c r="Q76" s="11"/>
      <c r="R76" s="11"/>
      <c r="S76" s="71"/>
      <c r="T76" s="49"/>
      <c r="U76" s="50"/>
      <c r="V76" s="177">
        <f>N76*M76</f>
        <v>99996</v>
      </c>
      <c r="W76" s="120"/>
      <c r="X76" s="416">
        <v>100000</v>
      </c>
      <c r="Z76" s="321"/>
      <c r="AA76" s="322"/>
      <c r="AP76" s="361">
        <f>+X76-V76</f>
        <v>4</v>
      </c>
    </row>
    <row r="77" spans="1:45" s="318" customFormat="1" ht="15" outlineLevel="1" x14ac:dyDescent="0.25">
      <c r="A77" s="306"/>
      <c r="B77" s="298" t="s">
        <v>980</v>
      </c>
      <c r="C77" s="298"/>
      <c r="D77" s="299"/>
      <c r="E77" s="299"/>
      <c r="F77" s="299"/>
      <c r="G77" s="307"/>
      <c r="H77" s="308"/>
      <c r="I77" s="309"/>
      <c r="J77" s="309"/>
      <c r="K77" s="309"/>
      <c r="L77" s="309"/>
      <c r="M77" s="371"/>
      <c r="N77" s="310"/>
      <c r="O77" s="301"/>
      <c r="P77" s="311"/>
      <c r="Q77" s="312"/>
      <c r="R77" s="312"/>
      <c r="S77" s="313"/>
      <c r="T77" s="314"/>
      <c r="U77" s="315"/>
      <c r="V77" s="316">
        <f>SUM(V76)</f>
        <v>99996</v>
      </c>
      <c r="W77" s="304"/>
      <c r="X77" s="317"/>
      <c r="Z77" s="319"/>
      <c r="AA77" s="320"/>
      <c r="AP77" s="344"/>
      <c r="AQ77" s="38"/>
      <c r="AR77" s="38"/>
      <c r="AS77" s="38"/>
    </row>
    <row r="78" spans="1:45" s="38" customFormat="1" ht="15" outlineLevel="1" x14ac:dyDescent="0.25">
      <c r="A78" s="51"/>
      <c r="B78" s="7">
        <v>42171903</v>
      </c>
      <c r="C78" s="8">
        <v>343</v>
      </c>
      <c r="D78" s="151" t="s">
        <v>765</v>
      </c>
      <c r="E78" s="151"/>
      <c r="F78" s="151"/>
      <c r="G78" s="8">
        <v>1</v>
      </c>
      <c r="H78" s="171" t="s">
        <v>766</v>
      </c>
      <c r="I78" s="52">
        <v>5</v>
      </c>
      <c r="J78" s="52">
        <v>5</v>
      </c>
      <c r="K78" s="52">
        <v>5</v>
      </c>
      <c r="L78" s="52">
        <v>5</v>
      </c>
      <c r="M78" s="371">
        <f>+L78+K78+J78+I78</f>
        <v>20</v>
      </c>
      <c r="N78" s="170">
        <v>5000</v>
      </c>
      <c r="O78" s="18"/>
      <c r="P78" s="163">
        <f>+M78*N78</f>
        <v>100000</v>
      </c>
      <c r="Q78" s="37"/>
      <c r="R78" s="37"/>
      <c r="S78" s="58"/>
      <c r="T78" s="37"/>
      <c r="U78" s="58"/>
      <c r="V78" s="118">
        <f>+N78*M78</f>
        <v>100000</v>
      </c>
      <c r="W78" s="120"/>
      <c r="X78" s="417">
        <v>100000</v>
      </c>
      <c r="Z78" s="321"/>
      <c r="AA78" s="322"/>
      <c r="AP78" s="399">
        <f>+X78-V78</f>
        <v>0</v>
      </c>
    </row>
    <row r="79" spans="1:45" s="261" customFormat="1" ht="15" outlineLevel="1" x14ac:dyDescent="0.25">
      <c r="A79" s="278"/>
      <c r="B79" s="256"/>
      <c r="C79" s="256"/>
      <c r="D79" s="264"/>
      <c r="E79" s="264"/>
      <c r="F79" s="264"/>
      <c r="G79" s="265"/>
      <c r="H79" s="323"/>
      <c r="I79" s="267"/>
      <c r="J79" s="267"/>
      <c r="K79" s="267"/>
      <c r="L79" s="267"/>
      <c r="M79" s="371"/>
      <c r="N79" s="324"/>
      <c r="O79" s="289"/>
      <c r="P79" s="269"/>
      <c r="Q79" s="224"/>
      <c r="R79" s="224"/>
      <c r="S79" s="257"/>
      <c r="T79" s="279"/>
      <c r="U79" s="225"/>
      <c r="V79" s="260">
        <f>SUM(V78)</f>
        <v>100000</v>
      </c>
      <c r="W79" s="219"/>
      <c r="X79" s="226"/>
      <c r="Z79" s="262"/>
      <c r="AA79" s="325"/>
      <c r="AP79" s="341"/>
      <c r="AQ79" s="38"/>
      <c r="AR79" s="38"/>
      <c r="AS79" s="38"/>
    </row>
    <row r="80" spans="1:45" ht="15" outlineLevel="2" x14ac:dyDescent="0.25">
      <c r="A80" s="17" t="s">
        <v>692</v>
      </c>
      <c r="B80" s="6">
        <v>27172502</v>
      </c>
      <c r="C80" s="6">
        <v>353</v>
      </c>
      <c r="D80" s="156" t="s">
        <v>413</v>
      </c>
      <c r="E80" s="156"/>
      <c r="F80" s="156"/>
      <c r="G80" s="6">
        <v>1</v>
      </c>
      <c r="H80" s="157" t="s">
        <v>402</v>
      </c>
      <c r="I80" s="19">
        <v>25</v>
      </c>
      <c r="J80" s="19">
        <v>25</v>
      </c>
      <c r="K80" s="19">
        <v>25</v>
      </c>
      <c r="L80" s="19">
        <v>25</v>
      </c>
      <c r="M80" s="371">
        <f>+L80+K80+J80+I80</f>
        <v>100</v>
      </c>
      <c r="N80" s="93">
        <v>3800</v>
      </c>
      <c r="O80" s="18"/>
      <c r="P80" s="158">
        <f>+M80*N80</f>
        <v>380000</v>
      </c>
      <c r="Q80" s="10"/>
      <c r="R80" s="10"/>
      <c r="S80" s="43"/>
      <c r="T80" s="49"/>
      <c r="U80" s="50"/>
      <c r="V80" s="118">
        <f t="shared" si="1"/>
        <v>380000</v>
      </c>
      <c r="W80" s="120">
        <v>1480000</v>
      </c>
      <c r="X80" s="116"/>
      <c r="AA80" s="141"/>
    </row>
    <row r="81" spans="1:45" ht="15" outlineLevel="2" x14ac:dyDescent="0.25">
      <c r="A81" s="17" t="s">
        <v>682</v>
      </c>
      <c r="B81" s="6">
        <v>27172502</v>
      </c>
      <c r="C81" s="6">
        <v>353</v>
      </c>
      <c r="D81" s="156" t="s">
        <v>407</v>
      </c>
      <c r="E81" s="156"/>
      <c r="F81" s="156"/>
      <c r="G81" s="6">
        <v>1</v>
      </c>
      <c r="H81" s="157" t="s">
        <v>402</v>
      </c>
      <c r="I81" s="19">
        <v>20</v>
      </c>
      <c r="J81" s="19">
        <v>20</v>
      </c>
      <c r="K81" s="19">
        <v>20</v>
      </c>
      <c r="L81" s="19">
        <v>20</v>
      </c>
      <c r="M81" s="371">
        <f>+L81+K81+J81+I81</f>
        <v>80</v>
      </c>
      <c r="N81" s="93">
        <v>1600</v>
      </c>
      <c r="O81" s="18"/>
      <c r="P81" s="158">
        <f>+M81*N81</f>
        <v>128000</v>
      </c>
      <c r="Q81" s="10"/>
      <c r="R81" s="10"/>
      <c r="S81" s="43"/>
      <c r="T81" s="49"/>
      <c r="U81" s="50"/>
      <c r="V81" s="118">
        <f t="shared" si="1"/>
        <v>128000</v>
      </c>
      <c r="W81" s="120"/>
      <c r="X81" s="116"/>
      <c r="AA81" s="141"/>
    </row>
    <row r="82" spans="1:45" ht="15" outlineLevel="2" x14ac:dyDescent="0.25">
      <c r="A82" s="17" t="s">
        <v>682</v>
      </c>
      <c r="B82" s="6">
        <v>25172504</v>
      </c>
      <c r="C82" s="6">
        <v>353</v>
      </c>
      <c r="D82" s="156" t="s">
        <v>408</v>
      </c>
      <c r="E82" s="156"/>
      <c r="F82" s="156"/>
      <c r="G82" s="6">
        <v>1</v>
      </c>
      <c r="H82" s="157" t="s">
        <v>402</v>
      </c>
      <c r="I82" s="19"/>
      <c r="J82" s="19"/>
      <c r="K82" s="19"/>
      <c r="L82" s="19"/>
      <c r="M82" s="371">
        <f>+L82+K82+J82+I82</f>
        <v>0</v>
      </c>
      <c r="N82" s="93">
        <v>5000</v>
      </c>
      <c r="O82" s="18"/>
      <c r="P82" s="158">
        <f>+M82*N82</f>
        <v>0</v>
      </c>
      <c r="Q82" s="10"/>
      <c r="R82" s="10"/>
      <c r="S82" s="43"/>
      <c r="T82" s="49"/>
      <c r="U82" s="50"/>
      <c r="V82" s="118">
        <f t="shared" si="1"/>
        <v>0</v>
      </c>
      <c r="W82" s="120"/>
      <c r="X82" s="116"/>
      <c r="AA82" s="141"/>
    </row>
    <row r="83" spans="1:45" ht="15" outlineLevel="2" x14ac:dyDescent="0.25">
      <c r="A83" s="17" t="s">
        <v>692</v>
      </c>
      <c r="B83" s="6">
        <v>27172502</v>
      </c>
      <c r="C83" s="6">
        <v>353</v>
      </c>
      <c r="D83" s="156" t="s">
        <v>406</v>
      </c>
      <c r="E83" s="156"/>
      <c r="F83" s="156"/>
      <c r="G83" s="6">
        <v>1</v>
      </c>
      <c r="H83" s="157" t="s">
        <v>402</v>
      </c>
      <c r="I83" s="19"/>
      <c r="J83" s="19"/>
      <c r="K83" s="19"/>
      <c r="L83" s="19"/>
      <c r="M83" s="371">
        <f>+L83+K83+J83+I83</f>
        <v>0</v>
      </c>
      <c r="N83" s="93">
        <v>900</v>
      </c>
      <c r="O83" s="18"/>
      <c r="P83" s="158">
        <f>+M83*N83</f>
        <v>0</v>
      </c>
      <c r="Q83" s="10"/>
      <c r="R83" s="10"/>
      <c r="S83" s="43"/>
      <c r="T83" s="49"/>
      <c r="U83" s="50"/>
      <c r="V83" s="118">
        <f t="shared" si="1"/>
        <v>0</v>
      </c>
      <c r="W83" s="120"/>
      <c r="X83" s="116"/>
      <c r="AA83" s="141"/>
    </row>
    <row r="84" spans="1:45" ht="15" outlineLevel="2" x14ac:dyDescent="0.25">
      <c r="A84" s="17" t="s">
        <v>692</v>
      </c>
      <c r="B84" s="6">
        <v>25172503</v>
      </c>
      <c r="C84" s="6">
        <v>353</v>
      </c>
      <c r="D84" s="156" t="s">
        <v>767</v>
      </c>
      <c r="E84" s="156"/>
      <c r="F84" s="156"/>
      <c r="G84" s="6">
        <v>1</v>
      </c>
      <c r="H84" s="157" t="s">
        <v>402</v>
      </c>
      <c r="I84" s="19"/>
      <c r="J84" s="19"/>
      <c r="K84" s="19"/>
      <c r="L84" s="19"/>
      <c r="M84" s="371">
        <f>+L84+K84+J84+I84</f>
        <v>0</v>
      </c>
      <c r="N84" s="93">
        <v>5400</v>
      </c>
      <c r="O84" s="18"/>
      <c r="P84" s="158">
        <f>+M84*N84</f>
        <v>0</v>
      </c>
      <c r="Q84" s="10"/>
      <c r="R84" s="10"/>
      <c r="S84" s="43"/>
      <c r="T84" s="49"/>
      <c r="U84" s="50"/>
      <c r="V84" s="118">
        <f t="shared" si="1"/>
        <v>0</v>
      </c>
      <c r="W84" s="120"/>
      <c r="X84" s="416">
        <v>1480000</v>
      </c>
      <c r="AA84" s="141"/>
    </row>
    <row r="85" spans="1:45" s="305" customFormat="1" ht="15" outlineLevel="1" x14ac:dyDescent="0.25">
      <c r="A85" s="227"/>
      <c r="B85" s="298" t="s">
        <v>732</v>
      </c>
      <c r="C85" s="228">
        <f>SUBTOTAL(9,C80:C84)</f>
        <v>1765</v>
      </c>
      <c r="D85" s="299"/>
      <c r="E85" s="299"/>
      <c r="F85" s="299"/>
      <c r="G85" s="228"/>
      <c r="H85" s="229"/>
      <c r="I85" s="230"/>
      <c r="J85" s="230"/>
      <c r="K85" s="230"/>
      <c r="L85" s="230"/>
      <c r="M85" s="378"/>
      <c r="N85" s="300"/>
      <c r="O85" s="301"/>
      <c r="P85" s="232">
        <f>SUBTOTAL(9,P80:P84)</f>
        <v>508000</v>
      </c>
      <c r="Q85" s="233"/>
      <c r="R85" s="233"/>
      <c r="S85" s="234"/>
      <c r="T85" s="302"/>
      <c r="U85" s="303"/>
      <c r="V85" s="235">
        <f>SUM(V80:V84)</f>
        <v>508000</v>
      </c>
      <c r="W85" s="304"/>
      <c r="X85" s="237"/>
      <c r="Z85" s="239"/>
      <c r="AA85" s="240"/>
      <c r="AP85" s="360">
        <f>+X84-V85</f>
        <v>972000</v>
      </c>
      <c r="AQ85" s="33"/>
      <c r="AR85" s="33"/>
      <c r="AS85" s="33"/>
    </row>
    <row r="86" spans="1:45" ht="15" outlineLevel="2" x14ac:dyDescent="0.25">
      <c r="A86" s="17" t="s">
        <v>682</v>
      </c>
      <c r="B86" s="5">
        <v>40141901</v>
      </c>
      <c r="C86" s="6">
        <v>354</v>
      </c>
      <c r="D86" s="151" t="s">
        <v>768</v>
      </c>
      <c r="E86" s="151"/>
      <c r="F86" s="151"/>
      <c r="G86" s="6">
        <v>1</v>
      </c>
      <c r="H86" s="5" t="s">
        <v>123</v>
      </c>
      <c r="I86" s="44">
        <v>3</v>
      </c>
      <c r="J86" s="44">
        <v>3</v>
      </c>
      <c r="K86" s="44">
        <v>2</v>
      </c>
      <c r="L86" s="44">
        <v>2</v>
      </c>
      <c r="M86" s="504">
        <f>+L86+K86+J86+I86</f>
        <v>10</v>
      </c>
      <c r="N86" s="153">
        <v>2900</v>
      </c>
      <c r="O86" s="45"/>
      <c r="P86" s="67">
        <f>+M86*N86</f>
        <v>29000</v>
      </c>
      <c r="Q86" s="10"/>
      <c r="R86" s="10"/>
      <c r="S86" s="43"/>
      <c r="T86" s="49"/>
      <c r="U86" s="50"/>
      <c r="V86" s="118">
        <f t="shared" si="1"/>
        <v>29000</v>
      </c>
      <c r="W86" s="120">
        <v>29000</v>
      </c>
      <c r="X86" s="416">
        <v>29000</v>
      </c>
      <c r="AA86" s="139"/>
      <c r="AP86" s="340">
        <f>+X86-V86</f>
        <v>0</v>
      </c>
    </row>
    <row r="87" spans="1:45" s="238" customFormat="1" ht="15" outlineLevel="1" x14ac:dyDescent="0.25">
      <c r="A87" s="227"/>
      <c r="B87" s="328" t="s">
        <v>712</v>
      </c>
      <c r="C87" s="228">
        <f>SUBTOTAL(9,C86:C86)</f>
        <v>354</v>
      </c>
      <c r="D87" s="333"/>
      <c r="E87" s="333"/>
      <c r="F87" s="333"/>
      <c r="G87" s="228"/>
      <c r="H87" s="328"/>
      <c r="I87" s="329"/>
      <c r="J87" s="329"/>
      <c r="K87" s="329"/>
      <c r="L87" s="329"/>
      <c r="M87" s="379"/>
      <c r="N87" s="231"/>
      <c r="O87" s="334"/>
      <c r="P87" s="331">
        <f>SUBTOTAL(9,P86:P86)</f>
        <v>29000</v>
      </c>
      <c r="Q87" s="233"/>
      <c r="R87" s="233"/>
      <c r="S87" s="234"/>
      <c r="T87" s="302"/>
      <c r="U87" s="303"/>
      <c r="V87" s="235">
        <f>SUM(V86)</f>
        <v>29000</v>
      </c>
      <c r="W87" s="236"/>
      <c r="X87" s="237"/>
      <c r="Z87" s="239"/>
      <c r="AA87" s="332"/>
      <c r="AP87" s="347"/>
      <c r="AQ87" s="286"/>
      <c r="AR87" s="286"/>
      <c r="AS87" s="286"/>
    </row>
    <row r="88" spans="1:45" ht="15" outlineLevel="2" x14ac:dyDescent="0.25">
      <c r="A88" s="17" t="s">
        <v>692</v>
      </c>
      <c r="B88" s="6">
        <v>46161507</v>
      </c>
      <c r="C88" s="6">
        <v>355.2</v>
      </c>
      <c r="D88" s="162" t="s">
        <v>222</v>
      </c>
      <c r="E88" s="162"/>
      <c r="F88" s="162"/>
      <c r="G88" s="6">
        <v>1</v>
      </c>
      <c r="H88" s="165" t="s">
        <v>223</v>
      </c>
      <c r="I88" s="19">
        <v>1</v>
      </c>
      <c r="J88" s="19"/>
      <c r="K88" s="19">
        <v>1</v>
      </c>
      <c r="L88" s="19"/>
      <c r="M88" s="380"/>
      <c r="N88" s="93">
        <v>2500</v>
      </c>
      <c r="O88" s="18"/>
      <c r="P88" s="158">
        <f>+M88*N88</f>
        <v>0</v>
      </c>
      <c r="Q88" s="10"/>
      <c r="R88" s="10"/>
      <c r="S88" s="43"/>
      <c r="T88" s="49"/>
      <c r="U88" s="50"/>
      <c r="V88" s="118">
        <f t="shared" si="1"/>
        <v>0</v>
      </c>
      <c r="W88" s="120">
        <v>200000</v>
      </c>
      <c r="X88" s="116"/>
      <c r="AA88" s="143"/>
    </row>
    <row r="89" spans="1:45" ht="15" outlineLevel="2" x14ac:dyDescent="0.25">
      <c r="A89" s="17" t="s">
        <v>680</v>
      </c>
      <c r="B89" s="6">
        <v>46161508</v>
      </c>
      <c r="C89" s="6">
        <v>355.2</v>
      </c>
      <c r="D89" s="162" t="s">
        <v>691</v>
      </c>
      <c r="E89" s="162"/>
      <c r="F89" s="162"/>
      <c r="G89" s="6">
        <v>1</v>
      </c>
      <c r="H89" s="165" t="s">
        <v>215</v>
      </c>
      <c r="I89" s="19">
        <v>30</v>
      </c>
      <c r="J89" s="19">
        <v>40</v>
      </c>
      <c r="K89" s="19">
        <v>40</v>
      </c>
      <c r="L89" s="19">
        <v>40</v>
      </c>
      <c r="M89" s="380">
        <f>SUM(I89:L89)</f>
        <v>150</v>
      </c>
      <c r="N89" s="93">
        <v>400</v>
      </c>
      <c r="O89" s="18"/>
      <c r="P89" s="158">
        <f>+M89*N89</f>
        <v>60000</v>
      </c>
      <c r="Q89" s="10"/>
      <c r="R89" s="10"/>
      <c r="S89" s="43"/>
      <c r="T89" s="49"/>
      <c r="U89" s="50"/>
      <c r="V89" s="118">
        <f t="shared" si="1"/>
        <v>60000</v>
      </c>
      <c r="W89" s="120"/>
      <c r="X89" s="116"/>
      <c r="AA89" s="143"/>
    </row>
    <row r="90" spans="1:45" ht="15" outlineLevel="2" x14ac:dyDescent="0.25">
      <c r="A90" s="17"/>
      <c r="B90" s="6">
        <v>32201610</v>
      </c>
      <c r="C90" s="6">
        <v>355.2</v>
      </c>
      <c r="D90" s="156" t="s">
        <v>213</v>
      </c>
      <c r="E90" s="156"/>
      <c r="F90" s="156"/>
      <c r="G90" s="6">
        <v>1</v>
      </c>
      <c r="H90" s="165" t="s">
        <v>215</v>
      </c>
      <c r="I90" s="19">
        <v>10</v>
      </c>
      <c r="J90" s="19">
        <v>15</v>
      </c>
      <c r="K90" s="19">
        <v>15</v>
      </c>
      <c r="L90" s="19">
        <v>10</v>
      </c>
      <c r="M90" s="380">
        <f>SUM(I90:L90)</f>
        <v>50</v>
      </c>
      <c r="N90" s="93">
        <v>350</v>
      </c>
      <c r="O90" s="18"/>
      <c r="P90" s="158">
        <f>+M90*N90</f>
        <v>17500</v>
      </c>
      <c r="Q90" s="10"/>
      <c r="R90" s="10"/>
      <c r="S90" s="43"/>
      <c r="T90" s="49"/>
      <c r="U90" s="50"/>
      <c r="V90" s="118">
        <f t="shared" ref="V90:V156" si="7">+N90*M90</f>
        <v>17500</v>
      </c>
      <c r="W90" s="120"/>
      <c r="X90" s="416">
        <v>200000</v>
      </c>
      <c r="AA90" s="143"/>
      <c r="AP90" s="340">
        <f>+X90+-V91</f>
        <v>122500</v>
      </c>
    </row>
    <row r="91" spans="1:45" s="305" customFormat="1" ht="15" outlineLevel="1" x14ac:dyDescent="0.25">
      <c r="A91" s="227"/>
      <c r="B91" s="298" t="s">
        <v>713</v>
      </c>
      <c r="C91" s="228">
        <f>SUBTOTAL(9,C88:C90)</f>
        <v>1065.5999999999999</v>
      </c>
      <c r="D91" s="299"/>
      <c r="E91" s="299"/>
      <c r="F91" s="299"/>
      <c r="G91" s="228"/>
      <c r="H91" s="362"/>
      <c r="I91" s="230"/>
      <c r="J91" s="230"/>
      <c r="K91" s="230"/>
      <c r="L91" s="230"/>
      <c r="M91" s="381"/>
      <c r="N91" s="300"/>
      <c r="O91" s="301"/>
      <c r="P91" s="311">
        <f>SUBTOTAL(9,P88:P90)</f>
        <v>77500</v>
      </c>
      <c r="Q91" s="233"/>
      <c r="R91" s="233"/>
      <c r="S91" s="234"/>
      <c r="T91" s="302"/>
      <c r="U91" s="303"/>
      <c r="V91" s="316">
        <f>SUM(V88:V90)</f>
        <v>77500</v>
      </c>
      <c r="W91" s="304"/>
      <c r="X91" s="237"/>
      <c r="Z91" s="239"/>
      <c r="AA91" s="363"/>
      <c r="AP91" s="346"/>
      <c r="AQ91" s="33"/>
      <c r="AR91" s="33"/>
      <c r="AS91" s="33"/>
    </row>
    <row r="92" spans="1:45" ht="15" outlineLevel="2" x14ac:dyDescent="0.25">
      <c r="A92" s="17"/>
      <c r="B92" s="5">
        <v>14111528</v>
      </c>
      <c r="C92" s="6">
        <v>355.3</v>
      </c>
      <c r="D92" s="151" t="s">
        <v>769</v>
      </c>
      <c r="E92" s="151"/>
      <c r="F92" s="151"/>
      <c r="G92" s="6">
        <v>1</v>
      </c>
      <c r="H92" s="5" t="s">
        <v>131</v>
      </c>
      <c r="I92" s="19">
        <v>25</v>
      </c>
      <c r="J92" s="19">
        <v>25</v>
      </c>
      <c r="K92" s="19">
        <v>25</v>
      </c>
      <c r="L92" s="19">
        <v>25</v>
      </c>
      <c r="M92" s="371">
        <f>SUM(I92:L92)</f>
        <v>100</v>
      </c>
      <c r="N92" s="93">
        <v>500</v>
      </c>
      <c r="O92" s="18">
        <v>560</v>
      </c>
      <c r="P92" s="158">
        <f>+M92*N90:N92</f>
        <v>50000</v>
      </c>
      <c r="Q92" s="10"/>
      <c r="R92" s="10"/>
      <c r="S92" s="43"/>
      <c r="T92" s="49"/>
      <c r="U92" s="50"/>
      <c r="V92" s="118">
        <f t="shared" si="7"/>
        <v>50000</v>
      </c>
      <c r="W92" s="120">
        <v>50000</v>
      </c>
      <c r="X92" s="416">
        <v>50000</v>
      </c>
      <c r="AA92" s="139"/>
      <c r="AP92" s="340">
        <f>+X92-V92</f>
        <v>0</v>
      </c>
    </row>
    <row r="93" spans="1:45" s="305" customFormat="1" ht="15" outlineLevel="1" x14ac:dyDescent="0.25">
      <c r="A93" s="227"/>
      <c r="B93" s="326" t="s">
        <v>783</v>
      </c>
      <c r="C93" s="228">
        <f>SUBTOTAL(9,C92:C92)</f>
        <v>355.3</v>
      </c>
      <c r="D93" s="327"/>
      <c r="E93" s="327"/>
      <c r="F93" s="327"/>
      <c r="G93" s="228"/>
      <c r="H93" s="328"/>
      <c r="I93" s="230"/>
      <c r="J93" s="230"/>
      <c r="K93" s="230"/>
      <c r="L93" s="230"/>
      <c r="M93" s="378"/>
      <c r="N93" s="300"/>
      <c r="O93" s="301"/>
      <c r="P93" s="311">
        <f>SUBTOTAL(9,P92:P92)</f>
        <v>50000</v>
      </c>
      <c r="Q93" s="233"/>
      <c r="R93" s="233"/>
      <c r="S93" s="234"/>
      <c r="T93" s="302"/>
      <c r="U93" s="303"/>
      <c r="V93" s="235"/>
      <c r="W93" s="304"/>
      <c r="X93" s="237"/>
      <c r="Z93" s="239"/>
      <c r="AA93" s="332"/>
      <c r="AP93" s="346"/>
      <c r="AQ93" s="33"/>
      <c r="AR93" s="33"/>
      <c r="AS93" s="33"/>
    </row>
    <row r="94" spans="1:45" ht="15" outlineLevel="2" x14ac:dyDescent="0.25">
      <c r="A94" s="17"/>
      <c r="B94" s="5">
        <v>14111523</v>
      </c>
      <c r="C94" s="6">
        <v>365.3</v>
      </c>
      <c r="D94" s="162" t="s">
        <v>773</v>
      </c>
      <c r="E94" s="162"/>
      <c r="F94" s="162"/>
      <c r="G94" s="6">
        <v>1</v>
      </c>
      <c r="H94" s="165" t="s">
        <v>752</v>
      </c>
      <c r="I94" s="19">
        <v>2</v>
      </c>
      <c r="J94" s="19">
        <v>3</v>
      </c>
      <c r="K94" s="19">
        <v>3</v>
      </c>
      <c r="L94" s="19">
        <v>2</v>
      </c>
      <c r="M94" s="380">
        <f>+L94+K94+J94+I94</f>
        <v>10</v>
      </c>
      <c r="N94" s="93">
        <v>10000</v>
      </c>
      <c r="O94" s="18"/>
      <c r="P94" s="158">
        <f>+M94*N94</f>
        <v>100000</v>
      </c>
      <c r="Q94" s="10"/>
      <c r="R94" s="10"/>
      <c r="S94" s="43"/>
      <c r="T94" s="49"/>
      <c r="U94" s="50"/>
      <c r="V94" s="118">
        <f t="shared" si="7"/>
        <v>100000</v>
      </c>
      <c r="W94" s="120">
        <v>150000</v>
      </c>
      <c r="X94" s="416">
        <v>150000</v>
      </c>
      <c r="AA94" s="143"/>
      <c r="AP94" s="340"/>
    </row>
    <row r="95" spans="1:45" ht="15" outlineLevel="2" x14ac:dyDescent="0.25">
      <c r="A95" s="17" t="s">
        <v>682</v>
      </c>
      <c r="B95" s="5">
        <v>14111524</v>
      </c>
      <c r="C95" s="6">
        <v>365.3</v>
      </c>
      <c r="D95" s="162" t="s">
        <v>787</v>
      </c>
      <c r="E95" s="162"/>
      <c r="F95" s="162"/>
      <c r="G95" s="6">
        <v>1</v>
      </c>
      <c r="H95" s="165" t="s">
        <v>171</v>
      </c>
      <c r="I95" s="19">
        <v>5</v>
      </c>
      <c r="J95" s="19">
        <v>5</v>
      </c>
      <c r="K95" s="19">
        <v>5</v>
      </c>
      <c r="L95" s="19">
        <v>5</v>
      </c>
      <c r="M95" s="380">
        <f>+L95+K95+J95+I95</f>
        <v>20</v>
      </c>
      <c r="N95" s="93">
        <v>2500</v>
      </c>
      <c r="O95" s="18"/>
      <c r="P95" s="158">
        <f>+M95*N95</f>
        <v>50000</v>
      </c>
      <c r="Q95" s="10"/>
      <c r="R95" s="10"/>
      <c r="S95" s="43"/>
      <c r="T95" s="49"/>
      <c r="U95" s="50"/>
      <c r="V95" s="118">
        <f t="shared" si="7"/>
        <v>50000</v>
      </c>
      <c r="W95" s="120"/>
      <c r="X95" s="116"/>
      <c r="AA95" s="143"/>
    </row>
    <row r="96" spans="1:45" s="305" customFormat="1" ht="15" outlineLevel="1" x14ac:dyDescent="0.25">
      <c r="A96" s="227"/>
      <c r="B96" s="326" t="s">
        <v>788</v>
      </c>
      <c r="C96" s="228">
        <f>SUBTOTAL(9,C94:C95)</f>
        <v>730.6</v>
      </c>
      <c r="D96" s="364"/>
      <c r="E96" s="364"/>
      <c r="F96" s="364"/>
      <c r="G96" s="228"/>
      <c r="H96" s="362"/>
      <c r="I96" s="230"/>
      <c r="J96" s="230"/>
      <c r="K96" s="230"/>
      <c r="L96" s="230"/>
      <c r="M96" s="381"/>
      <c r="N96" s="300"/>
      <c r="O96" s="301"/>
      <c r="P96" s="311">
        <f>SUBTOTAL(9,P94:P95)</f>
        <v>150000</v>
      </c>
      <c r="Q96" s="233"/>
      <c r="R96" s="233"/>
      <c r="S96" s="234"/>
      <c r="T96" s="302"/>
      <c r="U96" s="303"/>
      <c r="V96" s="235">
        <f>SUM(V94:V95)</f>
        <v>150000</v>
      </c>
      <c r="W96" s="304"/>
      <c r="X96" s="237"/>
      <c r="Z96" s="239"/>
      <c r="AA96" s="363"/>
      <c r="AP96" s="346"/>
      <c r="AQ96" s="33"/>
      <c r="AR96" s="33"/>
      <c r="AS96" s="33"/>
    </row>
    <row r="97" spans="1:45" ht="15" outlineLevel="2" x14ac:dyDescent="0.25">
      <c r="A97" s="17" t="s">
        <v>682</v>
      </c>
      <c r="B97" s="6">
        <v>44121618</v>
      </c>
      <c r="C97" s="6">
        <v>365.4</v>
      </c>
      <c r="D97" s="151" t="s">
        <v>786</v>
      </c>
      <c r="E97" s="151"/>
      <c r="F97" s="151"/>
      <c r="G97" s="6">
        <v>1</v>
      </c>
      <c r="H97" s="5" t="s">
        <v>123</v>
      </c>
      <c r="I97" s="19">
        <v>3</v>
      </c>
      <c r="J97" s="19">
        <v>3</v>
      </c>
      <c r="K97" s="19">
        <v>3</v>
      </c>
      <c r="L97" s="19">
        <v>3</v>
      </c>
      <c r="M97" s="371">
        <f>+L97+K97+J97+I97</f>
        <v>12</v>
      </c>
      <c r="N97" s="93">
        <v>1800</v>
      </c>
      <c r="O97" s="18"/>
      <c r="P97" s="158">
        <f>+M97*N97:N97</f>
        <v>21600</v>
      </c>
      <c r="Q97" s="10"/>
      <c r="R97" s="10"/>
      <c r="S97" s="43"/>
      <c r="T97" s="49"/>
      <c r="U97" s="50"/>
      <c r="V97" s="118">
        <f t="shared" si="7"/>
        <v>21600</v>
      </c>
      <c r="W97" s="120"/>
      <c r="X97" s="416">
        <v>150000</v>
      </c>
      <c r="AA97" s="139"/>
    </row>
    <row r="98" spans="1:45" ht="15" outlineLevel="2" x14ac:dyDescent="0.25">
      <c r="A98" s="42" t="s">
        <v>692</v>
      </c>
      <c r="B98" s="6">
        <v>46171501</v>
      </c>
      <c r="C98" s="6">
        <v>365.4</v>
      </c>
      <c r="D98" s="151" t="s">
        <v>785</v>
      </c>
      <c r="E98" s="151"/>
      <c r="F98" s="151"/>
      <c r="G98" s="6">
        <v>1</v>
      </c>
      <c r="H98" s="5" t="s">
        <v>123</v>
      </c>
      <c r="I98" s="44">
        <v>15</v>
      </c>
      <c r="J98" s="44">
        <v>15</v>
      </c>
      <c r="K98" s="44">
        <v>15</v>
      </c>
      <c r="L98" s="44">
        <v>15</v>
      </c>
      <c r="M98" s="371">
        <f t="shared" ref="M98:M115" si="8">+L98+K98+J98+I98</f>
        <v>60</v>
      </c>
      <c r="N98" s="153">
        <v>900</v>
      </c>
      <c r="O98" s="45"/>
      <c r="P98" s="67">
        <f>+M98*N98</f>
        <v>54000</v>
      </c>
      <c r="Q98" s="10"/>
      <c r="R98" s="10"/>
      <c r="S98" s="43"/>
      <c r="T98" s="49"/>
      <c r="U98" s="50"/>
      <c r="V98" s="118">
        <f t="shared" si="7"/>
        <v>54000</v>
      </c>
      <c r="W98" s="120"/>
      <c r="X98" s="114"/>
      <c r="AA98" s="139"/>
    </row>
    <row r="99" spans="1:45" ht="15" outlineLevel="2" x14ac:dyDescent="0.25">
      <c r="A99" s="42"/>
      <c r="B99" s="6">
        <v>46171501</v>
      </c>
      <c r="C99" s="6">
        <v>365.4</v>
      </c>
      <c r="D99" s="151" t="s">
        <v>983</v>
      </c>
      <c r="E99" s="151"/>
      <c r="F99" s="151"/>
      <c r="G99" s="6">
        <v>1</v>
      </c>
      <c r="H99" s="5" t="s">
        <v>123</v>
      </c>
      <c r="I99" s="44">
        <v>15</v>
      </c>
      <c r="J99" s="44">
        <v>15</v>
      </c>
      <c r="K99" s="44">
        <v>15</v>
      </c>
      <c r="L99" s="44">
        <v>15</v>
      </c>
      <c r="M99" s="371">
        <f t="shared" si="8"/>
        <v>60</v>
      </c>
      <c r="N99" s="153">
        <v>460</v>
      </c>
      <c r="O99" s="45"/>
      <c r="P99" s="67">
        <f>+M99*N99</f>
        <v>27600</v>
      </c>
      <c r="Q99" s="10"/>
      <c r="R99" s="10"/>
      <c r="S99" s="43"/>
      <c r="T99" s="49"/>
      <c r="U99" s="50"/>
      <c r="V99" s="118">
        <f>+N99*M99</f>
        <v>27600</v>
      </c>
      <c r="W99" s="120"/>
      <c r="X99" s="114"/>
      <c r="AA99" s="139"/>
    </row>
    <row r="100" spans="1:45" ht="15" outlineLevel="2" x14ac:dyDescent="0.25">
      <c r="A100" s="42" t="s">
        <v>682</v>
      </c>
      <c r="B100" s="6">
        <v>31161503</v>
      </c>
      <c r="C100" s="6">
        <v>365.4</v>
      </c>
      <c r="D100" s="156" t="s">
        <v>370</v>
      </c>
      <c r="E100" s="156"/>
      <c r="F100" s="156"/>
      <c r="G100" s="6">
        <v>1</v>
      </c>
      <c r="H100" s="157" t="s">
        <v>357</v>
      </c>
      <c r="I100" s="19">
        <v>10</v>
      </c>
      <c r="J100" s="19">
        <v>15</v>
      </c>
      <c r="K100" s="19">
        <v>15</v>
      </c>
      <c r="L100" s="19">
        <v>10</v>
      </c>
      <c r="M100" s="371">
        <f t="shared" si="8"/>
        <v>50</v>
      </c>
      <c r="N100" s="153">
        <v>60</v>
      </c>
      <c r="O100" s="62"/>
      <c r="P100" s="158">
        <f t="shared" ref="P100:P105" si="9">+M100*N100</f>
        <v>3000</v>
      </c>
      <c r="Q100" s="10"/>
      <c r="R100" s="10"/>
      <c r="S100" s="43"/>
      <c r="T100" s="49"/>
      <c r="U100" s="50"/>
      <c r="V100" s="177">
        <f t="shared" ref="V100:V105" si="10">N100*M100</f>
        <v>3000</v>
      </c>
      <c r="W100" s="120"/>
      <c r="X100" s="114"/>
      <c r="AA100" s="143"/>
    </row>
    <row r="101" spans="1:45" ht="15" outlineLevel="2" x14ac:dyDescent="0.25">
      <c r="A101" s="42"/>
      <c r="B101" s="6">
        <v>31161503</v>
      </c>
      <c r="C101" s="6">
        <v>365.4</v>
      </c>
      <c r="D101" s="156" t="s">
        <v>371</v>
      </c>
      <c r="E101" s="156"/>
      <c r="F101" s="156"/>
      <c r="G101" s="6">
        <v>1</v>
      </c>
      <c r="H101" s="157" t="s">
        <v>357</v>
      </c>
      <c r="I101" s="19">
        <v>10</v>
      </c>
      <c r="J101" s="19">
        <v>15</v>
      </c>
      <c r="K101" s="19">
        <v>15</v>
      </c>
      <c r="L101" s="19">
        <v>10</v>
      </c>
      <c r="M101" s="371">
        <f t="shared" si="8"/>
        <v>50</v>
      </c>
      <c r="N101" s="153">
        <v>60</v>
      </c>
      <c r="O101" s="62"/>
      <c r="P101" s="158">
        <f t="shared" si="9"/>
        <v>3000</v>
      </c>
      <c r="Q101" s="10"/>
      <c r="R101" s="10"/>
      <c r="S101" s="43"/>
      <c r="T101" s="49"/>
      <c r="U101" s="50"/>
      <c r="V101" s="177">
        <f t="shared" si="10"/>
        <v>3000</v>
      </c>
      <c r="W101" s="120"/>
      <c r="X101" s="114"/>
      <c r="AA101" s="143"/>
    </row>
    <row r="102" spans="1:45" ht="15" outlineLevel="2" x14ac:dyDescent="0.25">
      <c r="A102" s="42"/>
      <c r="B102" s="6">
        <v>31161503</v>
      </c>
      <c r="C102" s="6">
        <v>365.4</v>
      </c>
      <c r="D102" s="156" t="s">
        <v>372</v>
      </c>
      <c r="E102" s="156"/>
      <c r="F102" s="156"/>
      <c r="G102" s="6">
        <v>1</v>
      </c>
      <c r="H102" s="157" t="s">
        <v>357</v>
      </c>
      <c r="I102" s="19">
        <v>10</v>
      </c>
      <c r="J102" s="19">
        <v>15</v>
      </c>
      <c r="K102" s="19">
        <v>15</v>
      </c>
      <c r="L102" s="19">
        <v>10</v>
      </c>
      <c r="M102" s="371">
        <f t="shared" si="8"/>
        <v>50</v>
      </c>
      <c r="N102" s="153">
        <v>30</v>
      </c>
      <c r="O102" s="18"/>
      <c r="P102" s="158">
        <f t="shared" si="9"/>
        <v>1500</v>
      </c>
      <c r="Q102" s="10"/>
      <c r="R102" s="10"/>
      <c r="S102" s="43"/>
      <c r="T102" s="49"/>
      <c r="U102" s="50"/>
      <c r="V102" s="177">
        <f t="shared" si="10"/>
        <v>1500</v>
      </c>
      <c r="W102" s="120"/>
      <c r="X102" s="116"/>
      <c r="AA102" s="143"/>
    </row>
    <row r="103" spans="1:45" ht="15" outlineLevel="2" x14ac:dyDescent="0.25">
      <c r="A103" s="17" t="s">
        <v>682</v>
      </c>
      <c r="B103" s="6">
        <v>24111802</v>
      </c>
      <c r="C103" s="6">
        <v>365.4</v>
      </c>
      <c r="D103" s="156" t="s">
        <v>664</v>
      </c>
      <c r="E103" s="156"/>
      <c r="F103" s="156"/>
      <c r="G103" s="6">
        <v>1</v>
      </c>
      <c r="H103" s="166" t="s">
        <v>402</v>
      </c>
      <c r="I103" s="19">
        <v>2</v>
      </c>
      <c r="J103" s="19">
        <v>3</v>
      </c>
      <c r="K103" s="19">
        <v>3</v>
      </c>
      <c r="L103" s="19">
        <v>2</v>
      </c>
      <c r="M103" s="371">
        <f t="shared" si="8"/>
        <v>10</v>
      </c>
      <c r="N103" s="93">
        <v>1500</v>
      </c>
      <c r="O103" s="18"/>
      <c r="P103" s="158">
        <f t="shared" si="9"/>
        <v>15000</v>
      </c>
      <c r="Q103" s="10"/>
      <c r="R103" s="10"/>
      <c r="S103" s="43"/>
      <c r="T103" s="49"/>
      <c r="U103" s="50"/>
      <c r="V103" s="177">
        <f t="shared" si="10"/>
        <v>15000</v>
      </c>
      <c r="W103" s="120"/>
      <c r="X103" s="116"/>
      <c r="AA103" s="111"/>
    </row>
    <row r="104" spans="1:45" ht="15" outlineLevel="2" x14ac:dyDescent="0.25">
      <c r="A104" s="17"/>
      <c r="B104" s="6">
        <v>31161503</v>
      </c>
      <c r="C104" s="6">
        <v>365.4</v>
      </c>
      <c r="D104" s="156" t="s">
        <v>373</v>
      </c>
      <c r="E104" s="156"/>
      <c r="F104" s="156"/>
      <c r="G104" s="6">
        <v>1</v>
      </c>
      <c r="H104" s="157" t="s">
        <v>357</v>
      </c>
      <c r="I104" s="19">
        <v>10</v>
      </c>
      <c r="J104" s="19">
        <v>15</v>
      </c>
      <c r="K104" s="19">
        <v>15</v>
      </c>
      <c r="L104" s="19">
        <v>10</v>
      </c>
      <c r="M104" s="371">
        <f t="shared" si="8"/>
        <v>50</v>
      </c>
      <c r="N104" s="153">
        <v>28</v>
      </c>
      <c r="O104" s="18"/>
      <c r="P104" s="158">
        <f t="shared" si="9"/>
        <v>1400</v>
      </c>
      <c r="Q104" s="10"/>
      <c r="R104" s="10"/>
      <c r="S104" s="43"/>
      <c r="T104" s="49"/>
      <c r="U104" s="50"/>
      <c r="V104" s="177">
        <f t="shared" si="10"/>
        <v>1400</v>
      </c>
      <c r="W104" s="120"/>
      <c r="X104" s="116"/>
      <c r="AA104" s="111"/>
    </row>
    <row r="105" spans="1:45" ht="15" outlineLevel="2" x14ac:dyDescent="0.25">
      <c r="A105" s="17"/>
      <c r="B105" s="6">
        <v>40142318</v>
      </c>
      <c r="C105" s="6">
        <v>365.4</v>
      </c>
      <c r="D105" s="156" t="s">
        <v>405</v>
      </c>
      <c r="E105" s="156"/>
      <c r="F105" s="156"/>
      <c r="G105" s="6">
        <v>1</v>
      </c>
      <c r="H105" s="166" t="s">
        <v>402</v>
      </c>
      <c r="I105" s="19">
        <v>15</v>
      </c>
      <c r="J105" s="19">
        <v>15</v>
      </c>
      <c r="K105" s="19">
        <v>15</v>
      </c>
      <c r="L105" s="19">
        <v>15</v>
      </c>
      <c r="M105" s="371">
        <f t="shared" si="8"/>
        <v>60</v>
      </c>
      <c r="N105" s="93">
        <v>80</v>
      </c>
      <c r="O105" s="18"/>
      <c r="P105" s="158">
        <f t="shared" si="9"/>
        <v>4800</v>
      </c>
      <c r="Q105" s="10"/>
      <c r="R105" s="10"/>
      <c r="S105" s="43"/>
      <c r="T105" s="49"/>
      <c r="U105" s="50"/>
      <c r="V105" s="177">
        <f t="shared" si="10"/>
        <v>4800</v>
      </c>
      <c r="W105" s="120"/>
      <c r="X105" s="116"/>
      <c r="AA105" s="111"/>
    </row>
    <row r="106" spans="1:45" ht="15" outlineLevel="2" x14ac:dyDescent="0.25">
      <c r="A106" s="17"/>
      <c r="B106" s="6">
        <v>44121618</v>
      </c>
      <c r="C106" s="6">
        <v>365.4</v>
      </c>
      <c r="D106" s="160" t="s">
        <v>784</v>
      </c>
      <c r="E106" s="160"/>
      <c r="F106" s="160"/>
      <c r="G106" s="6">
        <v>1</v>
      </c>
      <c r="H106" s="6" t="s">
        <v>123</v>
      </c>
      <c r="I106" s="48">
        <v>25</v>
      </c>
      <c r="J106" s="48">
        <v>30</v>
      </c>
      <c r="K106" s="48">
        <v>30</v>
      </c>
      <c r="L106" s="48">
        <v>30</v>
      </c>
      <c r="M106" s="371">
        <f t="shared" si="8"/>
        <v>115</v>
      </c>
      <c r="N106" s="161">
        <v>40</v>
      </c>
      <c r="O106" s="53"/>
      <c r="P106" s="158">
        <f>+M106*N106</f>
        <v>4600</v>
      </c>
      <c r="Q106" s="10"/>
      <c r="R106" s="10"/>
      <c r="S106" s="43"/>
      <c r="T106" s="49"/>
      <c r="U106" s="50"/>
      <c r="V106" s="118">
        <f>+N106*M106</f>
        <v>4600</v>
      </c>
      <c r="W106" s="120"/>
      <c r="X106" s="116"/>
      <c r="AA106" s="111"/>
    </row>
    <row r="107" spans="1:45" ht="15" outlineLevel="2" x14ac:dyDescent="0.25">
      <c r="A107" s="17"/>
      <c r="B107" s="6">
        <v>30102403</v>
      </c>
      <c r="C107" s="6">
        <v>365.4</v>
      </c>
      <c r="D107" s="156" t="s">
        <v>399</v>
      </c>
      <c r="E107" s="156"/>
      <c r="F107" s="156"/>
      <c r="G107" s="6">
        <v>1</v>
      </c>
      <c r="H107" s="157" t="s">
        <v>403</v>
      </c>
      <c r="I107" s="19"/>
      <c r="J107" s="19">
        <v>2</v>
      </c>
      <c r="K107" s="19"/>
      <c r="L107" s="19"/>
      <c r="M107" s="371">
        <f t="shared" si="8"/>
        <v>2</v>
      </c>
      <c r="N107" s="153">
        <v>2125</v>
      </c>
      <c r="O107" s="18"/>
      <c r="P107" s="158">
        <f>+M107*N107</f>
        <v>4250</v>
      </c>
      <c r="Q107" s="10"/>
      <c r="R107" s="10"/>
      <c r="S107" s="43"/>
      <c r="T107" s="49"/>
      <c r="U107" s="50"/>
      <c r="V107" s="177">
        <f>N107*M107</f>
        <v>4250</v>
      </c>
      <c r="W107" s="120"/>
      <c r="X107" s="116"/>
      <c r="AA107" s="111"/>
    </row>
    <row r="108" spans="1:45" ht="15" outlineLevel="2" x14ac:dyDescent="0.25">
      <c r="A108" s="17"/>
      <c r="B108" s="6">
        <v>30102403</v>
      </c>
      <c r="C108" s="6">
        <v>365.4</v>
      </c>
      <c r="D108" s="156" t="s">
        <v>401</v>
      </c>
      <c r="E108" s="156"/>
      <c r="F108" s="156"/>
      <c r="G108" s="6">
        <v>1</v>
      </c>
      <c r="H108" s="157" t="s">
        <v>403</v>
      </c>
      <c r="I108" s="19"/>
      <c r="J108" s="19">
        <v>2</v>
      </c>
      <c r="K108" s="19"/>
      <c r="L108" s="19"/>
      <c r="M108" s="371">
        <f t="shared" si="8"/>
        <v>2</v>
      </c>
      <c r="N108" s="153">
        <v>2125</v>
      </c>
      <c r="O108" s="62"/>
      <c r="P108" s="158">
        <f>+M108*N108</f>
        <v>4250</v>
      </c>
      <c r="Q108" s="10"/>
      <c r="R108" s="10"/>
      <c r="S108" s="43"/>
      <c r="T108" s="49"/>
      <c r="U108" s="50"/>
      <c r="V108" s="177">
        <f>N108*M108</f>
        <v>4250</v>
      </c>
      <c r="W108" s="120"/>
      <c r="X108" s="116"/>
      <c r="AA108" s="111"/>
    </row>
    <row r="109" spans="1:45" ht="15" outlineLevel="2" x14ac:dyDescent="0.25">
      <c r="A109" s="17"/>
      <c r="B109" s="6">
        <v>31161503</v>
      </c>
      <c r="C109" s="6">
        <v>365.4</v>
      </c>
      <c r="D109" s="156" t="s">
        <v>368</v>
      </c>
      <c r="E109" s="156"/>
      <c r="F109" s="156"/>
      <c r="G109" s="6">
        <v>1</v>
      </c>
      <c r="H109" s="157" t="s">
        <v>357</v>
      </c>
      <c r="I109" s="19">
        <v>25</v>
      </c>
      <c r="J109" s="19">
        <v>25</v>
      </c>
      <c r="K109" s="19">
        <v>25</v>
      </c>
      <c r="L109" s="19">
        <v>25</v>
      </c>
      <c r="M109" s="371">
        <f t="shared" si="8"/>
        <v>100</v>
      </c>
      <c r="N109" s="153">
        <v>50</v>
      </c>
      <c r="O109" s="62"/>
      <c r="P109" s="158">
        <f>+M109*N109</f>
        <v>5000</v>
      </c>
      <c r="Q109" s="10"/>
      <c r="R109" s="10"/>
      <c r="S109" s="43"/>
      <c r="T109" s="49"/>
      <c r="U109" s="50"/>
      <c r="V109" s="177">
        <f>N109*M109</f>
        <v>5000</v>
      </c>
      <c r="W109" s="120"/>
      <c r="X109" s="116"/>
      <c r="AA109" s="111"/>
    </row>
    <row r="110" spans="1:45" s="251" customFormat="1" ht="15" outlineLevel="1" x14ac:dyDescent="0.25">
      <c r="A110" s="241"/>
      <c r="B110" s="242" t="s">
        <v>714</v>
      </c>
      <c r="C110" s="242">
        <f>SUBTOTAL(9,C97:C109)</f>
        <v>4750.2</v>
      </c>
      <c r="D110" s="393"/>
      <c r="E110" s="393"/>
      <c r="F110" s="393"/>
      <c r="G110" s="242"/>
      <c r="H110" s="242"/>
      <c r="I110" s="271"/>
      <c r="J110" s="271"/>
      <c r="K110" s="271"/>
      <c r="L110" s="271"/>
      <c r="M110" s="371"/>
      <c r="N110" s="272"/>
      <c r="O110" s="394"/>
      <c r="P110" s="245">
        <f>SUBTOTAL(9,P97:P109)</f>
        <v>150000</v>
      </c>
      <c r="Q110" s="216"/>
      <c r="R110" s="216"/>
      <c r="S110" s="246"/>
      <c r="T110" s="275"/>
      <c r="U110" s="217"/>
      <c r="V110" s="249">
        <f>SUM(V97:V109)</f>
        <v>150000</v>
      </c>
      <c r="W110" s="250">
        <f>+P110-W94</f>
        <v>0</v>
      </c>
      <c r="X110" s="218"/>
      <c r="Z110" s="252"/>
      <c r="AA110" s="277"/>
      <c r="AP110" s="395"/>
      <c r="AQ110" s="286"/>
      <c r="AR110" s="286"/>
      <c r="AS110" s="286"/>
    </row>
    <row r="111" spans="1:45" ht="15" outlineLevel="2" x14ac:dyDescent="0.25">
      <c r="A111" s="17" t="s">
        <v>680</v>
      </c>
      <c r="B111" s="169" t="s">
        <v>678</v>
      </c>
      <c r="C111" s="6">
        <v>365.5</v>
      </c>
      <c r="D111" s="162" t="s">
        <v>790</v>
      </c>
      <c r="E111" s="162"/>
      <c r="F111" s="162"/>
      <c r="G111" s="6">
        <v>1</v>
      </c>
      <c r="H111" s="165" t="s">
        <v>215</v>
      </c>
      <c r="I111" s="19"/>
      <c r="J111" s="19">
        <v>30</v>
      </c>
      <c r="K111" s="19">
        <v>30</v>
      </c>
      <c r="L111" s="19">
        <v>30</v>
      </c>
      <c r="M111" s="371">
        <f t="shared" si="8"/>
        <v>90</v>
      </c>
      <c r="N111" s="93">
        <v>1311</v>
      </c>
      <c r="O111" s="18"/>
      <c r="P111" s="158">
        <f>+N111*M111</f>
        <v>117990</v>
      </c>
      <c r="Q111" s="10"/>
      <c r="R111" s="10"/>
      <c r="S111" s="43"/>
      <c r="T111" s="49"/>
      <c r="U111" s="50"/>
      <c r="V111" s="118">
        <f t="shared" si="7"/>
        <v>117990</v>
      </c>
      <c r="W111" s="120">
        <v>300000</v>
      </c>
      <c r="X111" s="416">
        <v>300000</v>
      </c>
      <c r="AA111" s="143"/>
    </row>
    <row r="112" spans="1:45" ht="15" outlineLevel="2" x14ac:dyDescent="0.25">
      <c r="A112" s="17" t="s">
        <v>682</v>
      </c>
      <c r="B112" s="6">
        <v>42211509</v>
      </c>
      <c r="C112" s="6">
        <v>365.5</v>
      </c>
      <c r="D112" s="162" t="s">
        <v>216</v>
      </c>
      <c r="E112" s="162"/>
      <c r="F112" s="162"/>
      <c r="G112" s="6">
        <v>1</v>
      </c>
      <c r="H112" s="165" t="s">
        <v>214</v>
      </c>
      <c r="I112" s="19">
        <v>10</v>
      </c>
      <c r="J112" s="19">
        <v>40</v>
      </c>
      <c r="K112" s="19">
        <v>40</v>
      </c>
      <c r="L112" s="19">
        <v>40</v>
      </c>
      <c r="M112" s="371">
        <f t="shared" si="8"/>
        <v>130</v>
      </c>
      <c r="N112" s="93">
        <v>1400</v>
      </c>
      <c r="O112" s="18"/>
      <c r="P112" s="158">
        <f>+N112*M112</f>
        <v>182000</v>
      </c>
      <c r="Q112" s="10"/>
      <c r="R112" s="10"/>
      <c r="S112" s="50"/>
      <c r="T112" s="10"/>
      <c r="U112" s="50"/>
      <c r="V112" s="118">
        <f t="shared" si="7"/>
        <v>182000</v>
      </c>
      <c r="W112" s="120"/>
      <c r="X112" s="116"/>
      <c r="AA112" s="143"/>
    </row>
    <row r="113" spans="1:45" s="261" customFormat="1" ht="15" outlineLevel="1" x14ac:dyDescent="0.25">
      <c r="A113" s="253"/>
      <c r="B113" s="256" t="s">
        <v>789</v>
      </c>
      <c r="C113" s="256">
        <f>SUBTOTAL(9,C111:C112)</f>
        <v>731</v>
      </c>
      <c r="D113" s="274"/>
      <c r="E113" s="274"/>
      <c r="F113" s="274"/>
      <c r="G113" s="256"/>
      <c r="H113" s="396"/>
      <c r="I113" s="267"/>
      <c r="J113" s="267"/>
      <c r="K113" s="267"/>
      <c r="L113" s="267"/>
      <c r="M113" s="371"/>
      <c r="N113" s="324"/>
      <c r="O113" s="289"/>
      <c r="P113" s="269">
        <f>SUBTOTAL(9,P111:P112)</f>
        <v>299990</v>
      </c>
      <c r="Q113" s="224"/>
      <c r="R113" s="224"/>
      <c r="S113" s="225"/>
      <c r="T113" s="224"/>
      <c r="U113" s="225"/>
      <c r="V113" s="249">
        <f>SUM(V111:V112)</f>
        <v>299990</v>
      </c>
      <c r="W113" s="219">
        <f>+P113-W111</f>
        <v>-10</v>
      </c>
      <c r="X113" s="226"/>
      <c r="Z113" s="262"/>
      <c r="AA113" s="397"/>
      <c r="AP113" s="341"/>
      <c r="AQ113" s="38"/>
      <c r="AR113" s="38"/>
      <c r="AS113" s="38"/>
    </row>
    <row r="114" spans="1:45" ht="18.75" customHeight="1" outlineLevel="2" x14ac:dyDescent="0.25">
      <c r="A114" s="17" t="s">
        <v>680</v>
      </c>
      <c r="B114" s="6">
        <v>42152203</v>
      </c>
      <c r="C114" s="6">
        <v>365.6</v>
      </c>
      <c r="D114" s="156" t="s">
        <v>664</v>
      </c>
      <c r="E114" s="156"/>
      <c r="F114" s="156"/>
      <c r="G114" s="6">
        <v>1</v>
      </c>
      <c r="H114" s="167" t="s">
        <v>660</v>
      </c>
      <c r="I114" s="19">
        <v>5</v>
      </c>
      <c r="J114" s="19">
        <v>10</v>
      </c>
      <c r="K114" s="19">
        <v>10</v>
      </c>
      <c r="L114" s="19">
        <v>10</v>
      </c>
      <c r="M114" s="371">
        <f t="shared" si="8"/>
        <v>35</v>
      </c>
      <c r="N114" s="153">
        <v>3470</v>
      </c>
      <c r="O114" s="18"/>
      <c r="P114" s="158">
        <f t="shared" ref="P114:P119" si="11">+M114*N114</f>
        <v>121450</v>
      </c>
      <c r="Q114" s="10"/>
      <c r="R114" s="10"/>
      <c r="S114" s="50"/>
      <c r="T114" s="10"/>
      <c r="U114" s="50"/>
      <c r="V114" s="118">
        <f t="shared" si="7"/>
        <v>121450</v>
      </c>
      <c r="W114" s="120"/>
      <c r="X114" s="416">
        <v>1650000</v>
      </c>
      <c r="AA114" s="146"/>
    </row>
    <row r="115" spans="1:45" ht="15" outlineLevel="2" x14ac:dyDescent="0.25">
      <c r="A115" s="17" t="s">
        <v>680</v>
      </c>
      <c r="B115" s="6">
        <v>42211509</v>
      </c>
      <c r="C115" s="6">
        <v>365.6</v>
      </c>
      <c r="D115" s="160" t="s">
        <v>50</v>
      </c>
      <c r="E115" s="160"/>
      <c r="F115" s="160"/>
      <c r="G115" s="6">
        <v>1</v>
      </c>
      <c r="H115" s="5" t="s">
        <v>123</v>
      </c>
      <c r="I115" s="44">
        <v>4</v>
      </c>
      <c r="J115" s="44">
        <v>4</v>
      </c>
      <c r="K115" s="44">
        <v>5</v>
      </c>
      <c r="L115" s="44">
        <v>4</v>
      </c>
      <c r="M115" s="371">
        <f t="shared" si="8"/>
        <v>17</v>
      </c>
      <c r="N115" s="153">
        <v>1600</v>
      </c>
      <c r="O115" s="18"/>
      <c r="P115" s="158">
        <f t="shared" si="11"/>
        <v>27200</v>
      </c>
      <c r="Q115" s="10"/>
      <c r="R115" s="10"/>
      <c r="S115" s="50"/>
      <c r="T115" s="10"/>
      <c r="U115" s="50"/>
      <c r="V115" s="118">
        <f t="shared" si="7"/>
        <v>27200</v>
      </c>
      <c r="W115" s="120"/>
      <c r="X115" s="116"/>
      <c r="AA115" s="139"/>
    </row>
    <row r="116" spans="1:45" ht="15" outlineLevel="2" x14ac:dyDescent="0.25">
      <c r="A116" s="17" t="s">
        <v>680</v>
      </c>
      <c r="B116" s="169" t="s">
        <v>678</v>
      </c>
      <c r="C116" s="6">
        <v>365.6</v>
      </c>
      <c r="D116" s="162" t="s">
        <v>690</v>
      </c>
      <c r="E116" s="162"/>
      <c r="F116" s="162"/>
      <c r="G116" s="6">
        <v>1</v>
      </c>
      <c r="H116" s="165" t="s">
        <v>215</v>
      </c>
      <c r="I116" s="19">
        <v>3</v>
      </c>
      <c r="J116" s="19">
        <v>3</v>
      </c>
      <c r="K116" s="19">
        <v>3</v>
      </c>
      <c r="L116" s="19">
        <v>3</v>
      </c>
      <c r="M116" s="380">
        <v>12</v>
      </c>
      <c r="N116" s="93">
        <v>741</v>
      </c>
      <c r="O116" s="18"/>
      <c r="P116" s="158">
        <f t="shared" si="11"/>
        <v>8892</v>
      </c>
      <c r="Q116" s="10"/>
      <c r="R116" s="10"/>
      <c r="S116" s="50"/>
      <c r="T116" s="10"/>
      <c r="U116" s="50"/>
      <c r="V116" s="118">
        <f t="shared" si="7"/>
        <v>8892</v>
      </c>
      <c r="W116" s="120"/>
      <c r="X116" s="116"/>
      <c r="AA116" s="143"/>
    </row>
    <row r="117" spans="1:45" ht="15" outlineLevel="2" x14ac:dyDescent="0.25">
      <c r="A117" s="17" t="s">
        <v>680</v>
      </c>
      <c r="B117" s="169" t="s">
        <v>678</v>
      </c>
      <c r="C117" s="6">
        <v>365.6</v>
      </c>
      <c r="D117" s="162" t="s">
        <v>230</v>
      </c>
      <c r="E117" s="162"/>
      <c r="F117" s="162"/>
      <c r="G117" s="6">
        <v>1</v>
      </c>
      <c r="H117" s="165" t="s">
        <v>215</v>
      </c>
      <c r="I117" s="19">
        <v>3</v>
      </c>
      <c r="J117" s="19">
        <v>4</v>
      </c>
      <c r="K117" s="19">
        <v>4</v>
      </c>
      <c r="L117" s="19">
        <v>4</v>
      </c>
      <c r="M117" s="380">
        <v>15</v>
      </c>
      <c r="N117" s="93">
        <v>3500</v>
      </c>
      <c r="O117" s="18"/>
      <c r="P117" s="158">
        <f t="shared" si="11"/>
        <v>52500</v>
      </c>
      <c r="Q117" s="10"/>
      <c r="R117" s="10"/>
      <c r="S117" s="50"/>
      <c r="T117" s="10"/>
      <c r="U117" s="50"/>
      <c r="V117" s="118">
        <f t="shared" si="7"/>
        <v>52500</v>
      </c>
      <c r="W117" s="120"/>
      <c r="X117" s="116"/>
      <c r="AA117" s="143"/>
    </row>
    <row r="118" spans="1:45" ht="15" outlineLevel="2" x14ac:dyDescent="0.25">
      <c r="A118" s="17"/>
      <c r="B118" s="164" t="s">
        <v>794</v>
      </c>
      <c r="C118" s="6">
        <v>365.6</v>
      </c>
      <c r="D118" s="398" t="s">
        <v>984</v>
      </c>
      <c r="E118" s="398"/>
      <c r="F118" s="398"/>
      <c r="G118" s="6">
        <v>1</v>
      </c>
      <c r="H118" s="165" t="s">
        <v>215</v>
      </c>
      <c r="I118" s="19">
        <v>25</v>
      </c>
      <c r="J118" s="19">
        <v>60</v>
      </c>
      <c r="K118" s="19">
        <v>80</v>
      </c>
      <c r="L118" s="19">
        <v>60</v>
      </c>
      <c r="M118" s="380">
        <f>+L118+K118+J118+I118</f>
        <v>225</v>
      </c>
      <c r="N118" s="93">
        <v>6400</v>
      </c>
      <c r="O118" s="18"/>
      <c r="P118" s="158">
        <f t="shared" si="11"/>
        <v>1440000</v>
      </c>
      <c r="Q118" s="10"/>
      <c r="R118" s="10"/>
      <c r="S118" s="50"/>
      <c r="T118" s="10"/>
      <c r="U118" s="50"/>
      <c r="V118" s="118">
        <f t="shared" si="7"/>
        <v>1440000</v>
      </c>
      <c r="W118" s="120"/>
      <c r="X118" s="116"/>
      <c r="Y118" s="116">
        <f t="shared" ref="Y118:AO118" si="12">+Y114-W119</f>
        <v>0</v>
      </c>
      <c r="Z118" s="116">
        <f t="shared" si="12"/>
        <v>0</v>
      </c>
      <c r="AA118" s="116">
        <f t="shared" si="12"/>
        <v>0</v>
      </c>
      <c r="AB118" s="116">
        <f t="shared" si="12"/>
        <v>0</v>
      </c>
      <c r="AC118" s="116">
        <f t="shared" si="12"/>
        <v>0</v>
      </c>
      <c r="AD118" s="116">
        <f t="shared" si="12"/>
        <v>0</v>
      </c>
      <c r="AE118" s="116">
        <f t="shared" si="12"/>
        <v>0</v>
      </c>
      <c r="AF118" s="116">
        <f t="shared" si="12"/>
        <v>0</v>
      </c>
      <c r="AG118" s="116">
        <f t="shared" si="12"/>
        <v>0</v>
      </c>
      <c r="AH118" s="116">
        <f t="shared" si="12"/>
        <v>0</v>
      </c>
      <c r="AI118" s="116">
        <f t="shared" si="12"/>
        <v>0</v>
      </c>
      <c r="AJ118" s="116">
        <f t="shared" si="12"/>
        <v>0</v>
      </c>
      <c r="AK118" s="116">
        <f t="shared" si="12"/>
        <v>0</v>
      </c>
      <c r="AL118" s="116">
        <f t="shared" si="12"/>
        <v>0</v>
      </c>
      <c r="AM118" s="116">
        <f t="shared" si="12"/>
        <v>0</v>
      </c>
      <c r="AN118" s="116">
        <f t="shared" si="12"/>
        <v>0</v>
      </c>
      <c r="AO118" s="116">
        <f t="shared" si="12"/>
        <v>0</v>
      </c>
      <c r="AP118" s="116"/>
    </row>
    <row r="119" spans="1:45" s="261" customFormat="1" ht="15" outlineLevel="2" x14ac:dyDescent="0.25">
      <c r="A119" s="278" t="s">
        <v>680</v>
      </c>
      <c r="B119" s="256"/>
      <c r="C119" s="256"/>
      <c r="D119" s="274"/>
      <c r="E119" s="274"/>
      <c r="F119" s="274"/>
      <c r="G119" s="256"/>
      <c r="H119" s="396"/>
      <c r="I119" s="267"/>
      <c r="J119" s="267"/>
      <c r="K119" s="267"/>
      <c r="L119" s="267"/>
      <c r="M119" s="380"/>
      <c r="N119" s="324"/>
      <c r="O119" s="289"/>
      <c r="P119" s="269">
        <f t="shared" si="11"/>
        <v>0</v>
      </c>
      <c r="Q119" s="224"/>
      <c r="R119" s="224"/>
      <c r="S119" s="225"/>
      <c r="T119" s="224"/>
      <c r="U119" s="225"/>
      <c r="V119" s="260">
        <f>SUM(V114:V118)</f>
        <v>1650042</v>
      </c>
      <c r="W119" s="219"/>
      <c r="X119" s="226"/>
      <c r="Z119" s="262"/>
      <c r="AA119" s="397"/>
      <c r="AP119" s="341"/>
      <c r="AQ119" s="38"/>
      <c r="AR119" s="38"/>
      <c r="AS119" s="38"/>
    </row>
    <row r="120" spans="1:45" ht="15" outlineLevel="2" x14ac:dyDescent="0.25">
      <c r="A120" s="17" t="s">
        <v>680</v>
      </c>
      <c r="B120" s="5">
        <v>47131704</v>
      </c>
      <c r="C120" s="6">
        <v>391</v>
      </c>
      <c r="D120" s="151" t="s">
        <v>86</v>
      </c>
      <c r="E120" s="151"/>
      <c r="F120" s="151"/>
      <c r="G120" s="6">
        <v>1</v>
      </c>
      <c r="H120" s="5" t="s">
        <v>128</v>
      </c>
      <c r="I120" s="19">
        <v>25</v>
      </c>
      <c r="J120" s="19">
        <v>25</v>
      </c>
      <c r="K120" s="19">
        <v>25</v>
      </c>
      <c r="L120" s="19">
        <v>25</v>
      </c>
      <c r="M120" s="380">
        <f>+L120+K120+J120+I120</f>
        <v>100</v>
      </c>
      <c r="N120" s="93">
        <v>195</v>
      </c>
      <c r="O120" s="18"/>
      <c r="P120" s="158">
        <f>+M120*N120:N120</f>
        <v>19500</v>
      </c>
      <c r="Q120" s="10"/>
      <c r="R120" s="10"/>
      <c r="S120" s="50"/>
      <c r="T120" s="10"/>
      <c r="U120" s="50"/>
      <c r="V120" s="118">
        <f t="shared" si="7"/>
        <v>19500</v>
      </c>
      <c r="W120" s="120">
        <v>1000000</v>
      </c>
      <c r="X120" s="416">
        <v>1000000</v>
      </c>
      <c r="AA120" s="139"/>
    </row>
    <row r="121" spans="1:45" s="129" customFormat="1" ht="15" outlineLevel="2" x14ac:dyDescent="0.25">
      <c r="A121" s="40"/>
      <c r="B121" s="5">
        <v>47131704</v>
      </c>
      <c r="C121" s="6">
        <v>391</v>
      </c>
      <c r="D121" s="151" t="s">
        <v>87</v>
      </c>
      <c r="E121" s="151"/>
      <c r="F121" s="151"/>
      <c r="G121" s="6">
        <v>1</v>
      </c>
      <c r="H121" s="5" t="s">
        <v>131</v>
      </c>
      <c r="I121" s="19">
        <v>60</v>
      </c>
      <c r="J121" s="19">
        <v>65</v>
      </c>
      <c r="K121" s="19">
        <v>65</v>
      </c>
      <c r="L121" s="19">
        <v>65</v>
      </c>
      <c r="M121" s="380">
        <f>+L121+K121+J121+I121</f>
        <v>255</v>
      </c>
      <c r="N121" s="93">
        <v>200</v>
      </c>
      <c r="O121" s="18"/>
      <c r="P121" s="158">
        <f>+M121*N121:N121</f>
        <v>51000</v>
      </c>
      <c r="Q121" s="10"/>
      <c r="R121" s="10"/>
      <c r="S121" s="50"/>
      <c r="T121" s="10"/>
      <c r="U121" s="50"/>
      <c r="V121" s="118">
        <f t="shared" si="7"/>
        <v>51000</v>
      </c>
      <c r="W121" s="120"/>
      <c r="X121" s="115"/>
      <c r="Z121" s="132"/>
      <c r="AA121" s="139"/>
      <c r="AP121" s="337"/>
      <c r="AQ121" s="38"/>
      <c r="AR121" s="38"/>
      <c r="AS121" s="38"/>
    </row>
    <row r="122" spans="1:45" ht="15" outlineLevel="2" x14ac:dyDescent="0.25">
      <c r="A122" s="17" t="s">
        <v>692</v>
      </c>
      <c r="B122" s="6">
        <v>47131706</v>
      </c>
      <c r="C122" s="5">
        <v>391</v>
      </c>
      <c r="D122" s="160" t="s">
        <v>36</v>
      </c>
      <c r="E122" s="160"/>
      <c r="F122" s="160"/>
      <c r="G122" s="6">
        <v>1</v>
      </c>
      <c r="H122" s="5" t="s">
        <v>123</v>
      </c>
      <c r="I122" s="48">
        <v>50</v>
      </c>
      <c r="J122" s="48">
        <v>50</v>
      </c>
      <c r="K122" s="48">
        <v>50</v>
      </c>
      <c r="L122" s="48">
        <v>50</v>
      </c>
      <c r="M122" s="505">
        <f>+L122+K122+J122+I122</f>
        <v>200</v>
      </c>
      <c r="N122" s="161">
        <v>80</v>
      </c>
      <c r="O122" s="53"/>
      <c r="P122" s="158">
        <f t="shared" ref="P122:P137" si="13">+M122*N122</f>
        <v>16000</v>
      </c>
      <c r="Q122" s="10"/>
      <c r="R122" s="10"/>
      <c r="S122" s="50"/>
      <c r="T122" s="10"/>
      <c r="U122" s="50"/>
      <c r="V122" s="118">
        <f t="shared" si="7"/>
        <v>16000</v>
      </c>
      <c r="W122" s="120"/>
      <c r="X122" s="116"/>
      <c r="AA122" s="139"/>
    </row>
    <row r="123" spans="1:45" ht="15" outlineLevel="2" x14ac:dyDescent="0.25">
      <c r="A123" s="17" t="s">
        <v>692</v>
      </c>
      <c r="B123" s="5">
        <v>47131502</v>
      </c>
      <c r="C123" s="5">
        <v>391</v>
      </c>
      <c r="D123" s="160" t="s">
        <v>89</v>
      </c>
      <c r="E123" s="160"/>
      <c r="F123" s="160"/>
      <c r="G123" s="6">
        <v>1</v>
      </c>
      <c r="H123" s="5" t="s">
        <v>134</v>
      </c>
      <c r="I123" s="48">
        <v>150</v>
      </c>
      <c r="J123" s="48">
        <v>150</v>
      </c>
      <c r="K123" s="48">
        <v>150</v>
      </c>
      <c r="L123" s="48">
        <v>150</v>
      </c>
      <c r="M123" s="505">
        <f>+L123+K123+J123+I123</f>
        <v>600</v>
      </c>
      <c r="N123" s="161">
        <v>35</v>
      </c>
      <c r="O123" s="53"/>
      <c r="P123" s="158">
        <f t="shared" si="13"/>
        <v>21000</v>
      </c>
      <c r="Q123" s="10"/>
      <c r="R123" s="10"/>
      <c r="S123" s="50"/>
      <c r="T123" s="10"/>
      <c r="U123" s="50"/>
      <c r="V123" s="118">
        <f t="shared" si="7"/>
        <v>21000</v>
      </c>
      <c r="W123" s="120"/>
      <c r="X123" s="116"/>
      <c r="AA123" s="139"/>
    </row>
    <row r="124" spans="1:45" ht="15" outlineLevel="2" x14ac:dyDescent="0.25">
      <c r="A124" s="17" t="s">
        <v>692</v>
      </c>
      <c r="B124" s="6">
        <v>47121801</v>
      </c>
      <c r="C124" s="5">
        <v>391</v>
      </c>
      <c r="D124" s="162" t="s">
        <v>771</v>
      </c>
      <c r="E124" s="162"/>
      <c r="F124" s="162"/>
      <c r="G124" s="6">
        <v>1</v>
      </c>
      <c r="H124" s="6" t="s">
        <v>772</v>
      </c>
      <c r="I124" s="44">
        <v>38</v>
      </c>
      <c r="J124" s="44">
        <v>38</v>
      </c>
      <c r="K124" s="44">
        <v>38</v>
      </c>
      <c r="L124" s="44">
        <v>36</v>
      </c>
      <c r="M124" s="505">
        <f>+L124+K124+J124+I124</f>
        <v>150</v>
      </c>
      <c r="N124" s="153">
        <v>250</v>
      </c>
      <c r="O124" s="45"/>
      <c r="P124" s="67">
        <f t="shared" si="13"/>
        <v>37500</v>
      </c>
      <c r="Q124" s="11"/>
      <c r="R124" s="11"/>
      <c r="S124" s="79"/>
      <c r="T124" s="10"/>
      <c r="U124" s="50"/>
      <c r="V124" s="118">
        <f t="shared" si="7"/>
        <v>37500</v>
      </c>
      <c r="W124" s="120"/>
      <c r="X124" s="116"/>
      <c r="AA124" s="111"/>
    </row>
    <row r="125" spans="1:45" ht="15" outlineLevel="2" x14ac:dyDescent="0.25">
      <c r="A125" s="17" t="s">
        <v>692</v>
      </c>
      <c r="B125" s="5">
        <v>47131611</v>
      </c>
      <c r="C125" s="5">
        <v>391</v>
      </c>
      <c r="D125" s="151" t="s">
        <v>183</v>
      </c>
      <c r="E125" s="151"/>
      <c r="F125" s="151"/>
      <c r="G125" s="6">
        <v>1</v>
      </c>
      <c r="H125" s="5" t="s">
        <v>123</v>
      </c>
      <c r="I125" s="44">
        <f t="shared" ref="I125:I137" si="14">+M125/4</f>
        <v>37.5</v>
      </c>
      <c r="J125" s="44">
        <f t="shared" ref="J125:L137" si="15">I125</f>
        <v>37.5</v>
      </c>
      <c r="K125" s="44">
        <f t="shared" si="15"/>
        <v>37.5</v>
      </c>
      <c r="L125" s="44">
        <f>K125</f>
        <v>37.5</v>
      </c>
      <c r="M125" s="369">
        <v>150</v>
      </c>
      <c r="N125" s="153">
        <v>250</v>
      </c>
      <c r="O125" s="45"/>
      <c r="P125" s="67">
        <f t="shared" si="13"/>
        <v>37500</v>
      </c>
      <c r="Q125" s="10"/>
      <c r="R125" s="10"/>
      <c r="S125" s="50"/>
      <c r="T125" s="10"/>
      <c r="U125" s="50"/>
      <c r="V125" s="118">
        <f t="shared" si="7"/>
        <v>37500</v>
      </c>
      <c r="W125" s="120"/>
      <c r="X125" s="116"/>
      <c r="AA125" s="139"/>
    </row>
    <row r="126" spans="1:45" ht="15" outlineLevel="2" x14ac:dyDescent="0.25">
      <c r="A126" s="17" t="s">
        <v>692</v>
      </c>
      <c r="B126" s="169" t="s">
        <v>679</v>
      </c>
      <c r="C126" s="6">
        <v>391</v>
      </c>
      <c r="D126" s="151" t="s">
        <v>180</v>
      </c>
      <c r="E126" s="151"/>
      <c r="F126" s="151"/>
      <c r="G126" s="6">
        <v>1</v>
      </c>
      <c r="H126" s="5" t="s">
        <v>128</v>
      </c>
      <c r="I126" s="44">
        <v>25</v>
      </c>
      <c r="J126" s="44">
        <v>25</v>
      </c>
      <c r="K126" s="44">
        <v>25</v>
      </c>
      <c r="L126" s="44">
        <v>25</v>
      </c>
      <c r="M126" s="504">
        <f>+L126+K126+J126+I126</f>
        <v>100</v>
      </c>
      <c r="N126" s="153">
        <v>375</v>
      </c>
      <c r="O126" s="45"/>
      <c r="P126" s="67">
        <f t="shared" si="13"/>
        <v>37500</v>
      </c>
      <c r="Q126" s="10"/>
      <c r="R126" s="10"/>
      <c r="S126" s="50"/>
      <c r="T126" s="10"/>
      <c r="U126" s="50"/>
      <c r="V126" s="118">
        <f t="shared" si="7"/>
        <v>37500</v>
      </c>
      <c r="W126" s="120"/>
      <c r="X126" s="116"/>
      <c r="AA126" s="139"/>
    </row>
    <row r="127" spans="1:45" ht="15" outlineLevel="2" x14ac:dyDescent="0.25">
      <c r="A127" s="17" t="s">
        <v>692</v>
      </c>
      <c r="B127" s="6">
        <v>47131608</v>
      </c>
      <c r="C127" s="6">
        <v>391</v>
      </c>
      <c r="D127" s="151" t="s">
        <v>51</v>
      </c>
      <c r="E127" s="151"/>
      <c r="F127" s="151"/>
      <c r="G127" s="6">
        <v>1</v>
      </c>
      <c r="H127" s="5" t="s">
        <v>123</v>
      </c>
      <c r="I127" s="44">
        <f t="shared" si="14"/>
        <v>50</v>
      </c>
      <c r="J127" s="44">
        <f t="shared" si="15"/>
        <v>50</v>
      </c>
      <c r="K127" s="44">
        <f t="shared" si="15"/>
        <v>50</v>
      </c>
      <c r="L127" s="44">
        <f t="shared" si="15"/>
        <v>50</v>
      </c>
      <c r="M127" s="369">
        <v>200</v>
      </c>
      <c r="N127" s="153">
        <v>85</v>
      </c>
      <c r="O127" s="45"/>
      <c r="P127" s="67">
        <f t="shared" si="13"/>
        <v>17000</v>
      </c>
      <c r="Q127" s="10"/>
      <c r="R127" s="10"/>
      <c r="S127" s="50"/>
      <c r="T127" s="10"/>
      <c r="U127" s="50"/>
      <c r="V127" s="118">
        <f t="shared" si="7"/>
        <v>17000</v>
      </c>
      <c r="W127" s="120"/>
      <c r="X127" s="116"/>
      <c r="AA127" s="139"/>
    </row>
    <row r="128" spans="1:45" ht="15" outlineLevel="2" x14ac:dyDescent="0.25">
      <c r="A128" s="17" t="s">
        <v>692</v>
      </c>
      <c r="B128" s="5">
        <v>47131805</v>
      </c>
      <c r="C128" s="5">
        <v>391</v>
      </c>
      <c r="D128" s="151" t="s">
        <v>65</v>
      </c>
      <c r="E128" s="151"/>
      <c r="F128" s="151"/>
      <c r="G128" s="6">
        <v>1</v>
      </c>
      <c r="H128" s="5" t="s">
        <v>130</v>
      </c>
      <c r="I128" s="44">
        <f t="shared" si="14"/>
        <v>62.5</v>
      </c>
      <c r="J128" s="44">
        <f t="shared" si="15"/>
        <v>62.5</v>
      </c>
      <c r="K128" s="44">
        <f t="shared" si="15"/>
        <v>62.5</v>
      </c>
      <c r="L128" s="44">
        <f t="shared" si="15"/>
        <v>62.5</v>
      </c>
      <c r="M128" s="369">
        <v>250</v>
      </c>
      <c r="N128" s="153">
        <v>780</v>
      </c>
      <c r="O128" s="45"/>
      <c r="P128" s="67">
        <f t="shared" si="13"/>
        <v>195000</v>
      </c>
      <c r="Q128" s="10"/>
      <c r="R128" s="10"/>
      <c r="S128" s="50"/>
      <c r="T128" s="10"/>
      <c r="U128" s="50"/>
      <c r="V128" s="118">
        <f t="shared" si="7"/>
        <v>195000</v>
      </c>
      <c r="W128" s="120"/>
      <c r="X128" s="116"/>
      <c r="AA128" s="139"/>
    </row>
    <row r="129" spans="1:45" ht="15" outlineLevel="2" x14ac:dyDescent="0.25">
      <c r="A129" s="17" t="s">
        <v>692</v>
      </c>
      <c r="B129" s="6">
        <v>47121804</v>
      </c>
      <c r="C129" s="6">
        <v>391</v>
      </c>
      <c r="D129" s="151" t="s">
        <v>64</v>
      </c>
      <c r="E129" s="151"/>
      <c r="F129" s="151"/>
      <c r="G129" s="6">
        <v>1</v>
      </c>
      <c r="H129" s="5" t="s">
        <v>123</v>
      </c>
      <c r="I129" s="44">
        <f t="shared" si="14"/>
        <v>37.5</v>
      </c>
      <c r="J129" s="44">
        <f t="shared" si="15"/>
        <v>37.5</v>
      </c>
      <c r="K129" s="44">
        <f t="shared" si="15"/>
        <v>37.5</v>
      </c>
      <c r="L129" s="44">
        <f t="shared" si="15"/>
        <v>37.5</v>
      </c>
      <c r="M129" s="369">
        <v>150</v>
      </c>
      <c r="N129" s="153">
        <v>350</v>
      </c>
      <c r="O129" s="45"/>
      <c r="P129" s="67">
        <f t="shared" si="13"/>
        <v>52500</v>
      </c>
      <c r="Q129" s="10"/>
      <c r="R129" s="10"/>
      <c r="S129" s="50"/>
      <c r="T129" s="10"/>
      <c r="U129" s="50"/>
      <c r="V129" s="118">
        <f t="shared" si="7"/>
        <v>52500</v>
      </c>
      <c r="W129" s="120"/>
      <c r="X129" s="116"/>
      <c r="AA129" s="139"/>
    </row>
    <row r="130" spans="1:45" ht="15" outlineLevel="2" x14ac:dyDescent="0.25">
      <c r="A130" s="17" t="s">
        <v>692</v>
      </c>
      <c r="B130" s="6">
        <v>47131604</v>
      </c>
      <c r="C130" s="6">
        <v>391</v>
      </c>
      <c r="D130" s="151" t="s">
        <v>68</v>
      </c>
      <c r="E130" s="151"/>
      <c r="F130" s="151"/>
      <c r="G130" s="6">
        <v>1</v>
      </c>
      <c r="H130" s="5" t="s">
        <v>123</v>
      </c>
      <c r="I130" s="44">
        <f t="shared" si="14"/>
        <v>30</v>
      </c>
      <c r="J130" s="44">
        <f t="shared" si="15"/>
        <v>30</v>
      </c>
      <c r="K130" s="44">
        <f t="shared" si="15"/>
        <v>30</v>
      </c>
      <c r="L130" s="44">
        <f t="shared" si="15"/>
        <v>30</v>
      </c>
      <c r="M130" s="369">
        <v>120</v>
      </c>
      <c r="N130" s="153">
        <v>350</v>
      </c>
      <c r="O130" s="45"/>
      <c r="P130" s="67">
        <f t="shared" si="13"/>
        <v>42000</v>
      </c>
      <c r="Q130" s="37"/>
      <c r="R130" s="37"/>
      <c r="S130" s="58"/>
      <c r="T130" s="37"/>
      <c r="U130" s="58"/>
      <c r="V130" s="118">
        <f t="shared" si="7"/>
        <v>42000</v>
      </c>
      <c r="W130" s="120"/>
      <c r="X130" s="116"/>
      <c r="AA130" s="139"/>
    </row>
    <row r="131" spans="1:45" ht="15" outlineLevel="2" x14ac:dyDescent="0.25">
      <c r="A131" s="17" t="s">
        <v>692</v>
      </c>
      <c r="B131" s="6">
        <v>47131604</v>
      </c>
      <c r="C131" s="6">
        <v>391</v>
      </c>
      <c r="D131" s="151" t="s">
        <v>67</v>
      </c>
      <c r="E131" s="151"/>
      <c r="F131" s="151"/>
      <c r="G131" s="6">
        <v>1</v>
      </c>
      <c r="H131" s="5" t="s">
        <v>123</v>
      </c>
      <c r="I131" s="44">
        <f t="shared" si="14"/>
        <v>50</v>
      </c>
      <c r="J131" s="44">
        <f t="shared" si="15"/>
        <v>50</v>
      </c>
      <c r="K131" s="44">
        <f t="shared" si="15"/>
        <v>50</v>
      </c>
      <c r="L131" s="44">
        <f t="shared" si="15"/>
        <v>50</v>
      </c>
      <c r="M131" s="369">
        <v>200</v>
      </c>
      <c r="N131" s="153">
        <v>125</v>
      </c>
      <c r="O131" s="45"/>
      <c r="P131" s="67">
        <f t="shared" si="13"/>
        <v>25000</v>
      </c>
      <c r="Q131" s="10"/>
      <c r="R131" s="10"/>
      <c r="S131" s="50"/>
      <c r="T131" s="10"/>
      <c r="U131" s="50"/>
      <c r="V131" s="118">
        <f t="shared" si="7"/>
        <v>25000</v>
      </c>
      <c r="W131" s="120"/>
      <c r="X131" s="116"/>
      <c r="AA131" s="139"/>
    </row>
    <row r="132" spans="1:45" ht="15" outlineLevel="2" x14ac:dyDescent="0.25">
      <c r="A132" s="17" t="s">
        <v>692</v>
      </c>
      <c r="B132" s="6">
        <v>12141901</v>
      </c>
      <c r="C132" s="6">
        <v>391</v>
      </c>
      <c r="D132" s="151" t="s">
        <v>61</v>
      </c>
      <c r="E132" s="151"/>
      <c r="F132" s="151"/>
      <c r="G132" s="6">
        <v>1</v>
      </c>
      <c r="H132" s="5" t="s">
        <v>128</v>
      </c>
      <c r="I132" s="44">
        <f t="shared" si="14"/>
        <v>150</v>
      </c>
      <c r="J132" s="44">
        <f t="shared" si="15"/>
        <v>150</v>
      </c>
      <c r="K132" s="44">
        <f t="shared" si="15"/>
        <v>150</v>
      </c>
      <c r="L132" s="44">
        <f t="shared" si="15"/>
        <v>150</v>
      </c>
      <c r="M132" s="369">
        <v>600</v>
      </c>
      <c r="N132" s="153">
        <v>130</v>
      </c>
      <c r="O132" s="45">
        <v>90</v>
      </c>
      <c r="P132" s="67">
        <f t="shared" si="13"/>
        <v>78000</v>
      </c>
      <c r="Q132" s="10"/>
      <c r="R132" s="10"/>
      <c r="S132" s="50"/>
      <c r="T132" s="10"/>
      <c r="U132" s="50"/>
      <c r="V132" s="118">
        <f t="shared" si="7"/>
        <v>78000</v>
      </c>
      <c r="W132" s="120"/>
      <c r="X132" s="116"/>
      <c r="AA132" s="139"/>
    </row>
    <row r="133" spans="1:45" ht="15" outlineLevel="2" x14ac:dyDescent="0.25">
      <c r="A133" s="17" t="s">
        <v>692</v>
      </c>
      <c r="B133" s="6">
        <v>25191508</v>
      </c>
      <c r="C133" s="5">
        <v>391</v>
      </c>
      <c r="D133" s="160" t="s">
        <v>121</v>
      </c>
      <c r="E133" s="160"/>
      <c r="F133" s="160"/>
      <c r="G133" s="6">
        <v>1</v>
      </c>
      <c r="H133" s="5" t="s">
        <v>123</v>
      </c>
      <c r="I133" s="48">
        <f t="shared" si="14"/>
        <v>37.5</v>
      </c>
      <c r="J133" s="48">
        <f t="shared" si="15"/>
        <v>37.5</v>
      </c>
      <c r="K133" s="48">
        <f t="shared" si="15"/>
        <v>37.5</v>
      </c>
      <c r="L133" s="48">
        <v>2</v>
      </c>
      <c r="M133" s="373">
        <v>150</v>
      </c>
      <c r="N133" s="161">
        <v>250</v>
      </c>
      <c r="O133" s="53"/>
      <c r="P133" s="158">
        <f t="shared" si="13"/>
        <v>37500</v>
      </c>
      <c r="Q133" s="10"/>
      <c r="R133" s="10"/>
      <c r="S133" s="50"/>
      <c r="T133" s="10"/>
      <c r="U133" s="50"/>
      <c r="V133" s="118">
        <f t="shared" si="7"/>
        <v>37500</v>
      </c>
      <c r="W133" s="120"/>
      <c r="X133" s="116"/>
      <c r="AA133" s="139"/>
    </row>
    <row r="134" spans="1:45" ht="15" outlineLevel="2" x14ac:dyDescent="0.25">
      <c r="A134" s="17" t="s">
        <v>692</v>
      </c>
      <c r="B134" s="5">
        <v>47131803</v>
      </c>
      <c r="C134" s="5">
        <v>391</v>
      </c>
      <c r="D134" s="151" t="s">
        <v>184</v>
      </c>
      <c r="E134" s="151"/>
      <c r="F134" s="151"/>
      <c r="G134" s="6">
        <v>1</v>
      </c>
      <c r="H134" s="5" t="s">
        <v>123</v>
      </c>
      <c r="I134" s="44">
        <f t="shared" si="14"/>
        <v>87.5</v>
      </c>
      <c r="J134" s="44">
        <f t="shared" si="15"/>
        <v>87.5</v>
      </c>
      <c r="K134" s="44">
        <f t="shared" si="15"/>
        <v>87.5</v>
      </c>
      <c r="L134" s="44">
        <f>K134</f>
        <v>87.5</v>
      </c>
      <c r="M134" s="369">
        <v>350</v>
      </c>
      <c r="N134" s="153">
        <v>130</v>
      </c>
      <c r="O134" s="45"/>
      <c r="P134" s="67">
        <f t="shared" si="13"/>
        <v>45500</v>
      </c>
      <c r="Q134" s="10"/>
      <c r="R134" s="10"/>
      <c r="S134" s="50"/>
      <c r="T134" s="10"/>
      <c r="U134" s="50"/>
      <c r="V134" s="118">
        <f t="shared" si="7"/>
        <v>45500</v>
      </c>
      <c r="W134" s="120"/>
      <c r="X134" s="116"/>
      <c r="AA134" s="139"/>
    </row>
    <row r="135" spans="1:45" ht="15" outlineLevel="2" x14ac:dyDescent="0.25">
      <c r="A135" s="17" t="s">
        <v>692</v>
      </c>
      <c r="B135" s="6">
        <v>47131618</v>
      </c>
      <c r="C135" s="6">
        <v>391</v>
      </c>
      <c r="D135" s="151" t="s">
        <v>115</v>
      </c>
      <c r="E135" s="151"/>
      <c r="F135" s="151"/>
      <c r="G135" s="6">
        <v>1</v>
      </c>
      <c r="H135" s="172" t="s">
        <v>123</v>
      </c>
      <c r="I135" s="48">
        <f t="shared" si="14"/>
        <v>187.5</v>
      </c>
      <c r="J135" s="48">
        <f t="shared" si="15"/>
        <v>187.5</v>
      </c>
      <c r="K135" s="48">
        <f t="shared" si="15"/>
        <v>187.5</v>
      </c>
      <c r="L135" s="48">
        <f>K135</f>
        <v>187.5</v>
      </c>
      <c r="M135" s="371">
        <v>750</v>
      </c>
      <c r="N135" s="93">
        <v>190</v>
      </c>
      <c r="O135" s="18"/>
      <c r="P135" s="158">
        <f t="shared" si="13"/>
        <v>142500</v>
      </c>
      <c r="Q135" s="10"/>
      <c r="R135" s="10"/>
      <c r="S135" s="50"/>
      <c r="T135" s="10"/>
      <c r="U135" s="50"/>
      <c r="V135" s="118">
        <f t="shared" si="7"/>
        <v>142500</v>
      </c>
      <c r="W135" s="120"/>
      <c r="X135" s="116"/>
      <c r="AA135" s="147"/>
    </row>
    <row r="136" spans="1:45" ht="15" outlineLevel="2" x14ac:dyDescent="0.25">
      <c r="A136" s="17" t="s">
        <v>692</v>
      </c>
      <c r="B136" s="6">
        <v>47131803</v>
      </c>
      <c r="C136" s="6">
        <v>391</v>
      </c>
      <c r="D136" s="151" t="s">
        <v>96</v>
      </c>
      <c r="E136" s="151"/>
      <c r="F136" s="151"/>
      <c r="G136" s="6">
        <v>1</v>
      </c>
      <c r="H136" s="5" t="s">
        <v>128</v>
      </c>
      <c r="I136" s="44">
        <f t="shared" si="14"/>
        <v>150</v>
      </c>
      <c r="J136" s="44">
        <f t="shared" si="15"/>
        <v>150</v>
      </c>
      <c r="K136" s="44">
        <f t="shared" si="15"/>
        <v>150</v>
      </c>
      <c r="L136" s="44">
        <f>K136</f>
        <v>150</v>
      </c>
      <c r="M136" s="369">
        <v>600</v>
      </c>
      <c r="N136" s="153">
        <v>125</v>
      </c>
      <c r="O136" s="45"/>
      <c r="P136" s="67">
        <f t="shared" si="13"/>
        <v>75000</v>
      </c>
      <c r="Q136" s="10"/>
      <c r="R136" s="10"/>
      <c r="S136" s="50"/>
      <c r="T136" s="10"/>
      <c r="U136" s="50"/>
      <c r="V136" s="118">
        <f t="shared" si="7"/>
        <v>75000</v>
      </c>
      <c r="W136" s="120"/>
      <c r="X136" s="116"/>
      <c r="AA136" s="139"/>
    </row>
    <row r="137" spans="1:45" ht="15" outlineLevel="2" x14ac:dyDescent="0.25">
      <c r="A137" s="17" t="s">
        <v>692</v>
      </c>
      <c r="B137" s="6">
        <v>47131603</v>
      </c>
      <c r="C137" s="6">
        <v>391</v>
      </c>
      <c r="D137" s="151" t="s">
        <v>770</v>
      </c>
      <c r="E137" s="151"/>
      <c r="F137" s="151"/>
      <c r="G137" s="6">
        <v>1</v>
      </c>
      <c r="H137" s="5" t="s">
        <v>123</v>
      </c>
      <c r="I137" s="44">
        <f t="shared" si="14"/>
        <v>500</v>
      </c>
      <c r="J137" s="44">
        <f t="shared" si="15"/>
        <v>500</v>
      </c>
      <c r="K137" s="44">
        <f t="shared" si="15"/>
        <v>500</v>
      </c>
      <c r="L137" s="44">
        <f>K137</f>
        <v>500</v>
      </c>
      <c r="M137" s="369">
        <v>2000</v>
      </c>
      <c r="N137" s="153">
        <v>35</v>
      </c>
      <c r="O137" s="45"/>
      <c r="P137" s="67">
        <f t="shared" si="13"/>
        <v>70000</v>
      </c>
      <c r="Q137" s="10"/>
      <c r="R137" s="10"/>
      <c r="S137" s="50"/>
      <c r="T137" s="10"/>
      <c r="U137" s="50"/>
      <c r="V137" s="118">
        <f t="shared" si="7"/>
        <v>70000</v>
      </c>
      <c r="W137" s="120"/>
      <c r="X137" s="116"/>
      <c r="AA137" s="139"/>
      <c r="AP137" s="340">
        <f>+X120-V138</f>
        <v>0</v>
      </c>
    </row>
    <row r="138" spans="1:45" s="261" customFormat="1" ht="15" outlineLevel="1" x14ac:dyDescent="0.25">
      <c r="A138" s="278"/>
      <c r="B138" s="256" t="s">
        <v>716</v>
      </c>
      <c r="C138" s="256">
        <f>SUBTOTAL(9,C120:C137)</f>
        <v>7038</v>
      </c>
      <c r="D138" s="255"/>
      <c r="E138" s="255"/>
      <c r="F138" s="255"/>
      <c r="G138" s="256"/>
      <c r="H138" s="220"/>
      <c r="I138" s="221"/>
      <c r="J138" s="221"/>
      <c r="K138" s="221"/>
      <c r="L138" s="221"/>
      <c r="M138" s="370"/>
      <c r="N138" s="222"/>
      <c r="O138" s="214"/>
      <c r="P138" s="223">
        <f>SUBTOTAL(9,P120:P137)</f>
        <v>1000000</v>
      </c>
      <c r="Q138" s="224"/>
      <c r="R138" s="224"/>
      <c r="S138" s="225"/>
      <c r="T138" s="224"/>
      <c r="U138" s="225"/>
      <c r="V138" s="249">
        <f>SUM(V120:V137)</f>
        <v>1000000</v>
      </c>
      <c r="W138" s="219"/>
      <c r="X138" s="226"/>
      <c r="Z138" s="262"/>
      <c r="AA138" s="263"/>
      <c r="AP138" s="341"/>
      <c r="AQ138" s="38"/>
      <c r="AR138" s="38"/>
      <c r="AS138" s="38"/>
    </row>
    <row r="139" spans="1:45" ht="15" outlineLevel="2" x14ac:dyDescent="0.25">
      <c r="A139" s="17" t="s">
        <v>692</v>
      </c>
      <c r="B139" s="5">
        <v>44111500</v>
      </c>
      <c r="C139" s="5">
        <v>392</v>
      </c>
      <c r="D139" s="151" t="s">
        <v>105</v>
      </c>
      <c r="E139" s="151"/>
      <c r="F139" s="151"/>
      <c r="G139" s="6">
        <v>1</v>
      </c>
      <c r="H139" s="5" t="s">
        <v>123</v>
      </c>
      <c r="I139" s="44">
        <f>+M139/4</f>
        <v>9</v>
      </c>
      <c r="J139" s="44">
        <f>I139</f>
        <v>9</v>
      </c>
      <c r="K139" s="44">
        <f>J139</f>
        <v>9</v>
      </c>
      <c r="L139" s="44">
        <f>K139</f>
        <v>9</v>
      </c>
      <c r="M139" s="369">
        <v>36</v>
      </c>
      <c r="N139" s="153">
        <v>215</v>
      </c>
      <c r="O139" s="45"/>
      <c r="P139" s="67">
        <f>+M139*N139</f>
        <v>7740</v>
      </c>
      <c r="Q139" s="10"/>
      <c r="R139" s="10"/>
      <c r="S139" s="50"/>
      <c r="T139" s="10"/>
      <c r="U139" s="50"/>
      <c r="V139" s="118">
        <f t="shared" si="7"/>
        <v>7740</v>
      </c>
      <c r="W139" s="120">
        <v>800000</v>
      </c>
      <c r="X139" s="416">
        <v>800000</v>
      </c>
      <c r="AA139" s="139"/>
    </row>
    <row r="140" spans="1:45" ht="15" outlineLevel="2" x14ac:dyDescent="0.25">
      <c r="A140" s="17" t="s">
        <v>692</v>
      </c>
      <c r="B140" s="5">
        <v>44111503</v>
      </c>
      <c r="C140" s="6">
        <v>392</v>
      </c>
      <c r="D140" s="151" t="s">
        <v>38</v>
      </c>
      <c r="E140" s="151"/>
      <c r="F140" s="151"/>
      <c r="G140" s="6">
        <v>1</v>
      </c>
      <c r="H140" s="5" t="s">
        <v>124</v>
      </c>
      <c r="I140" s="19">
        <v>9</v>
      </c>
      <c r="J140" s="19">
        <v>9</v>
      </c>
      <c r="K140" s="19">
        <v>9</v>
      </c>
      <c r="L140" s="19">
        <v>9</v>
      </c>
      <c r="M140" s="369">
        <f>+L140+K140+J140+I140</f>
        <v>36</v>
      </c>
      <c r="N140" s="93">
        <v>150</v>
      </c>
      <c r="O140" s="18"/>
      <c r="P140" s="158">
        <f>+M140*N139:N140</f>
        <v>5400</v>
      </c>
      <c r="Q140" s="10"/>
      <c r="R140" s="10"/>
      <c r="S140" s="50"/>
      <c r="T140" s="10"/>
      <c r="U140" s="50"/>
      <c r="V140" s="118">
        <f t="shared" si="7"/>
        <v>5400</v>
      </c>
      <c r="W140" s="120"/>
      <c r="X140" s="116"/>
      <c r="AA140" s="139"/>
    </row>
    <row r="141" spans="1:45" ht="15" outlineLevel="2" x14ac:dyDescent="0.25">
      <c r="A141" s="17" t="s">
        <v>692</v>
      </c>
      <c r="B141" s="5">
        <v>44112713</v>
      </c>
      <c r="C141" s="5">
        <v>392</v>
      </c>
      <c r="D141" s="151" t="s">
        <v>71</v>
      </c>
      <c r="E141" s="151"/>
      <c r="F141" s="151"/>
      <c r="G141" s="6">
        <v>1</v>
      </c>
      <c r="H141" s="5" t="s">
        <v>125</v>
      </c>
      <c r="I141" s="19">
        <v>9</v>
      </c>
      <c r="J141" s="19">
        <v>9</v>
      </c>
      <c r="K141" s="19">
        <v>9</v>
      </c>
      <c r="L141" s="19">
        <v>9</v>
      </c>
      <c r="M141" s="369">
        <v>36</v>
      </c>
      <c r="N141" s="93">
        <v>350</v>
      </c>
      <c r="O141" s="18"/>
      <c r="P141" s="158">
        <f>+M141*N140:N141</f>
        <v>12600</v>
      </c>
      <c r="Q141" s="10"/>
      <c r="R141" s="10"/>
      <c r="S141" s="50"/>
      <c r="T141" s="10"/>
      <c r="U141" s="50"/>
      <c r="V141" s="118">
        <f t="shared" si="7"/>
        <v>12600</v>
      </c>
      <c r="W141" s="120"/>
      <c r="X141" s="116"/>
      <c r="AA141" s="139"/>
    </row>
    <row r="142" spans="1:45" ht="15" outlineLevel="2" x14ac:dyDescent="0.25">
      <c r="A142" s="17" t="s">
        <v>692</v>
      </c>
      <c r="B142" s="6">
        <v>44121615</v>
      </c>
      <c r="C142" s="5">
        <v>392</v>
      </c>
      <c r="D142" s="156" t="s">
        <v>206</v>
      </c>
      <c r="E142" s="156"/>
      <c r="F142" s="156"/>
      <c r="G142" s="6">
        <v>1</v>
      </c>
      <c r="H142" s="165" t="s">
        <v>215</v>
      </c>
      <c r="I142" s="19">
        <v>9</v>
      </c>
      <c r="J142" s="19">
        <v>9</v>
      </c>
      <c r="K142" s="19">
        <v>9</v>
      </c>
      <c r="L142" s="19">
        <v>9</v>
      </c>
      <c r="M142" s="369">
        <v>36</v>
      </c>
      <c r="N142" s="93">
        <v>1824</v>
      </c>
      <c r="O142" s="18"/>
      <c r="P142" s="158">
        <f>+M142*N142</f>
        <v>65664</v>
      </c>
      <c r="Q142" s="10"/>
      <c r="R142" s="10"/>
      <c r="S142" s="50"/>
      <c r="T142" s="10"/>
      <c r="U142" s="50"/>
      <c r="V142" s="118">
        <f t="shared" si="7"/>
        <v>65664</v>
      </c>
      <c r="W142" s="120"/>
      <c r="X142" s="116"/>
      <c r="AA142" s="143"/>
    </row>
    <row r="143" spans="1:45" ht="15" outlineLevel="2" x14ac:dyDescent="0.25">
      <c r="A143" s="17" t="s">
        <v>692</v>
      </c>
      <c r="B143" s="6">
        <v>44121615</v>
      </c>
      <c r="C143" s="5">
        <v>392</v>
      </c>
      <c r="D143" s="156" t="s">
        <v>688</v>
      </c>
      <c r="E143" s="156"/>
      <c r="F143" s="156"/>
      <c r="G143" s="6">
        <v>1</v>
      </c>
      <c r="H143" s="165" t="s">
        <v>125</v>
      </c>
      <c r="I143" s="19">
        <v>9</v>
      </c>
      <c r="J143" s="19">
        <v>9</v>
      </c>
      <c r="K143" s="19">
        <v>9</v>
      </c>
      <c r="L143" s="19">
        <v>9</v>
      </c>
      <c r="M143" s="369">
        <v>36</v>
      </c>
      <c r="N143" s="93">
        <v>128</v>
      </c>
      <c r="O143" s="18"/>
      <c r="P143" s="158">
        <f>+M143*N143</f>
        <v>4608</v>
      </c>
      <c r="Q143" s="10"/>
      <c r="R143" s="10"/>
      <c r="S143" s="50"/>
      <c r="T143" s="10"/>
      <c r="U143" s="50"/>
      <c r="V143" s="118">
        <f t="shared" si="7"/>
        <v>4608</v>
      </c>
      <c r="W143" s="120"/>
      <c r="X143" s="116"/>
      <c r="AA143" s="143"/>
    </row>
    <row r="144" spans="1:45" ht="15" outlineLevel="2" x14ac:dyDescent="0.25">
      <c r="A144" s="17" t="s">
        <v>692</v>
      </c>
      <c r="B144" s="6">
        <v>44121625</v>
      </c>
      <c r="C144" s="6">
        <v>392</v>
      </c>
      <c r="D144" s="162" t="s">
        <v>175</v>
      </c>
      <c r="E144" s="162"/>
      <c r="F144" s="162"/>
      <c r="G144" s="6">
        <v>1</v>
      </c>
      <c r="H144" s="6" t="s">
        <v>172</v>
      </c>
      <c r="I144" s="19">
        <v>9</v>
      </c>
      <c r="J144" s="19">
        <v>9</v>
      </c>
      <c r="K144" s="19">
        <v>9</v>
      </c>
      <c r="L144" s="19">
        <v>9</v>
      </c>
      <c r="M144" s="369">
        <v>36</v>
      </c>
      <c r="N144" s="153">
        <v>747.5</v>
      </c>
      <c r="O144" s="45"/>
      <c r="P144" s="67">
        <f>+M144*N144</f>
        <v>26910</v>
      </c>
      <c r="Q144" s="10"/>
      <c r="R144" s="10"/>
      <c r="S144" s="50"/>
      <c r="T144" s="10"/>
      <c r="U144" s="50"/>
      <c r="V144" s="118">
        <f t="shared" si="7"/>
        <v>26910</v>
      </c>
      <c r="W144" s="120"/>
      <c r="X144" s="116"/>
      <c r="AA144" s="111"/>
    </row>
    <row r="145" spans="1:27" ht="15" outlineLevel="2" x14ac:dyDescent="0.25">
      <c r="A145" s="17" t="s">
        <v>692</v>
      </c>
      <c r="B145" s="6">
        <v>44121805</v>
      </c>
      <c r="C145" s="6">
        <v>392</v>
      </c>
      <c r="D145" s="160" t="s">
        <v>42</v>
      </c>
      <c r="E145" s="160"/>
      <c r="F145" s="160"/>
      <c r="G145" s="6">
        <v>1</v>
      </c>
      <c r="H145" s="5" t="s">
        <v>125</v>
      </c>
      <c r="I145" s="19">
        <v>9</v>
      </c>
      <c r="J145" s="19">
        <v>9</v>
      </c>
      <c r="K145" s="19">
        <v>9</v>
      </c>
      <c r="L145" s="19">
        <v>9</v>
      </c>
      <c r="M145" s="369">
        <v>36</v>
      </c>
      <c r="N145" s="161">
        <v>120</v>
      </c>
      <c r="O145" s="53"/>
      <c r="P145" s="158">
        <f>+M145*N145</f>
        <v>4320</v>
      </c>
      <c r="Q145" s="10"/>
      <c r="R145" s="10"/>
      <c r="S145" s="50"/>
      <c r="T145" s="10"/>
      <c r="U145" s="50"/>
      <c r="V145" s="118">
        <f t="shared" si="7"/>
        <v>4320</v>
      </c>
      <c r="W145" s="120"/>
      <c r="X145" s="116"/>
      <c r="AA145" s="139"/>
    </row>
    <row r="146" spans="1:27" ht="15" outlineLevel="2" x14ac:dyDescent="0.25">
      <c r="A146" s="17" t="s">
        <v>692</v>
      </c>
      <c r="B146" s="5">
        <v>44121805</v>
      </c>
      <c r="C146" s="6">
        <v>392</v>
      </c>
      <c r="D146" s="151" t="s">
        <v>796</v>
      </c>
      <c r="E146" s="151"/>
      <c r="F146" s="151"/>
      <c r="G146" s="6">
        <v>1</v>
      </c>
      <c r="H146" s="5" t="s">
        <v>125</v>
      </c>
      <c r="I146" s="19">
        <v>9</v>
      </c>
      <c r="J146" s="19">
        <v>9</v>
      </c>
      <c r="K146" s="19">
        <v>9</v>
      </c>
      <c r="L146" s="19">
        <v>9</v>
      </c>
      <c r="M146" s="369">
        <v>36</v>
      </c>
      <c r="N146" s="93">
        <v>105</v>
      </c>
      <c r="O146" s="18"/>
      <c r="P146" s="158">
        <f>+M146*N146:N146</f>
        <v>3780</v>
      </c>
      <c r="Q146" s="10"/>
      <c r="R146" s="10"/>
      <c r="S146" s="50"/>
      <c r="T146" s="10"/>
      <c r="U146" s="50"/>
      <c r="V146" s="118">
        <f t="shared" si="7"/>
        <v>3780</v>
      </c>
      <c r="W146" s="120"/>
      <c r="X146" s="116"/>
      <c r="AA146" s="139"/>
    </row>
    <row r="147" spans="1:27" ht="15" outlineLevel="2" x14ac:dyDescent="0.25">
      <c r="A147" s="17" t="s">
        <v>692</v>
      </c>
      <c r="B147" s="6">
        <v>44122104</v>
      </c>
      <c r="C147" s="6">
        <v>392</v>
      </c>
      <c r="D147" s="162" t="s">
        <v>156</v>
      </c>
      <c r="E147" s="162"/>
      <c r="F147" s="162"/>
      <c r="G147" s="6">
        <v>1</v>
      </c>
      <c r="H147" s="6" t="s">
        <v>158</v>
      </c>
      <c r="I147" s="19">
        <v>9</v>
      </c>
      <c r="J147" s="19">
        <v>9</v>
      </c>
      <c r="K147" s="19">
        <v>9</v>
      </c>
      <c r="L147" s="19">
        <v>9</v>
      </c>
      <c r="M147" s="369">
        <v>36</v>
      </c>
      <c r="N147" s="153">
        <v>40</v>
      </c>
      <c r="O147" s="45"/>
      <c r="P147" s="67">
        <f>+M147*N147</f>
        <v>1440</v>
      </c>
      <c r="Q147" s="10"/>
      <c r="R147" s="10"/>
      <c r="S147" s="50"/>
      <c r="T147" s="10"/>
      <c r="U147" s="50"/>
      <c r="V147" s="118">
        <f t="shared" si="7"/>
        <v>1440</v>
      </c>
      <c r="W147" s="120"/>
      <c r="X147" s="116"/>
      <c r="AA147" s="111"/>
    </row>
    <row r="148" spans="1:27" ht="15" outlineLevel="2" x14ac:dyDescent="0.25">
      <c r="A148" s="17" t="s">
        <v>692</v>
      </c>
      <c r="B148" s="6">
        <v>44122121</v>
      </c>
      <c r="C148" s="6">
        <v>392</v>
      </c>
      <c r="D148" s="156" t="s">
        <v>199</v>
      </c>
      <c r="E148" s="156"/>
      <c r="F148" s="156"/>
      <c r="G148" s="6">
        <v>1</v>
      </c>
      <c r="H148" s="165" t="s">
        <v>215</v>
      </c>
      <c r="I148" s="19">
        <v>9</v>
      </c>
      <c r="J148" s="19">
        <v>9</v>
      </c>
      <c r="K148" s="19">
        <v>9</v>
      </c>
      <c r="L148" s="19">
        <v>9</v>
      </c>
      <c r="M148" s="369">
        <v>36</v>
      </c>
      <c r="N148" s="93">
        <v>970</v>
      </c>
      <c r="O148" s="18"/>
      <c r="P148" s="158">
        <f>+M148*N148</f>
        <v>34920</v>
      </c>
      <c r="Q148" s="10"/>
      <c r="R148" s="10"/>
      <c r="S148" s="50"/>
      <c r="T148" s="10"/>
      <c r="U148" s="50"/>
      <c r="V148" s="118">
        <f t="shared" si="7"/>
        <v>34920</v>
      </c>
      <c r="W148" s="120"/>
      <c r="X148" s="116"/>
      <c r="AA148" s="143"/>
    </row>
    <row r="149" spans="1:27" ht="15" outlineLevel="2" x14ac:dyDescent="0.25">
      <c r="A149" s="17" t="s">
        <v>692</v>
      </c>
      <c r="B149" s="5">
        <v>55121503</v>
      </c>
      <c r="C149" s="6">
        <v>392</v>
      </c>
      <c r="D149" s="151" t="s">
        <v>88</v>
      </c>
      <c r="E149" s="151"/>
      <c r="F149" s="151"/>
      <c r="G149" s="6">
        <v>1</v>
      </c>
      <c r="H149" s="5" t="s">
        <v>132</v>
      </c>
      <c r="I149" s="19">
        <v>9</v>
      </c>
      <c r="J149" s="19">
        <v>9</v>
      </c>
      <c r="K149" s="19">
        <v>9</v>
      </c>
      <c r="L149" s="19">
        <v>9</v>
      </c>
      <c r="M149" s="369">
        <v>36</v>
      </c>
      <c r="N149" s="93">
        <v>150</v>
      </c>
      <c r="O149" s="18"/>
      <c r="P149" s="158">
        <f>+M149*N149:N149</f>
        <v>5400</v>
      </c>
      <c r="Q149" s="10"/>
      <c r="R149" s="10"/>
      <c r="S149" s="50"/>
      <c r="T149" s="10"/>
      <c r="U149" s="50"/>
      <c r="V149" s="118">
        <f t="shared" si="7"/>
        <v>5400</v>
      </c>
      <c r="W149" s="120"/>
      <c r="X149" s="116"/>
      <c r="AA149" s="139"/>
    </row>
    <row r="150" spans="1:27" ht="15" outlineLevel="2" x14ac:dyDescent="0.25">
      <c r="A150" s="17" t="s">
        <v>692</v>
      </c>
      <c r="B150" s="6">
        <v>60121701</v>
      </c>
      <c r="C150" s="6">
        <v>392</v>
      </c>
      <c r="D150" s="162" t="s">
        <v>228</v>
      </c>
      <c r="E150" s="162"/>
      <c r="F150" s="162"/>
      <c r="G150" s="6">
        <v>1</v>
      </c>
      <c r="H150" s="165" t="s">
        <v>215</v>
      </c>
      <c r="I150" s="19">
        <v>9</v>
      </c>
      <c r="J150" s="19">
        <v>9</v>
      </c>
      <c r="K150" s="19">
        <v>9</v>
      </c>
      <c r="L150" s="19">
        <v>9</v>
      </c>
      <c r="M150" s="369">
        <v>36</v>
      </c>
      <c r="N150" s="93">
        <v>501</v>
      </c>
      <c r="O150" s="18"/>
      <c r="P150" s="158">
        <f t="shared" ref="P150:P167" si="16">+M150*N150</f>
        <v>18036</v>
      </c>
      <c r="Q150" s="10"/>
      <c r="R150" s="10"/>
      <c r="S150" s="50"/>
      <c r="T150" s="10"/>
      <c r="U150" s="50"/>
      <c r="V150" s="118">
        <f t="shared" si="7"/>
        <v>18036</v>
      </c>
      <c r="W150" s="120"/>
      <c r="X150" s="116"/>
      <c r="AA150" s="143"/>
    </row>
    <row r="151" spans="1:27" ht="15" outlineLevel="2" x14ac:dyDescent="0.25">
      <c r="A151" s="17" t="s">
        <v>692</v>
      </c>
      <c r="B151" s="5">
        <v>93161700</v>
      </c>
      <c r="C151" s="5">
        <v>392</v>
      </c>
      <c r="D151" s="160" t="s">
        <v>120</v>
      </c>
      <c r="E151" s="160"/>
      <c r="F151" s="160"/>
      <c r="G151" s="6">
        <v>1</v>
      </c>
      <c r="H151" s="5" t="s">
        <v>132</v>
      </c>
      <c r="I151" s="19">
        <v>9</v>
      </c>
      <c r="J151" s="19">
        <v>9</v>
      </c>
      <c r="K151" s="19">
        <v>9</v>
      </c>
      <c r="L151" s="19">
        <v>9</v>
      </c>
      <c r="M151" s="369">
        <v>36</v>
      </c>
      <c r="N151" s="161">
        <v>950</v>
      </c>
      <c r="O151" s="53"/>
      <c r="P151" s="158">
        <f t="shared" si="16"/>
        <v>34200</v>
      </c>
      <c r="Q151" s="10"/>
      <c r="R151" s="10"/>
      <c r="S151" s="50"/>
      <c r="T151" s="10"/>
      <c r="U151" s="50"/>
      <c r="V151" s="118">
        <f t="shared" si="7"/>
        <v>34200</v>
      </c>
      <c r="W151" s="120"/>
      <c r="X151" s="116"/>
      <c r="AA151" s="139"/>
    </row>
    <row r="152" spans="1:27" ht="15" outlineLevel="2" x14ac:dyDescent="0.25">
      <c r="A152" s="17" t="s">
        <v>692</v>
      </c>
      <c r="B152" s="169" t="s">
        <v>677</v>
      </c>
      <c r="C152" s="6">
        <v>392</v>
      </c>
      <c r="D152" s="162" t="s">
        <v>229</v>
      </c>
      <c r="E152" s="162"/>
      <c r="F152" s="162"/>
      <c r="G152" s="6">
        <v>1</v>
      </c>
      <c r="H152" s="165" t="s">
        <v>215</v>
      </c>
      <c r="I152" s="19">
        <v>9</v>
      </c>
      <c r="J152" s="19">
        <v>9</v>
      </c>
      <c r="K152" s="19">
        <v>9</v>
      </c>
      <c r="L152" s="19">
        <v>9</v>
      </c>
      <c r="M152" s="369">
        <v>36</v>
      </c>
      <c r="N152" s="93">
        <v>1967</v>
      </c>
      <c r="O152" s="18"/>
      <c r="P152" s="158">
        <f t="shared" si="16"/>
        <v>70812</v>
      </c>
      <c r="Q152" s="10"/>
      <c r="R152" s="10"/>
      <c r="S152" s="50"/>
      <c r="T152" s="10"/>
      <c r="U152" s="50"/>
      <c r="V152" s="118">
        <f t="shared" si="7"/>
        <v>70812</v>
      </c>
      <c r="W152" s="120"/>
      <c r="X152" s="116"/>
      <c r="AA152" s="143"/>
    </row>
    <row r="153" spans="1:27" ht="15" outlineLevel="2" x14ac:dyDescent="0.25">
      <c r="A153" s="17" t="s">
        <v>692</v>
      </c>
      <c r="B153" s="5">
        <v>44111905</v>
      </c>
      <c r="C153" s="5">
        <v>392</v>
      </c>
      <c r="D153" s="156" t="s">
        <v>200</v>
      </c>
      <c r="E153" s="156"/>
      <c r="F153" s="156"/>
      <c r="G153" s="6">
        <v>1</v>
      </c>
      <c r="H153" s="165" t="s">
        <v>215</v>
      </c>
      <c r="I153" s="19">
        <v>9</v>
      </c>
      <c r="J153" s="19">
        <v>9</v>
      </c>
      <c r="K153" s="19">
        <v>9</v>
      </c>
      <c r="L153" s="19">
        <v>9</v>
      </c>
      <c r="M153" s="369">
        <v>36</v>
      </c>
      <c r="N153" s="93"/>
      <c r="O153" s="18"/>
      <c r="P153" s="158">
        <f t="shared" si="16"/>
        <v>0</v>
      </c>
      <c r="Q153" s="10"/>
      <c r="R153" s="10"/>
      <c r="S153" s="50"/>
      <c r="T153" s="10"/>
      <c r="U153" s="50"/>
      <c r="V153" s="118">
        <f t="shared" si="7"/>
        <v>0</v>
      </c>
      <c r="W153" s="120"/>
      <c r="X153" s="116"/>
      <c r="AA153" s="143"/>
    </row>
    <row r="154" spans="1:27" ht="15" outlineLevel="2" x14ac:dyDescent="0.25">
      <c r="A154" s="17" t="s">
        <v>692</v>
      </c>
      <c r="B154" s="6">
        <v>31201505</v>
      </c>
      <c r="C154" s="6">
        <v>392</v>
      </c>
      <c r="D154" s="156" t="s">
        <v>689</v>
      </c>
      <c r="E154" s="156"/>
      <c r="F154" s="156"/>
      <c r="G154" s="6">
        <v>1</v>
      </c>
      <c r="H154" s="165" t="s">
        <v>214</v>
      </c>
      <c r="I154" s="19">
        <v>9</v>
      </c>
      <c r="J154" s="19">
        <v>9</v>
      </c>
      <c r="K154" s="19">
        <v>9</v>
      </c>
      <c r="L154" s="19">
        <v>9</v>
      </c>
      <c r="M154" s="369">
        <v>36</v>
      </c>
      <c r="N154" s="93">
        <v>1105</v>
      </c>
      <c r="O154" s="18"/>
      <c r="P154" s="158">
        <f t="shared" si="16"/>
        <v>39780</v>
      </c>
      <c r="Q154" s="10"/>
      <c r="R154" s="10"/>
      <c r="S154" s="50"/>
      <c r="T154" s="10"/>
      <c r="U154" s="50"/>
      <c r="V154" s="118">
        <f t="shared" si="7"/>
        <v>39780</v>
      </c>
      <c r="W154" s="120"/>
      <c r="X154" s="116"/>
      <c r="AA154" s="143"/>
    </row>
    <row r="155" spans="1:27" ht="15" outlineLevel="2" x14ac:dyDescent="0.25">
      <c r="A155" s="17" t="s">
        <v>692</v>
      </c>
      <c r="B155" s="5">
        <v>44112713</v>
      </c>
      <c r="C155" s="5">
        <v>392</v>
      </c>
      <c r="D155" s="160" t="s">
        <v>71</v>
      </c>
      <c r="E155" s="160"/>
      <c r="F155" s="160"/>
      <c r="G155" s="6">
        <v>1</v>
      </c>
      <c r="H155" s="5" t="s">
        <v>125</v>
      </c>
      <c r="I155" s="19">
        <v>9</v>
      </c>
      <c r="J155" s="19">
        <v>9</v>
      </c>
      <c r="K155" s="19">
        <v>9</v>
      </c>
      <c r="L155" s="19">
        <v>9</v>
      </c>
      <c r="M155" s="369">
        <v>36</v>
      </c>
      <c r="N155" s="161">
        <v>175</v>
      </c>
      <c r="O155" s="53"/>
      <c r="P155" s="158">
        <f t="shared" si="16"/>
        <v>6300</v>
      </c>
      <c r="Q155" s="10"/>
      <c r="R155" s="10"/>
      <c r="S155" s="50"/>
      <c r="T155" s="10"/>
      <c r="U155" s="50"/>
      <c r="V155" s="118">
        <f t="shared" si="7"/>
        <v>6300</v>
      </c>
      <c r="W155" s="120"/>
      <c r="X155" s="116"/>
      <c r="AA155" s="139"/>
    </row>
    <row r="156" spans="1:27" ht="15" outlineLevel="2" x14ac:dyDescent="0.25">
      <c r="A156" s="17" t="s">
        <v>692</v>
      </c>
      <c r="B156" s="6">
        <v>44121701</v>
      </c>
      <c r="C156" s="6">
        <v>392</v>
      </c>
      <c r="D156" s="162" t="s">
        <v>41</v>
      </c>
      <c r="E156" s="162"/>
      <c r="F156" s="162"/>
      <c r="G156" s="6">
        <v>1</v>
      </c>
      <c r="H156" s="6" t="s">
        <v>152</v>
      </c>
      <c r="I156" s="19">
        <v>9</v>
      </c>
      <c r="J156" s="19">
        <v>9</v>
      </c>
      <c r="K156" s="19">
        <v>9</v>
      </c>
      <c r="L156" s="19">
        <v>9</v>
      </c>
      <c r="M156" s="369">
        <v>36</v>
      </c>
      <c r="N156" s="153">
        <v>85</v>
      </c>
      <c r="O156" s="45"/>
      <c r="P156" s="67">
        <f t="shared" si="16"/>
        <v>3060</v>
      </c>
      <c r="Q156" s="10"/>
      <c r="R156" s="10"/>
      <c r="S156" s="50"/>
      <c r="T156" s="10"/>
      <c r="U156" s="50"/>
      <c r="V156" s="118">
        <f t="shared" si="7"/>
        <v>3060</v>
      </c>
      <c r="W156" s="120"/>
      <c r="X156" s="116"/>
      <c r="AA156" s="111"/>
    </row>
    <row r="157" spans="1:27" ht="15" outlineLevel="2" x14ac:dyDescent="0.25">
      <c r="A157" s="17" t="s">
        <v>692</v>
      </c>
      <c r="B157" s="6">
        <v>44121706</v>
      </c>
      <c r="C157" s="5">
        <v>392</v>
      </c>
      <c r="D157" s="156" t="s">
        <v>197</v>
      </c>
      <c r="E157" s="156"/>
      <c r="F157" s="156"/>
      <c r="G157" s="6">
        <v>1</v>
      </c>
      <c r="H157" s="165" t="s">
        <v>187</v>
      </c>
      <c r="I157" s="19">
        <v>9</v>
      </c>
      <c r="J157" s="19">
        <v>9</v>
      </c>
      <c r="K157" s="19">
        <v>9</v>
      </c>
      <c r="L157" s="19">
        <v>9</v>
      </c>
      <c r="M157" s="369">
        <v>36</v>
      </c>
      <c r="N157" s="93">
        <v>116</v>
      </c>
      <c r="O157" s="18"/>
      <c r="P157" s="158">
        <f t="shared" si="16"/>
        <v>4176</v>
      </c>
      <c r="Q157" s="10"/>
      <c r="R157" s="10"/>
      <c r="S157" s="50"/>
      <c r="T157" s="10"/>
      <c r="U157" s="50"/>
      <c r="V157" s="118">
        <f t="shared" ref="V157:V220" si="17">+N157*M157</f>
        <v>4176</v>
      </c>
      <c r="W157" s="120"/>
      <c r="X157" s="116"/>
      <c r="AA157" s="143"/>
    </row>
    <row r="158" spans="1:27" ht="15" outlineLevel="2" x14ac:dyDescent="0.25">
      <c r="A158" s="17" t="s">
        <v>692</v>
      </c>
      <c r="B158" s="6">
        <v>44121804</v>
      </c>
      <c r="C158" s="6">
        <v>392</v>
      </c>
      <c r="D158" s="162" t="s">
        <v>153</v>
      </c>
      <c r="E158" s="162"/>
      <c r="F158" s="162"/>
      <c r="G158" s="6">
        <v>1</v>
      </c>
      <c r="H158" s="6" t="s">
        <v>152</v>
      </c>
      <c r="I158" s="19">
        <v>9</v>
      </c>
      <c r="J158" s="19">
        <v>9</v>
      </c>
      <c r="K158" s="19">
        <v>9</v>
      </c>
      <c r="L158" s="19">
        <v>9</v>
      </c>
      <c r="M158" s="369">
        <v>36</v>
      </c>
      <c r="N158" s="153">
        <v>105</v>
      </c>
      <c r="O158" s="45"/>
      <c r="P158" s="67">
        <f t="shared" si="16"/>
        <v>3780</v>
      </c>
      <c r="Q158" s="10"/>
      <c r="R158" s="10"/>
      <c r="S158" s="50"/>
      <c r="T158" s="10"/>
      <c r="U158" s="50"/>
      <c r="V158" s="118">
        <f t="shared" si="17"/>
        <v>3780</v>
      </c>
      <c r="W158" s="120"/>
      <c r="X158" s="116"/>
      <c r="AA158" s="111"/>
    </row>
    <row r="159" spans="1:27" ht="15" outlineLevel="2" x14ac:dyDescent="0.25">
      <c r="A159" s="17" t="s">
        <v>692</v>
      </c>
      <c r="B159" s="6">
        <v>44121905</v>
      </c>
      <c r="C159" s="5">
        <v>392</v>
      </c>
      <c r="D159" s="160" t="s">
        <v>35</v>
      </c>
      <c r="E159" s="160"/>
      <c r="F159" s="160"/>
      <c r="G159" s="6">
        <v>1</v>
      </c>
      <c r="H159" s="5" t="s">
        <v>123</v>
      </c>
      <c r="I159" s="19">
        <v>9</v>
      </c>
      <c r="J159" s="19">
        <v>9</v>
      </c>
      <c r="K159" s="19">
        <v>9</v>
      </c>
      <c r="L159" s="19">
        <v>9</v>
      </c>
      <c r="M159" s="369">
        <v>36</v>
      </c>
      <c r="N159" s="161">
        <v>87</v>
      </c>
      <c r="O159" s="53"/>
      <c r="P159" s="158">
        <f t="shared" si="16"/>
        <v>3132</v>
      </c>
      <c r="Q159" s="10"/>
      <c r="R159" s="10"/>
      <c r="S159" s="50"/>
      <c r="T159" s="10"/>
      <c r="U159" s="50"/>
      <c r="V159" s="118">
        <f t="shared" si="17"/>
        <v>3132</v>
      </c>
      <c r="W159" s="120"/>
      <c r="X159" s="116"/>
      <c r="AA159" s="139"/>
    </row>
    <row r="160" spans="1:27" ht="17.25" customHeight="1" outlineLevel="2" x14ac:dyDescent="0.25">
      <c r="A160" s="17" t="s">
        <v>692</v>
      </c>
      <c r="B160" s="6">
        <v>44122106</v>
      </c>
      <c r="C160" s="5">
        <v>392</v>
      </c>
      <c r="D160" s="151" t="s">
        <v>52</v>
      </c>
      <c r="E160" s="151"/>
      <c r="F160" s="151"/>
      <c r="G160" s="6">
        <v>1</v>
      </c>
      <c r="H160" s="5" t="s">
        <v>125</v>
      </c>
      <c r="I160" s="19">
        <v>9</v>
      </c>
      <c r="J160" s="19">
        <v>9</v>
      </c>
      <c r="K160" s="19">
        <v>9</v>
      </c>
      <c r="L160" s="19">
        <v>9</v>
      </c>
      <c r="M160" s="369">
        <v>36</v>
      </c>
      <c r="N160" s="153">
        <v>900</v>
      </c>
      <c r="O160" s="45"/>
      <c r="P160" s="67">
        <f t="shared" si="16"/>
        <v>32400</v>
      </c>
      <c r="Q160" s="10"/>
      <c r="R160" s="10"/>
      <c r="S160" s="50"/>
      <c r="T160" s="10"/>
      <c r="U160" s="50"/>
      <c r="V160" s="118">
        <f t="shared" si="17"/>
        <v>32400</v>
      </c>
      <c r="W160" s="120"/>
      <c r="X160" s="116"/>
      <c r="AA160" s="139"/>
    </row>
    <row r="161" spans="1:44" ht="15" outlineLevel="2" x14ac:dyDescent="0.25">
      <c r="A161" s="17" t="s">
        <v>692</v>
      </c>
      <c r="B161" s="5">
        <v>55121503</v>
      </c>
      <c r="C161" s="5">
        <v>392</v>
      </c>
      <c r="D161" s="160" t="s">
        <v>88</v>
      </c>
      <c r="E161" s="160"/>
      <c r="F161" s="160"/>
      <c r="G161" s="6">
        <v>1</v>
      </c>
      <c r="H161" s="5" t="s">
        <v>132</v>
      </c>
      <c r="I161" s="19">
        <v>9</v>
      </c>
      <c r="J161" s="19">
        <v>9</v>
      </c>
      <c r="K161" s="19">
        <v>9</v>
      </c>
      <c r="L161" s="19">
        <v>9</v>
      </c>
      <c r="M161" s="369">
        <v>36</v>
      </c>
      <c r="N161" s="161">
        <v>530</v>
      </c>
      <c r="O161" s="53"/>
      <c r="P161" s="158">
        <f t="shared" si="16"/>
        <v>19080</v>
      </c>
      <c r="Q161" s="10"/>
      <c r="R161" s="10"/>
      <c r="S161" s="50"/>
      <c r="T161" s="10"/>
      <c r="U161" s="50"/>
      <c r="V161" s="118">
        <f t="shared" si="17"/>
        <v>19080</v>
      </c>
      <c r="W161" s="120"/>
      <c r="X161" s="116"/>
      <c r="AA161" s="139"/>
    </row>
    <row r="162" spans="1:44" ht="15" outlineLevel="2" x14ac:dyDescent="0.25">
      <c r="A162" s="17" t="s">
        <v>692</v>
      </c>
      <c r="B162" s="5">
        <v>55121503</v>
      </c>
      <c r="C162" s="5">
        <v>392</v>
      </c>
      <c r="D162" s="156" t="s">
        <v>194</v>
      </c>
      <c r="E162" s="156"/>
      <c r="F162" s="156"/>
      <c r="G162" s="6">
        <v>1</v>
      </c>
      <c r="H162" s="165" t="s">
        <v>214</v>
      </c>
      <c r="I162" s="19">
        <v>9</v>
      </c>
      <c r="J162" s="19">
        <v>9</v>
      </c>
      <c r="K162" s="19">
        <v>9</v>
      </c>
      <c r="L162" s="19">
        <v>9</v>
      </c>
      <c r="M162" s="369">
        <v>36</v>
      </c>
      <c r="N162" s="93">
        <v>35</v>
      </c>
      <c r="O162" s="18"/>
      <c r="P162" s="158">
        <f t="shared" si="16"/>
        <v>1260</v>
      </c>
      <c r="Q162" s="10"/>
      <c r="R162" s="10"/>
      <c r="S162" s="50"/>
      <c r="T162" s="10"/>
      <c r="U162" s="50"/>
      <c r="V162" s="118">
        <f t="shared" si="17"/>
        <v>1260</v>
      </c>
      <c r="W162" s="120"/>
      <c r="X162" s="116"/>
      <c r="AA162" s="143"/>
    </row>
    <row r="163" spans="1:44" ht="15" outlineLevel="2" x14ac:dyDescent="0.25">
      <c r="A163" s="17" t="s">
        <v>692</v>
      </c>
      <c r="B163" s="6">
        <v>31162604</v>
      </c>
      <c r="C163" s="5">
        <v>392</v>
      </c>
      <c r="D163" s="156" t="s">
        <v>192</v>
      </c>
      <c r="E163" s="156"/>
      <c r="F163" s="156"/>
      <c r="G163" s="6">
        <v>1</v>
      </c>
      <c r="H163" s="165" t="s">
        <v>187</v>
      </c>
      <c r="I163" s="19">
        <v>9</v>
      </c>
      <c r="J163" s="19">
        <v>9</v>
      </c>
      <c r="K163" s="19">
        <v>9</v>
      </c>
      <c r="L163" s="19">
        <v>9</v>
      </c>
      <c r="M163" s="369">
        <v>36</v>
      </c>
      <c r="N163" s="93">
        <v>70</v>
      </c>
      <c r="O163" s="18"/>
      <c r="P163" s="158">
        <f t="shared" si="16"/>
        <v>2520</v>
      </c>
      <c r="Q163" s="11"/>
      <c r="R163" s="11"/>
      <c r="S163" s="79"/>
      <c r="T163" s="10"/>
      <c r="U163" s="50"/>
      <c r="V163" s="118">
        <f t="shared" si="17"/>
        <v>2520</v>
      </c>
      <c r="W163" s="120"/>
      <c r="X163" s="116"/>
      <c r="AA163" s="143"/>
    </row>
    <row r="164" spans="1:44" ht="15" outlineLevel="2" x14ac:dyDescent="0.25">
      <c r="A164" s="17" t="s">
        <v>692</v>
      </c>
      <c r="B164" s="6">
        <v>44101701</v>
      </c>
      <c r="C164" s="5">
        <v>392</v>
      </c>
      <c r="D164" s="160" t="s">
        <v>84</v>
      </c>
      <c r="E164" s="160"/>
      <c r="F164" s="160"/>
      <c r="G164" s="6">
        <v>1</v>
      </c>
      <c r="H164" s="5" t="s">
        <v>123</v>
      </c>
      <c r="I164" s="19">
        <v>9</v>
      </c>
      <c r="J164" s="19">
        <v>9</v>
      </c>
      <c r="K164" s="19">
        <v>9</v>
      </c>
      <c r="L164" s="19">
        <v>9</v>
      </c>
      <c r="M164" s="369">
        <v>36</v>
      </c>
      <c r="N164" s="161">
        <v>125</v>
      </c>
      <c r="O164" s="53"/>
      <c r="P164" s="158">
        <f t="shared" si="16"/>
        <v>4500</v>
      </c>
      <c r="Q164" s="10"/>
      <c r="R164" s="10"/>
      <c r="S164" s="50"/>
      <c r="T164" s="10"/>
      <c r="U164" s="50"/>
      <c r="V164" s="118">
        <f t="shared" si="17"/>
        <v>4500</v>
      </c>
      <c r="W164" s="120"/>
      <c r="X164" s="116"/>
      <c r="AA164" s="139"/>
      <c r="AP164" s="348"/>
      <c r="AR164" s="465">
        <f>2800000+500000+700000</f>
        <v>4000000</v>
      </c>
    </row>
    <row r="165" spans="1:44" ht="15" outlineLevel="2" x14ac:dyDescent="0.25">
      <c r="A165" s="17" t="s">
        <v>692</v>
      </c>
      <c r="B165" s="5">
        <v>44122011</v>
      </c>
      <c r="C165" s="5">
        <v>392</v>
      </c>
      <c r="D165" s="160" t="s">
        <v>181</v>
      </c>
      <c r="E165" s="160"/>
      <c r="F165" s="160"/>
      <c r="G165" s="6">
        <v>1</v>
      </c>
      <c r="H165" s="5" t="s">
        <v>125</v>
      </c>
      <c r="I165" s="19">
        <v>9</v>
      </c>
      <c r="J165" s="19">
        <v>9</v>
      </c>
      <c r="K165" s="19">
        <v>9</v>
      </c>
      <c r="L165" s="19">
        <v>9</v>
      </c>
      <c r="M165" s="369">
        <v>36</v>
      </c>
      <c r="N165" s="161">
        <v>550</v>
      </c>
      <c r="O165" s="53"/>
      <c r="P165" s="158">
        <f t="shared" si="16"/>
        <v>19800</v>
      </c>
      <c r="Q165" s="11"/>
      <c r="R165" s="11"/>
      <c r="S165" s="79"/>
      <c r="T165" s="10"/>
      <c r="U165" s="50"/>
      <c r="V165" s="118">
        <f t="shared" si="17"/>
        <v>19800</v>
      </c>
      <c r="W165" s="120"/>
      <c r="X165" s="116"/>
      <c r="AA165" s="139"/>
    </row>
    <row r="166" spans="1:44" ht="15" outlineLevel="2" x14ac:dyDescent="0.25">
      <c r="A166" s="17" t="s">
        <v>692</v>
      </c>
      <c r="B166" s="6">
        <v>44122104</v>
      </c>
      <c r="C166" s="6">
        <v>392</v>
      </c>
      <c r="D166" s="156" t="s">
        <v>193</v>
      </c>
      <c r="E166" s="156"/>
      <c r="F166" s="156"/>
      <c r="G166" s="6">
        <v>1</v>
      </c>
      <c r="H166" s="165" t="s">
        <v>187</v>
      </c>
      <c r="I166" s="19">
        <v>9</v>
      </c>
      <c r="J166" s="19">
        <v>9</v>
      </c>
      <c r="K166" s="19">
        <v>9</v>
      </c>
      <c r="L166" s="19">
        <v>9</v>
      </c>
      <c r="M166" s="369">
        <v>36</v>
      </c>
      <c r="N166" s="93">
        <v>29</v>
      </c>
      <c r="O166" s="18"/>
      <c r="P166" s="158">
        <f t="shared" si="16"/>
        <v>1044</v>
      </c>
      <c r="Q166" s="11"/>
      <c r="R166" s="11"/>
      <c r="S166" s="79"/>
      <c r="T166" s="10"/>
      <c r="U166" s="50"/>
      <c r="V166" s="118">
        <f t="shared" si="17"/>
        <v>1044</v>
      </c>
      <c r="W166" s="120"/>
      <c r="X166" s="116"/>
      <c r="AA166" s="143"/>
    </row>
    <row r="167" spans="1:44" ht="15" outlineLevel="2" x14ac:dyDescent="0.25">
      <c r="A167" s="17" t="s">
        <v>692</v>
      </c>
      <c r="B167" s="6">
        <v>44122107</v>
      </c>
      <c r="C167" s="5">
        <v>392</v>
      </c>
      <c r="D167" s="162" t="s">
        <v>85</v>
      </c>
      <c r="E167" s="162"/>
      <c r="F167" s="162"/>
      <c r="G167" s="6">
        <v>1</v>
      </c>
      <c r="H167" s="6" t="s">
        <v>152</v>
      </c>
      <c r="I167" s="44">
        <f>+M167/4</f>
        <v>5</v>
      </c>
      <c r="J167" s="44">
        <f t="shared" ref="J167:L176" si="18">I167</f>
        <v>5</v>
      </c>
      <c r="K167" s="44">
        <f t="shared" si="18"/>
        <v>5</v>
      </c>
      <c r="L167" s="44">
        <f>K167</f>
        <v>5</v>
      </c>
      <c r="M167" s="369">
        <v>20</v>
      </c>
      <c r="N167" s="153">
        <v>60</v>
      </c>
      <c r="O167" s="45"/>
      <c r="P167" s="67">
        <f t="shared" si="16"/>
        <v>1200</v>
      </c>
      <c r="Q167" s="80"/>
      <c r="R167" s="80"/>
      <c r="S167" s="81"/>
      <c r="T167" s="10"/>
      <c r="U167" s="50"/>
      <c r="V167" s="118">
        <f t="shared" si="17"/>
        <v>1200</v>
      </c>
      <c r="W167" s="120"/>
      <c r="X167" s="116"/>
      <c r="AA167" s="111"/>
    </row>
    <row r="168" spans="1:44" ht="21.75" customHeight="1" outlineLevel="2" x14ac:dyDescent="0.25">
      <c r="A168" s="17" t="s">
        <v>692</v>
      </c>
      <c r="B168" s="5">
        <v>44722101</v>
      </c>
      <c r="C168" s="5">
        <v>392</v>
      </c>
      <c r="D168" s="151" t="s">
        <v>39</v>
      </c>
      <c r="E168" s="151"/>
      <c r="F168" s="151"/>
      <c r="G168" s="6">
        <v>1</v>
      </c>
      <c r="H168" s="5" t="s">
        <v>125</v>
      </c>
      <c r="I168" s="19">
        <v>1</v>
      </c>
      <c r="J168" s="19">
        <f t="shared" si="18"/>
        <v>1</v>
      </c>
      <c r="K168" s="19">
        <f t="shared" si="18"/>
        <v>1</v>
      </c>
      <c r="L168" s="19">
        <v>0</v>
      </c>
      <c r="M168" s="369">
        <v>20</v>
      </c>
      <c r="N168" s="93">
        <v>25</v>
      </c>
      <c r="O168" s="18"/>
      <c r="P168" s="158">
        <f>+M168*N167:N168</f>
        <v>500</v>
      </c>
      <c r="Q168" s="10"/>
      <c r="R168" s="10"/>
      <c r="S168" s="50"/>
      <c r="T168" s="10"/>
      <c r="U168" s="50"/>
      <c r="V168" s="118">
        <f t="shared" si="17"/>
        <v>500</v>
      </c>
      <c r="W168" s="120"/>
      <c r="X168" s="116"/>
      <c r="AA168" s="139"/>
    </row>
    <row r="169" spans="1:44" ht="18" customHeight="1" outlineLevel="2" x14ac:dyDescent="0.25">
      <c r="A169" s="17" t="s">
        <v>692</v>
      </c>
      <c r="B169" s="5">
        <v>45101508</v>
      </c>
      <c r="C169" s="6">
        <v>392</v>
      </c>
      <c r="D169" s="151" t="s">
        <v>104</v>
      </c>
      <c r="E169" s="151"/>
      <c r="F169" s="151"/>
      <c r="G169" s="6">
        <v>1</v>
      </c>
      <c r="H169" s="5" t="s">
        <v>123</v>
      </c>
      <c r="I169" s="19">
        <v>1</v>
      </c>
      <c r="J169" s="19">
        <f t="shared" si="18"/>
        <v>1</v>
      </c>
      <c r="K169" s="19">
        <f t="shared" si="18"/>
        <v>1</v>
      </c>
      <c r="L169" s="19">
        <v>0</v>
      </c>
      <c r="M169" s="369">
        <v>20</v>
      </c>
      <c r="N169" s="93">
        <v>1000</v>
      </c>
      <c r="O169" s="18"/>
      <c r="P169" s="158">
        <f>+M169*N168:N169</f>
        <v>20000</v>
      </c>
      <c r="Q169" s="10"/>
      <c r="R169" s="10"/>
      <c r="S169" s="50"/>
      <c r="T169" s="10"/>
      <c r="U169" s="50"/>
      <c r="V169" s="118">
        <f t="shared" si="17"/>
        <v>20000</v>
      </c>
      <c r="W169" s="120"/>
      <c r="X169" s="116"/>
      <c r="AA169" s="139"/>
    </row>
    <row r="170" spans="1:44" ht="15" outlineLevel="2" x14ac:dyDescent="0.25">
      <c r="A170" s="17" t="s">
        <v>692</v>
      </c>
      <c r="B170" s="6">
        <v>60121701</v>
      </c>
      <c r="C170" s="6">
        <v>392</v>
      </c>
      <c r="D170" s="160" t="s">
        <v>113</v>
      </c>
      <c r="E170" s="160"/>
      <c r="F170" s="160"/>
      <c r="G170" s="6">
        <v>1</v>
      </c>
      <c r="H170" s="5" t="s">
        <v>123</v>
      </c>
      <c r="I170" s="48">
        <f t="shared" ref="I170:I176" si="19">+M170/4</f>
        <v>5</v>
      </c>
      <c r="J170" s="48">
        <f t="shared" si="18"/>
        <v>5</v>
      </c>
      <c r="K170" s="48">
        <f t="shared" si="18"/>
        <v>5</v>
      </c>
      <c r="L170" s="48">
        <v>0</v>
      </c>
      <c r="M170" s="369">
        <v>20</v>
      </c>
      <c r="N170" s="161">
        <v>560</v>
      </c>
      <c r="O170" s="53"/>
      <c r="P170" s="158">
        <f>+M170*N170</f>
        <v>11200</v>
      </c>
      <c r="Q170" s="10"/>
      <c r="R170" s="10"/>
      <c r="S170" s="50"/>
      <c r="T170" s="10"/>
      <c r="U170" s="50"/>
      <c r="V170" s="118">
        <f t="shared" si="17"/>
        <v>11200</v>
      </c>
      <c r="W170" s="120"/>
      <c r="X170" s="116"/>
      <c r="AA170" s="139"/>
    </row>
    <row r="171" spans="1:44" ht="15" outlineLevel="2" x14ac:dyDescent="0.25">
      <c r="A171" s="17" t="s">
        <v>692</v>
      </c>
      <c r="B171" s="6">
        <v>30151509</v>
      </c>
      <c r="C171" s="5">
        <v>392</v>
      </c>
      <c r="D171" s="151" t="s">
        <v>37</v>
      </c>
      <c r="E171" s="151"/>
      <c r="F171" s="151"/>
      <c r="G171" s="6">
        <v>1</v>
      </c>
      <c r="H171" s="5" t="s">
        <v>124</v>
      </c>
      <c r="I171" s="44">
        <f t="shared" si="19"/>
        <v>5</v>
      </c>
      <c r="J171" s="44">
        <f t="shared" si="18"/>
        <v>5</v>
      </c>
      <c r="K171" s="44">
        <f t="shared" si="18"/>
        <v>5</v>
      </c>
      <c r="L171" s="44">
        <f t="shared" si="18"/>
        <v>5</v>
      </c>
      <c r="M171" s="369">
        <v>20</v>
      </c>
      <c r="N171" s="153">
        <v>105</v>
      </c>
      <c r="O171" s="45"/>
      <c r="P171" s="67">
        <f>+M171*N171</f>
        <v>2100</v>
      </c>
      <c r="Q171" s="10"/>
      <c r="R171" s="10"/>
      <c r="S171" s="50"/>
      <c r="T171" s="10"/>
      <c r="U171" s="50"/>
      <c r="V171" s="118">
        <f t="shared" si="17"/>
        <v>2100</v>
      </c>
      <c r="W171" s="120"/>
      <c r="X171" s="116"/>
      <c r="AA171" s="139"/>
    </row>
    <row r="172" spans="1:44" ht="15" outlineLevel="2" x14ac:dyDescent="0.25">
      <c r="A172" s="17" t="s">
        <v>692</v>
      </c>
      <c r="B172" s="5">
        <v>31201512</v>
      </c>
      <c r="C172" s="5">
        <v>392</v>
      </c>
      <c r="D172" s="151" t="s">
        <v>58</v>
      </c>
      <c r="E172" s="151"/>
      <c r="F172" s="151"/>
      <c r="G172" s="6">
        <v>1</v>
      </c>
      <c r="H172" s="5" t="s">
        <v>123</v>
      </c>
      <c r="I172" s="19">
        <f t="shared" si="19"/>
        <v>5</v>
      </c>
      <c r="J172" s="19">
        <f t="shared" si="18"/>
        <v>5</v>
      </c>
      <c r="K172" s="19">
        <f t="shared" si="18"/>
        <v>5</v>
      </c>
      <c r="L172" s="19">
        <f t="shared" si="18"/>
        <v>5</v>
      </c>
      <c r="M172" s="369">
        <v>20</v>
      </c>
      <c r="N172" s="93">
        <v>112</v>
      </c>
      <c r="O172" s="18"/>
      <c r="P172" s="158">
        <f>+M172*N171:N172</f>
        <v>2240</v>
      </c>
      <c r="Q172" s="10"/>
      <c r="R172" s="10"/>
      <c r="S172" s="50"/>
      <c r="T172" s="10"/>
      <c r="U172" s="50"/>
      <c r="V172" s="118">
        <f t="shared" si="17"/>
        <v>2240</v>
      </c>
      <c r="W172" s="120"/>
      <c r="X172" s="116"/>
      <c r="AA172" s="139"/>
    </row>
    <row r="173" spans="1:44" ht="15" outlineLevel="2" x14ac:dyDescent="0.25">
      <c r="A173" s="17" t="s">
        <v>692</v>
      </c>
      <c r="B173" s="5">
        <v>42312010</v>
      </c>
      <c r="C173" s="5">
        <v>392</v>
      </c>
      <c r="D173" s="151" t="s">
        <v>84</v>
      </c>
      <c r="E173" s="151"/>
      <c r="F173" s="151"/>
      <c r="G173" s="6">
        <v>1</v>
      </c>
      <c r="H173" s="5" t="s">
        <v>123</v>
      </c>
      <c r="I173" s="19">
        <f t="shared" si="19"/>
        <v>5</v>
      </c>
      <c r="J173" s="19">
        <f t="shared" si="18"/>
        <v>5</v>
      </c>
      <c r="K173" s="19">
        <f t="shared" si="18"/>
        <v>5</v>
      </c>
      <c r="L173" s="19">
        <f t="shared" si="18"/>
        <v>5</v>
      </c>
      <c r="M173" s="369">
        <v>20</v>
      </c>
      <c r="N173" s="93">
        <v>305</v>
      </c>
      <c r="O173" s="18"/>
      <c r="P173" s="158">
        <f>+M173*N173:N173</f>
        <v>6100</v>
      </c>
      <c r="Q173" s="10"/>
      <c r="R173" s="10"/>
      <c r="S173" s="50"/>
      <c r="T173" s="10"/>
      <c r="U173" s="50"/>
      <c r="V173" s="118">
        <f t="shared" si="17"/>
        <v>6100</v>
      </c>
      <c r="W173" s="120"/>
      <c r="X173" s="116"/>
      <c r="AA173" s="139"/>
    </row>
    <row r="174" spans="1:44" ht="15" outlineLevel="2" x14ac:dyDescent="0.25">
      <c r="A174" s="17" t="s">
        <v>692</v>
      </c>
      <c r="B174" s="6">
        <v>44111509</v>
      </c>
      <c r="C174" s="5">
        <v>392</v>
      </c>
      <c r="D174" s="162" t="s">
        <v>165</v>
      </c>
      <c r="E174" s="162"/>
      <c r="F174" s="162"/>
      <c r="G174" s="6">
        <v>1</v>
      </c>
      <c r="H174" s="6" t="s">
        <v>151</v>
      </c>
      <c r="I174" s="44">
        <f t="shared" si="19"/>
        <v>5</v>
      </c>
      <c r="J174" s="44">
        <f t="shared" si="18"/>
        <v>5</v>
      </c>
      <c r="K174" s="44">
        <f t="shared" si="18"/>
        <v>5</v>
      </c>
      <c r="L174" s="44">
        <f t="shared" si="18"/>
        <v>5</v>
      </c>
      <c r="M174" s="369">
        <v>20</v>
      </c>
      <c r="N174" s="153">
        <v>125</v>
      </c>
      <c r="O174" s="45"/>
      <c r="P174" s="67">
        <f>+M174*N174</f>
        <v>2500</v>
      </c>
      <c r="Q174" s="10"/>
      <c r="R174" s="10"/>
      <c r="S174" s="50"/>
      <c r="T174" s="10"/>
      <c r="U174" s="50"/>
      <c r="V174" s="118">
        <f t="shared" si="17"/>
        <v>2500</v>
      </c>
      <c r="W174" s="120"/>
      <c r="X174" s="116"/>
      <c r="AA174" s="111"/>
    </row>
    <row r="175" spans="1:44" ht="15" outlineLevel="2" x14ac:dyDescent="0.25">
      <c r="A175" s="17" t="s">
        <v>692</v>
      </c>
      <c r="B175" s="5">
        <v>44121701</v>
      </c>
      <c r="C175" s="5">
        <v>392</v>
      </c>
      <c r="D175" s="156" t="s">
        <v>188</v>
      </c>
      <c r="E175" s="156"/>
      <c r="F175" s="156"/>
      <c r="G175" s="6">
        <v>1</v>
      </c>
      <c r="H175" s="165" t="s">
        <v>187</v>
      </c>
      <c r="I175" s="19">
        <f t="shared" si="19"/>
        <v>5</v>
      </c>
      <c r="J175" s="19">
        <f t="shared" si="18"/>
        <v>5</v>
      </c>
      <c r="K175" s="19">
        <f t="shared" si="18"/>
        <v>5</v>
      </c>
      <c r="L175" s="19">
        <f t="shared" si="18"/>
        <v>5</v>
      </c>
      <c r="M175" s="369">
        <v>20</v>
      </c>
      <c r="N175" s="93">
        <v>60</v>
      </c>
      <c r="O175" s="18"/>
      <c r="P175" s="158">
        <f>+M175*N175</f>
        <v>1200</v>
      </c>
      <c r="Q175" s="10"/>
      <c r="R175" s="10"/>
      <c r="S175" s="50"/>
      <c r="T175" s="10"/>
      <c r="U175" s="50"/>
      <c r="V175" s="118">
        <f t="shared" si="17"/>
        <v>1200</v>
      </c>
      <c r="W175" s="120"/>
      <c r="X175" s="116"/>
      <c r="AA175" s="143"/>
    </row>
    <row r="176" spans="1:44" ht="15" outlineLevel="2" x14ac:dyDescent="0.25">
      <c r="A176" s="17" t="s">
        <v>692</v>
      </c>
      <c r="B176" s="5">
        <v>44121708</v>
      </c>
      <c r="C176" s="5">
        <v>392</v>
      </c>
      <c r="D176" s="151" t="s">
        <v>93</v>
      </c>
      <c r="E176" s="151"/>
      <c r="F176" s="151"/>
      <c r="G176" s="6">
        <v>1</v>
      </c>
      <c r="H176" s="5" t="s">
        <v>125</v>
      </c>
      <c r="I176" s="19">
        <f t="shared" si="19"/>
        <v>5</v>
      </c>
      <c r="J176" s="19">
        <f t="shared" si="18"/>
        <v>5</v>
      </c>
      <c r="K176" s="19">
        <f t="shared" si="18"/>
        <v>5</v>
      </c>
      <c r="L176" s="19">
        <f t="shared" si="18"/>
        <v>5</v>
      </c>
      <c r="M176" s="369">
        <v>20</v>
      </c>
      <c r="N176" s="93">
        <v>138</v>
      </c>
      <c r="O176" s="18"/>
      <c r="P176" s="158">
        <f>+M176*N175:N176</f>
        <v>2760</v>
      </c>
      <c r="Q176" s="10"/>
      <c r="R176" s="10"/>
      <c r="S176" s="50"/>
      <c r="T176" s="10"/>
      <c r="U176" s="50"/>
      <c r="V176" s="118">
        <f t="shared" si="17"/>
        <v>2760</v>
      </c>
      <c r="W176" s="120"/>
      <c r="X176" s="116"/>
      <c r="AA176" s="139"/>
    </row>
    <row r="177" spans="1:27" ht="15" outlineLevel="2" x14ac:dyDescent="0.25">
      <c r="A177" s="17" t="s">
        <v>692</v>
      </c>
      <c r="B177" s="6">
        <v>31201500</v>
      </c>
      <c r="C177" s="5">
        <v>392</v>
      </c>
      <c r="D177" s="156" t="s">
        <v>196</v>
      </c>
      <c r="E177" s="156"/>
      <c r="F177" s="156"/>
      <c r="G177" s="6">
        <v>1</v>
      </c>
      <c r="H177" s="165" t="s">
        <v>214</v>
      </c>
      <c r="I177" s="19">
        <v>5</v>
      </c>
      <c r="J177" s="19">
        <v>5</v>
      </c>
      <c r="K177" s="19">
        <v>5</v>
      </c>
      <c r="L177" s="19">
        <v>1</v>
      </c>
      <c r="M177" s="369">
        <v>20</v>
      </c>
      <c r="N177" s="93">
        <v>119</v>
      </c>
      <c r="O177" s="18"/>
      <c r="P177" s="158">
        <f>+M177*N177</f>
        <v>2380</v>
      </c>
      <c r="Q177" s="10"/>
      <c r="R177" s="10"/>
      <c r="S177" s="50"/>
      <c r="T177" s="10"/>
      <c r="U177" s="50"/>
      <c r="V177" s="118">
        <f t="shared" si="17"/>
        <v>2380</v>
      </c>
      <c r="W177" s="120"/>
      <c r="X177" s="116"/>
      <c r="AA177" s="143"/>
    </row>
    <row r="178" spans="1:27" ht="15" outlineLevel="2" x14ac:dyDescent="0.25">
      <c r="A178" s="17" t="s">
        <v>692</v>
      </c>
      <c r="B178" s="6">
        <v>31201512</v>
      </c>
      <c r="C178" s="6">
        <v>392</v>
      </c>
      <c r="D178" s="160" t="s">
        <v>53</v>
      </c>
      <c r="E178" s="160"/>
      <c r="F178" s="160"/>
      <c r="G178" s="6">
        <v>1</v>
      </c>
      <c r="H178" s="5" t="s">
        <v>123</v>
      </c>
      <c r="I178" s="48">
        <v>5</v>
      </c>
      <c r="J178" s="48">
        <v>5</v>
      </c>
      <c r="K178" s="48">
        <v>5</v>
      </c>
      <c r="L178" s="48">
        <v>5</v>
      </c>
      <c r="M178" s="369">
        <v>20</v>
      </c>
      <c r="N178" s="161">
        <v>95</v>
      </c>
      <c r="O178" s="53"/>
      <c r="P178" s="158">
        <f>+M178*N178</f>
        <v>1900</v>
      </c>
      <c r="Q178" s="10"/>
      <c r="R178" s="10"/>
      <c r="S178" s="50"/>
      <c r="T178" s="10"/>
      <c r="U178" s="50"/>
      <c r="V178" s="118">
        <f t="shared" si="17"/>
        <v>1900</v>
      </c>
      <c r="W178" s="120"/>
      <c r="X178" s="116"/>
      <c r="AA178" s="139"/>
    </row>
    <row r="179" spans="1:27" ht="15" outlineLevel="2" x14ac:dyDescent="0.25">
      <c r="A179" s="17" t="s">
        <v>692</v>
      </c>
      <c r="B179" s="6">
        <v>41111604</v>
      </c>
      <c r="C179" s="6">
        <v>392</v>
      </c>
      <c r="D179" s="162" t="s">
        <v>167</v>
      </c>
      <c r="E179" s="162"/>
      <c r="F179" s="162"/>
      <c r="G179" s="6">
        <v>1</v>
      </c>
      <c r="H179" s="6" t="s">
        <v>151</v>
      </c>
      <c r="I179" s="44">
        <f>+M179/4</f>
        <v>5</v>
      </c>
      <c r="J179" s="44">
        <f>I179</f>
        <v>5</v>
      </c>
      <c r="K179" s="44">
        <f>J179</f>
        <v>5</v>
      </c>
      <c r="L179" s="44">
        <f>K179</f>
        <v>5</v>
      </c>
      <c r="M179" s="369">
        <v>20</v>
      </c>
      <c r="N179" s="153">
        <v>150</v>
      </c>
      <c r="O179" s="45"/>
      <c r="P179" s="67">
        <f>+M179*N179</f>
        <v>3000</v>
      </c>
      <c r="Q179" s="10"/>
      <c r="R179" s="10"/>
      <c r="S179" s="50"/>
      <c r="T179" s="10"/>
      <c r="U179" s="50"/>
      <c r="V179" s="118">
        <f t="shared" si="17"/>
        <v>3000</v>
      </c>
      <c r="W179" s="120"/>
      <c r="X179" s="116"/>
      <c r="AA179" s="111"/>
    </row>
    <row r="180" spans="1:27" ht="15" outlineLevel="2" x14ac:dyDescent="0.25">
      <c r="A180" s="17" t="s">
        <v>692</v>
      </c>
      <c r="B180" s="6">
        <v>44101701</v>
      </c>
      <c r="C180" s="5">
        <v>392</v>
      </c>
      <c r="D180" s="156" t="s">
        <v>203</v>
      </c>
      <c r="E180" s="156"/>
      <c r="F180" s="156"/>
      <c r="G180" s="6">
        <v>1</v>
      </c>
      <c r="H180" s="165" t="s">
        <v>215</v>
      </c>
      <c r="I180" s="19">
        <v>5</v>
      </c>
      <c r="J180" s="19">
        <v>5</v>
      </c>
      <c r="K180" s="19">
        <v>5</v>
      </c>
      <c r="L180" s="19">
        <v>5</v>
      </c>
      <c r="M180" s="369">
        <v>20</v>
      </c>
      <c r="N180" s="93">
        <v>677</v>
      </c>
      <c r="O180" s="18"/>
      <c r="P180" s="158">
        <f>+M180*N180</f>
        <v>13540</v>
      </c>
      <c r="Q180" s="10"/>
      <c r="R180" s="10"/>
      <c r="S180" s="50"/>
      <c r="T180" s="10"/>
      <c r="U180" s="50"/>
      <c r="V180" s="118">
        <f t="shared" si="17"/>
        <v>13540</v>
      </c>
      <c r="W180" s="120"/>
      <c r="X180" s="116"/>
      <c r="AA180" s="143"/>
    </row>
    <row r="181" spans="1:27" ht="15" outlineLevel="2" x14ac:dyDescent="0.25">
      <c r="A181" s="17" t="s">
        <v>692</v>
      </c>
      <c r="B181" s="6">
        <v>44111521</v>
      </c>
      <c r="C181" s="6">
        <v>392</v>
      </c>
      <c r="D181" s="156" t="s">
        <v>209</v>
      </c>
      <c r="E181" s="156"/>
      <c r="F181" s="156"/>
      <c r="G181" s="6">
        <v>1</v>
      </c>
      <c r="H181" s="165" t="s">
        <v>215</v>
      </c>
      <c r="I181" s="19">
        <v>5</v>
      </c>
      <c r="J181" s="19">
        <v>5</v>
      </c>
      <c r="K181" s="19">
        <v>5</v>
      </c>
      <c r="L181" s="19">
        <v>1</v>
      </c>
      <c r="M181" s="369">
        <v>20</v>
      </c>
      <c r="N181" s="93">
        <v>82</v>
      </c>
      <c r="O181" s="18"/>
      <c r="P181" s="158">
        <f>+M181*N181</f>
        <v>1640</v>
      </c>
      <c r="Q181" s="10"/>
      <c r="R181" s="10"/>
      <c r="S181" s="50"/>
      <c r="T181" s="10"/>
      <c r="U181" s="50"/>
      <c r="V181" s="118">
        <f t="shared" si="17"/>
        <v>1640</v>
      </c>
      <c r="W181" s="120"/>
      <c r="X181" s="116"/>
      <c r="AA181" s="143"/>
    </row>
    <row r="182" spans="1:27" ht="15" outlineLevel="2" x14ac:dyDescent="0.25">
      <c r="A182" s="17" t="s">
        <v>692</v>
      </c>
      <c r="B182" s="5">
        <v>44121701</v>
      </c>
      <c r="C182" s="6">
        <v>392</v>
      </c>
      <c r="D182" s="151" t="s">
        <v>41</v>
      </c>
      <c r="E182" s="151"/>
      <c r="F182" s="151"/>
      <c r="G182" s="6">
        <v>1</v>
      </c>
      <c r="H182" s="5" t="s">
        <v>125</v>
      </c>
      <c r="I182" s="19">
        <v>5</v>
      </c>
      <c r="J182" s="19">
        <v>5</v>
      </c>
      <c r="K182" s="19">
        <v>5</v>
      </c>
      <c r="L182" s="19">
        <v>5</v>
      </c>
      <c r="M182" s="369">
        <v>20</v>
      </c>
      <c r="N182" s="93">
        <v>85</v>
      </c>
      <c r="O182" s="18"/>
      <c r="P182" s="158">
        <f>+M182*N181:N182</f>
        <v>1700</v>
      </c>
      <c r="Q182" s="10"/>
      <c r="R182" s="10"/>
      <c r="S182" s="50"/>
      <c r="T182" s="10"/>
      <c r="U182" s="50"/>
      <c r="V182" s="118">
        <f t="shared" si="17"/>
        <v>1700</v>
      </c>
      <c r="W182" s="120"/>
      <c r="X182" s="116"/>
      <c r="AA182" s="139"/>
    </row>
    <row r="183" spans="1:27" ht="15" outlineLevel="2" x14ac:dyDescent="0.25">
      <c r="A183" s="17" t="s">
        <v>692</v>
      </c>
      <c r="B183" s="6">
        <v>44121708</v>
      </c>
      <c r="C183" s="6">
        <v>392</v>
      </c>
      <c r="D183" s="156" t="s">
        <v>195</v>
      </c>
      <c r="E183" s="156"/>
      <c r="F183" s="156"/>
      <c r="G183" s="6">
        <v>1</v>
      </c>
      <c r="H183" s="165" t="s">
        <v>214</v>
      </c>
      <c r="I183" s="19">
        <v>5</v>
      </c>
      <c r="J183" s="19">
        <v>5</v>
      </c>
      <c r="K183" s="19">
        <v>5</v>
      </c>
      <c r="L183" s="19">
        <v>5</v>
      </c>
      <c r="M183" s="369">
        <v>20</v>
      </c>
      <c r="N183" s="93">
        <v>195</v>
      </c>
      <c r="O183" s="18"/>
      <c r="P183" s="158">
        <f t="shared" ref="P183:P189" si="20">+M183*N183</f>
        <v>3900</v>
      </c>
      <c r="Q183" s="10"/>
      <c r="R183" s="10"/>
      <c r="S183" s="50"/>
      <c r="T183" s="10"/>
      <c r="U183" s="50"/>
      <c r="V183" s="118">
        <f t="shared" si="17"/>
        <v>3900</v>
      </c>
      <c r="W183" s="120"/>
      <c r="X183" s="116"/>
      <c r="AA183" s="143"/>
    </row>
    <row r="184" spans="1:27" ht="15" outlineLevel="2" x14ac:dyDescent="0.25">
      <c r="A184" s="17" t="s">
        <v>692</v>
      </c>
      <c r="B184" s="6">
        <v>44121801</v>
      </c>
      <c r="C184" s="5">
        <v>392</v>
      </c>
      <c r="D184" s="160" t="s">
        <v>59</v>
      </c>
      <c r="E184" s="160"/>
      <c r="F184" s="160"/>
      <c r="G184" s="6">
        <v>1</v>
      </c>
      <c r="H184" s="5" t="s">
        <v>123</v>
      </c>
      <c r="I184" s="48">
        <f>+M184/4</f>
        <v>5</v>
      </c>
      <c r="J184" s="48">
        <f>I184</f>
        <v>5</v>
      </c>
      <c r="K184" s="48">
        <f>J184</f>
        <v>5</v>
      </c>
      <c r="L184" s="48">
        <v>5</v>
      </c>
      <c r="M184" s="369">
        <v>20</v>
      </c>
      <c r="N184" s="161">
        <v>65</v>
      </c>
      <c r="O184" s="53"/>
      <c r="P184" s="158">
        <f t="shared" si="20"/>
        <v>1300</v>
      </c>
      <c r="Q184" s="10"/>
      <c r="R184" s="10"/>
      <c r="S184" s="50"/>
      <c r="T184" s="10"/>
      <c r="U184" s="50"/>
      <c r="V184" s="118">
        <f t="shared" si="17"/>
        <v>1300</v>
      </c>
      <c r="W184" s="120"/>
      <c r="X184" s="116"/>
      <c r="AA184" s="139"/>
    </row>
    <row r="185" spans="1:27" ht="15" outlineLevel="2" x14ac:dyDescent="0.25">
      <c r="A185" s="17" t="s">
        <v>692</v>
      </c>
      <c r="B185" s="6">
        <v>44121802</v>
      </c>
      <c r="C185" s="5">
        <v>392</v>
      </c>
      <c r="D185" s="160" t="s">
        <v>62</v>
      </c>
      <c r="E185" s="160"/>
      <c r="F185" s="160"/>
      <c r="G185" s="6">
        <v>1</v>
      </c>
      <c r="H185" s="5" t="s">
        <v>123</v>
      </c>
      <c r="I185" s="48">
        <f>+M185/4</f>
        <v>5</v>
      </c>
      <c r="J185" s="48">
        <f>I185</f>
        <v>5</v>
      </c>
      <c r="K185" s="48">
        <f>J185</f>
        <v>5</v>
      </c>
      <c r="L185" s="48">
        <v>5</v>
      </c>
      <c r="M185" s="369">
        <v>20</v>
      </c>
      <c r="N185" s="161">
        <v>35</v>
      </c>
      <c r="O185" s="53"/>
      <c r="P185" s="158">
        <f t="shared" si="20"/>
        <v>700</v>
      </c>
      <c r="Q185" s="10"/>
      <c r="R185" s="10"/>
      <c r="S185" s="50"/>
      <c r="T185" s="10"/>
      <c r="U185" s="50"/>
      <c r="V185" s="118">
        <f t="shared" si="17"/>
        <v>700</v>
      </c>
      <c r="W185" s="120"/>
      <c r="X185" s="116"/>
      <c r="AA185" s="139"/>
    </row>
    <row r="186" spans="1:27" ht="15" outlineLevel="2" x14ac:dyDescent="0.25">
      <c r="A186" s="17" t="s">
        <v>692</v>
      </c>
      <c r="B186" s="6">
        <v>44121802</v>
      </c>
      <c r="C186" s="6">
        <v>392</v>
      </c>
      <c r="D186" s="156" t="s">
        <v>198</v>
      </c>
      <c r="E186" s="156"/>
      <c r="F186" s="156"/>
      <c r="G186" s="6">
        <v>1</v>
      </c>
      <c r="H186" s="5" t="s">
        <v>123</v>
      </c>
      <c r="I186" s="19">
        <v>5</v>
      </c>
      <c r="J186" s="19">
        <v>5</v>
      </c>
      <c r="K186" s="19">
        <v>5</v>
      </c>
      <c r="L186" s="19">
        <v>5</v>
      </c>
      <c r="M186" s="369">
        <v>20</v>
      </c>
      <c r="N186" s="93">
        <v>85</v>
      </c>
      <c r="O186" s="18"/>
      <c r="P186" s="158">
        <f t="shared" si="20"/>
        <v>1700</v>
      </c>
      <c r="Q186" s="10"/>
      <c r="R186" s="10"/>
      <c r="S186" s="50"/>
      <c r="T186" s="10"/>
      <c r="U186" s="50"/>
      <c r="V186" s="118">
        <f t="shared" si="17"/>
        <v>1700</v>
      </c>
      <c r="W186" s="120"/>
      <c r="X186" s="116"/>
      <c r="AA186" s="139"/>
    </row>
    <row r="187" spans="1:27" ht="15" outlineLevel="2" x14ac:dyDescent="0.25">
      <c r="A187" s="17" t="s">
        <v>692</v>
      </c>
      <c r="B187" s="6">
        <v>44122026</v>
      </c>
      <c r="C187" s="6">
        <v>392</v>
      </c>
      <c r="D187" s="156" t="s">
        <v>204</v>
      </c>
      <c r="E187" s="156"/>
      <c r="F187" s="156"/>
      <c r="G187" s="6">
        <v>1</v>
      </c>
      <c r="H187" s="165" t="s">
        <v>215</v>
      </c>
      <c r="I187" s="19">
        <v>5</v>
      </c>
      <c r="J187" s="19">
        <v>5</v>
      </c>
      <c r="K187" s="19">
        <v>5</v>
      </c>
      <c r="L187" s="19">
        <v>5</v>
      </c>
      <c r="M187" s="369">
        <v>20</v>
      </c>
      <c r="N187" s="93">
        <v>65</v>
      </c>
      <c r="O187" s="18"/>
      <c r="P187" s="158">
        <f t="shared" si="20"/>
        <v>1300</v>
      </c>
      <c r="Q187" s="10"/>
      <c r="R187" s="10"/>
      <c r="S187" s="50"/>
      <c r="T187" s="10"/>
      <c r="U187" s="50"/>
      <c r="V187" s="118">
        <f t="shared" si="17"/>
        <v>1300</v>
      </c>
      <c r="W187" s="120"/>
      <c r="X187" s="116"/>
      <c r="AA187" s="143"/>
    </row>
    <row r="188" spans="1:27" ht="15" outlineLevel="2" x14ac:dyDescent="0.25">
      <c r="A188" s="17" t="s">
        <v>692</v>
      </c>
      <c r="B188" s="6">
        <v>44122107</v>
      </c>
      <c r="C188" s="5">
        <v>392</v>
      </c>
      <c r="D188" s="160" t="s">
        <v>85</v>
      </c>
      <c r="E188" s="160"/>
      <c r="F188" s="160"/>
      <c r="G188" s="6">
        <v>1</v>
      </c>
      <c r="H188" s="5" t="s">
        <v>125</v>
      </c>
      <c r="I188" s="48">
        <f>+M188/4</f>
        <v>5</v>
      </c>
      <c r="J188" s="48">
        <f t="shared" ref="J188:K190" si="21">I188</f>
        <v>5</v>
      </c>
      <c r="K188" s="48">
        <f t="shared" si="21"/>
        <v>5</v>
      </c>
      <c r="L188" s="48">
        <v>5</v>
      </c>
      <c r="M188" s="369">
        <v>20</v>
      </c>
      <c r="N188" s="161">
        <v>65</v>
      </c>
      <c r="O188" s="53"/>
      <c r="P188" s="158">
        <f t="shared" si="20"/>
        <v>1300</v>
      </c>
      <c r="Q188" s="10"/>
      <c r="R188" s="10"/>
      <c r="S188" s="50"/>
      <c r="T188" s="10"/>
      <c r="U188" s="50"/>
      <c r="V188" s="118">
        <f t="shared" si="17"/>
        <v>1300</v>
      </c>
      <c r="W188" s="120"/>
      <c r="X188" s="116"/>
      <c r="AA188" s="139"/>
    </row>
    <row r="189" spans="1:27" ht="15" outlineLevel="2" x14ac:dyDescent="0.25">
      <c r="A189" s="17" t="s">
        <v>692</v>
      </c>
      <c r="B189" s="6">
        <v>45101903</v>
      </c>
      <c r="C189" s="6">
        <v>392</v>
      </c>
      <c r="D189" s="160" t="s">
        <v>104</v>
      </c>
      <c r="E189" s="160"/>
      <c r="F189" s="160"/>
      <c r="G189" s="6">
        <v>1</v>
      </c>
      <c r="H189" s="5" t="s">
        <v>123</v>
      </c>
      <c r="I189" s="48">
        <f>+M189/4</f>
        <v>5</v>
      </c>
      <c r="J189" s="48">
        <f t="shared" si="21"/>
        <v>5</v>
      </c>
      <c r="K189" s="48">
        <f t="shared" si="21"/>
        <v>5</v>
      </c>
      <c r="L189" s="48">
        <v>5</v>
      </c>
      <c r="M189" s="369">
        <v>20</v>
      </c>
      <c r="N189" s="161">
        <v>205</v>
      </c>
      <c r="O189" s="53"/>
      <c r="P189" s="158">
        <f t="shared" si="20"/>
        <v>4100</v>
      </c>
      <c r="Q189" s="10"/>
      <c r="R189" s="10"/>
      <c r="S189" s="50"/>
      <c r="T189" s="10"/>
      <c r="U189" s="50"/>
      <c r="V189" s="118">
        <f t="shared" si="17"/>
        <v>4100</v>
      </c>
      <c r="W189" s="120"/>
      <c r="X189" s="116"/>
      <c r="AA189" s="139"/>
    </row>
    <row r="190" spans="1:27" ht="15" outlineLevel="2" x14ac:dyDescent="0.25">
      <c r="A190" s="17" t="s">
        <v>692</v>
      </c>
      <c r="B190" s="5">
        <v>60121509</v>
      </c>
      <c r="C190" s="5">
        <v>392</v>
      </c>
      <c r="D190" s="151" t="s">
        <v>63</v>
      </c>
      <c r="E190" s="151"/>
      <c r="F190" s="151"/>
      <c r="G190" s="6">
        <v>1</v>
      </c>
      <c r="H190" s="5" t="s">
        <v>123</v>
      </c>
      <c r="I190" s="48">
        <f>+M190/4</f>
        <v>5</v>
      </c>
      <c r="J190" s="48">
        <f t="shared" si="21"/>
        <v>5</v>
      </c>
      <c r="K190" s="48">
        <f t="shared" si="21"/>
        <v>5</v>
      </c>
      <c r="L190" s="48">
        <v>5</v>
      </c>
      <c r="M190" s="369">
        <v>20</v>
      </c>
      <c r="N190" s="93">
        <v>150</v>
      </c>
      <c r="O190" s="18"/>
      <c r="P190" s="158">
        <f>+M190*N190:N190</f>
        <v>3000</v>
      </c>
      <c r="Q190" s="10"/>
      <c r="R190" s="10"/>
      <c r="S190" s="50"/>
      <c r="T190" s="10"/>
      <c r="U190" s="50"/>
      <c r="V190" s="118">
        <f t="shared" si="17"/>
        <v>3000</v>
      </c>
      <c r="W190" s="120"/>
      <c r="X190" s="116"/>
      <c r="AA190" s="139"/>
    </row>
    <row r="191" spans="1:27" ht="15" outlineLevel="2" x14ac:dyDescent="0.25">
      <c r="A191" s="17" t="s">
        <v>692</v>
      </c>
      <c r="B191" s="169" t="s">
        <v>676</v>
      </c>
      <c r="C191" s="6">
        <v>392</v>
      </c>
      <c r="D191" s="156" t="s">
        <v>201</v>
      </c>
      <c r="E191" s="156"/>
      <c r="F191" s="156"/>
      <c r="G191" s="6">
        <v>1</v>
      </c>
      <c r="H191" s="165" t="s">
        <v>215</v>
      </c>
      <c r="I191" s="19">
        <v>5</v>
      </c>
      <c r="J191" s="19">
        <v>5</v>
      </c>
      <c r="K191" s="19">
        <v>5</v>
      </c>
      <c r="L191" s="19">
        <v>5</v>
      </c>
      <c r="M191" s="369">
        <v>20</v>
      </c>
      <c r="N191" s="93">
        <v>28</v>
      </c>
      <c r="O191" s="18"/>
      <c r="P191" s="158">
        <f t="shared" ref="P191:P231" si="22">+M191*N191</f>
        <v>560</v>
      </c>
      <c r="Q191" s="10"/>
      <c r="R191" s="10"/>
      <c r="S191" s="50"/>
      <c r="T191" s="10"/>
      <c r="U191" s="50"/>
      <c r="V191" s="118">
        <f t="shared" si="17"/>
        <v>560</v>
      </c>
      <c r="W191" s="120"/>
      <c r="X191" s="116"/>
      <c r="AA191" s="143"/>
    </row>
    <row r="192" spans="1:27" ht="15" outlineLevel="2" x14ac:dyDescent="0.25">
      <c r="A192" s="17" t="s">
        <v>692</v>
      </c>
      <c r="B192" s="6">
        <v>31162604</v>
      </c>
      <c r="C192" s="5">
        <v>392</v>
      </c>
      <c r="D192" s="162" t="s">
        <v>81</v>
      </c>
      <c r="E192" s="162"/>
      <c r="F192" s="162"/>
      <c r="G192" s="6">
        <v>1</v>
      </c>
      <c r="H192" s="6" t="s">
        <v>151</v>
      </c>
      <c r="I192" s="44">
        <f t="shared" ref="I192:I201" si="23">+M192/4</f>
        <v>5</v>
      </c>
      <c r="J192" s="44">
        <f t="shared" ref="J192:L201" si="24">I192</f>
        <v>5</v>
      </c>
      <c r="K192" s="44">
        <f t="shared" si="24"/>
        <v>5</v>
      </c>
      <c r="L192" s="44">
        <f t="shared" si="24"/>
        <v>5</v>
      </c>
      <c r="M192" s="369">
        <v>20</v>
      </c>
      <c r="N192" s="153">
        <v>89</v>
      </c>
      <c r="O192" s="45"/>
      <c r="P192" s="67">
        <f t="shared" si="22"/>
        <v>1780</v>
      </c>
      <c r="Q192" s="10"/>
      <c r="R192" s="10"/>
      <c r="S192" s="50"/>
      <c r="T192" s="10"/>
      <c r="U192" s="50"/>
      <c r="V192" s="118">
        <f t="shared" si="17"/>
        <v>1780</v>
      </c>
      <c r="W192" s="120"/>
      <c r="X192" s="116"/>
      <c r="AA192" s="111"/>
    </row>
    <row r="193" spans="1:27" ht="15" outlineLevel="2" x14ac:dyDescent="0.25">
      <c r="A193" s="17" t="s">
        <v>692</v>
      </c>
      <c r="B193" s="6">
        <v>31201505</v>
      </c>
      <c r="C193" s="5">
        <v>392</v>
      </c>
      <c r="D193" s="151" t="s">
        <v>57</v>
      </c>
      <c r="E193" s="151"/>
      <c r="F193" s="151"/>
      <c r="G193" s="6">
        <v>1</v>
      </c>
      <c r="H193" s="6" t="s">
        <v>151</v>
      </c>
      <c r="I193" s="44">
        <f t="shared" si="23"/>
        <v>5</v>
      </c>
      <c r="J193" s="44">
        <f t="shared" si="24"/>
        <v>5</v>
      </c>
      <c r="K193" s="44">
        <f t="shared" si="24"/>
        <v>5</v>
      </c>
      <c r="L193" s="44">
        <f t="shared" si="24"/>
        <v>5</v>
      </c>
      <c r="M193" s="369">
        <v>20</v>
      </c>
      <c r="N193" s="153">
        <v>85</v>
      </c>
      <c r="O193" s="45"/>
      <c r="P193" s="67">
        <f t="shared" si="22"/>
        <v>1700</v>
      </c>
      <c r="Q193" s="11"/>
      <c r="R193" s="11"/>
      <c r="S193" s="79"/>
      <c r="T193" s="10"/>
      <c r="U193" s="50"/>
      <c r="V193" s="118">
        <f t="shared" si="17"/>
        <v>1700</v>
      </c>
      <c r="W193" s="120"/>
      <c r="X193" s="116"/>
      <c r="AA193" s="111"/>
    </row>
    <row r="194" spans="1:27" ht="15" outlineLevel="2" x14ac:dyDescent="0.25">
      <c r="A194" s="17" t="s">
        <v>692</v>
      </c>
      <c r="B194" s="5">
        <v>39121403</v>
      </c>
      <c r="C194" s="6">
        <v>392</v>
      </c>
      <c r="D194" s="160" t="s">
        <v>69</v>
      </c>
      <c r="E194" s="160"/>
      <c r="F194" s="160"/>
      <c r="G194" s="6">
        <v>1</v>
      </c>
      <c r="H194" s="5" t="s">
        <v>187</v>
      </c>
      <c r="I194" s="48">
        <f t="shared" si="23"/>
        <v>5</v>
      </c>
      <c r="J194" s="48">
        <f t="shared" si="24"/>
        <v>5</v>
      </c>
      <c r="K194" s="48">
        <f t="shared" si="24"/>
        <v>5</v>
      </c>
      <c r="L194" s="48">
        <f t="shared" si="24"/>
        <v>5</v>
      </c>
      <c r="M194" s="369">
        <v>20</v>
      </c>
      <c r="N194" s="161">
        <v>560</v>
      </c>
      <c r="O194" s="53"/>
      <c r="P194" s="158">
        <f t="shared" si="22"/>
        <v>11200</v>
      </c>
      <c r="Q194" s="80"/>
      <c r="R194" s="80"/>
      <c r="S194" s="81"/>
      <c r="T194" s="10"/>
      <c r="U194" s="50"/>
      <c r="V194" s="118">
        <f t="shared" si="17"/>
        <v>11200</v>
      </c>
      <c r="W194" s="120"/>
      <c r="X194" s="116"/>
      <c r="AA194" s="139"/>
    </row>
    <row r="195" spans="1:27" ht="15" outlineLevel="2" x14ac:dyDescent="0.25">
      <c r="A195" s="17" t="s">
        <v>692</v>
      </c>
      <c r="B195" s="6">
        <v>44122026</v>
      </c>
      <c r="C195" s="6">
        <v>392</v>
      </c>
      <c r="D195" s="162" t="s">
        <v>111</v>
      </c>
      <c r="E195" s="162"/>
      <c r="F195" s="162"/>
      <c r="G195" s="6">
        <v>1</v>
      </c>
      <c r="H195" s="6" t="s">
        <v>151</v>
      </c>
      <c r="I195" s="44">
        <f t="shared" si="23"/>
        <v>5</v>
      </c>
      <c r="J195" s="44">
        <f t="shared" si="24"/>
        <v>5</v>
      </c>
      <c r="K195" s="44">
        <f t="shared" si="24"/>
        <v>5</v>
      </c>
      <c r="L195" s="44">
        <f>K195</f>
        <v>5</v>
      </c>
      <c r="M195" s="369">
        <v>20</v>
      </c>
      <c r="N195" s="153">
        <v>226.8</v>
      </c>
      <c r="O195" s="45"/>
      <c r="P195" s="67">
        <f t="shared" si="22"/>
        <v>4536</v>
      </c>
      <c r="Q195" s="10"/>
      <c r="R195" s="10"/>
      <c r="S195" s="50"/>
      <c r="T195" s="10"/>
      <c r="U195" s="50"/>
      <c r="V195" s="118">
        <f t="shared" si="17"/>
        <v>4536</v>
      </c>
      <c r="W195" s="120"/>
      <c r="X195" s="116"/>
      <c r="AA195" s="111"/>
    </row>
    <row r="196" spans="1:27" ht="15" outlineLevel="2" x14ac:dyDescent="0.25">
      <c r="A196" s="17" t="s">
        <v>692</v>
      </c>
      <c r="B196" s="6">
        <v>45101903</v>
      </c>
      <c r="C196" s="6">
        <v>392</v>
      </c>
      <c r="D196" s="162" t="s">
        <v>164</v>
      </c>
      <c r="E196" s="162"/>
      <c r="F196" s="162"/>
      <c r="G196" s="6">
        <v>1</v>
      </c>
      <c r="H196" s="6" t="s">
        <v>151</v>
      </c>
      <c r="I196" s="44">
        <f t="shared" si="23"/>
        <v>5</v>
      </c>
      <c r="J196" s="44">
        <f t="shared" si="24"/>
        <v>5</v>
      </c>
      <c r="K196" s="44">
        <f t="shared" si="24"/>
        <v>5</v>
      </c>
      <c r="L196" s="44">
        <f>K196</f>
        <v>5</v>
      </c>
      <c r="M196" s="369">
        <v>20</v>
      </c>
      <c r="N196" s="153">
        <v>1000</v>
      </c>
      <c r="O196" s="45"/>
      <c r="P196" s="67">
        <f t="shared" si="22"/>
        <v>20000</v>
      </c>
      <c r="Q196" s="10"/>
      <c r="R196" s="10"/>
      <c r="S196" s="50"/>
      <c r="T196" s="10"/>
      <c r="U196" s="50"/>
      <c r="V196" s="118">
        <f t="shared" si="17"/>
        <v>20000</v>
      </c>
      <c r="W196" s="120"/>
      <c r="X196" s="116"/>
      <c r="AA196" s="111"/>
    </row>
    <row r="197" spans="1:27" ht="15" outlineLevel="2" x14ac:dyDescent="0.25">
      <c r="A197" s="17" t="s">
        <v>692</v>
      </c>
      <c r="B197" s="6">
        <v>31201512</v>
      </c>
      <c r="C197" s="5">
        <v>392</v>
      </c>
      <c r="D197" s="151" t="s">
        <v>58</v>
      </c>
      <c r="E197" s="151"/>
      <c r="F197" s="151"/>
      <c r="G197" s="6">
        <v>1</v>
      </c>
      <c r="H197" s="5" t="s">
        <v>123</v>
      </c>
      <c r="I197" s="44">
        <f t="shared" si="23"/>
        <v>5</v>
      </c>
      <c r="J197" s="44">
        <f t="shared" si="24"/>
        <v>5</v>
      </c>
      <c r="K197" s="44">
        <f t="shared" si="24"/>
        <v>5</v>
      </c>
      <c r="L197" s="44">
        <f>K197</f>
        <v>5</v>
      </c>
      <c r="M197" s="369">
        <v>20</v>
      </c>
      <c r="N197" s="153">
        <v>95</v>
      </c>
      <c r="O197" s="45"/>
      <c r="P197" s="67">
        <f t="shared" si="22"/>
        <v>1900</v>
      </c>
      <c r="Q197" s="10"/>
      <c r="R197" s="10"/>
      <c r="S197" s="50"/>
      <c r="T197" s="10"/>
      <c r="U197" s="50"/>
      <c r="V197" s="118">
        <f t="shared" si="17"/>
        <v>1900</v>
      </c>
      <c r="W197" s="120"/>
      <c r="X197" s="116"/>
      <c r="AA197" s="139"/>
    </row>
    <row r="198" spans="1:27" ht="15" outlineLevel="2" x14ac:dyDescent="0.25">
      <c r="A198" s="17" t="s">
        <v>692</v>
      </c>
      <c r="B198" s="6">
        <v>44122104</v>
      </c>
      <c r="C198" s="6">
        <v>392</v>
      </c>
      <c r="D198" s="160" t="s">
        <v>179</v>
      </c>
      <c r="E198" s="160"/>
      <c r="F198" s="160"/>
      <c r="G198" s="6">
        <v>1</v>
      </c>
      <c r="H198" s="5" t="s">
        <v>125</v>
      </c>
      <c r="I198" s="48">
        <f t="shared" si="23"/>
        <v>5</v>
      </c>
      <c r="J198" s="48">
        <f t="shared" si="24"/>
        <v>5</v>
      </c>
      <c r="K198" s="48">
        <f t="shared" si="24"/>
        <v>5</v>
      </c>
      <c r="L198" s="48">
        <f>K198</f>
        <v>5</v>
      </c>
      <c r="M198" s="369">
        <v>20</v>
      </c>
      <c r="N198" s="161">
        <v>350</v>
      </c>
      <c r="O198" s="53"/>
      <c r="P198" s="158">
        <f t="shared" si="22"/>
        <v>7000</v>
      </c>
      <c r="Q198" s="10"/>
      <c r="R198" s="10"/>
      <c r="S198" s="50"/>
      <c r="T198" s="10"/>
      <c r="U198" s="50"/>
      <c r="V198" s="118">
        <f t="shared" si="17"/>
        <v>7000</v>
      </c>
      <c r="W198" s="120"/>
      <c r="X198" s="116"/>
      <c r="AA198" s="139"/>
    </row>
    <row r="199" spans="1:27" ht="15" outlineLevel="2" x14ac:dyDescent="0.25">
      <c r="A199" s="17" t="s">
        <v>692</v>
      </c>
      <c r="B199" s="6">
        <v>44101701</v>
      </c>
      <c r="C199" s="5">
        <v>392</v>
      </c>
      <c r="D199" s="162" t="s">
        <v>159</v>
      </c>
      <c r="E199" s="162"/>
      <c r="F199" s="162"/>
      <c r="G199" s="6">
        <v>1</v>
      </c>
      <c r="H199" s="6" t="s">
        <v>152</v>
      </c>
      <c r="I199" s="44">
        <f t="shared" si="23"/>
        <v>9</v>
      </c>
      <c r="J199" s="44">
        <f t="shared" si="24"/>
        <v>9</v>
      </c>
      <c r="K199" s="44">
        <f t="shared" si="24"/>
        <v>9</v>
      </c>
      <c r="L199" s="44">
        <f>K199</f>
        <v>9</v>
      </c>
      <c r="M199" s="369">
        <v>36</v>
      </c>
      <c r="N199" s="153">
        <v>305</v>
      </c>
      <c r="O199" s="45"/>
      <c r="P199" s="67">
        <f t="shared" si="22"/>
        <v>10980</v>
      </c>
      <c r="Q199" s="10"/>
      <c r="R199" s="10"/>
      <c r="S199" s="50"/>
      <c r="T199" s="10"/>
      <c r="U199" s="50"/>
      <c r="V199" s="118">
        <f t="shared" si="17"/>
        <v>10980</v>
      </c>
      <c r="W199" s="120"/>
      <c r="X199" s="116"/>
      <c r="AA199" s="111"/>
    </row>
    <row r="200" spans="1:27" ht="15" outlineLevel="2" x14ac:dyDescent="0.25">
      <c r="A200" s="17" t="s">
        <v>692</v>
      </c>
      <c r="B200" s="6">
        <v>44121619</v>
      </c>
      <c r="C200" s="6">
        <v>392</v>
      </c>
      <c r="D200" s="160" t="s">
        <v>112</v>
      </c>
      <c r="E200" s="160"/>
      <c r="F200" s="160"/>
      <c r="G200" s="6">
        <v>1</v>
      </c>
      <c r="H200" s="5" t="s">
        <v>123</v>
      </c>
      <c r="I200" s="48">
        <f t="shared" si="23"/>
        <v>9</v>
      </c>
      <c r="J200" s="48">
        <f t="shared" si="24"/>
        <v>9</v>
      </c>
      <c r="K200" s="48">
        <f t="shared" si="24"/>
        <v>9</v>
      </c>
      <c r="L200" s="48">
        <v>9</v>
      </c>
      <c r="M200" s="369">
        <v>36</v>
      </c>
      <c r="N200" s="161">
        <v>20</v>
      </c>
      <c r="O200" s="53"/>
      <c r="P200" s="158">
        <f t="shared" si="22"/>
        <v>720</v>
      </c>
      <c r="Q200" s="10"/>
      <c r="R200" s="10"/>
      <c r="S200" s="50"/>
      <c r="T200" s="10"/>
      <c r="U200" s="50"/>
      <c r="V200" s="118">
        <f t="shared" si="17"/>
        <v>720</v>
      </c>
      <c r="W200" s="120"/>
      <c r="X200" s="116"/>
      <c r="AA200" s="139"/>
    </row>
    <row r="201" spans="1:27" ht="15" outlineLevel="2" x14ac:dyDescent="0.25">
      <c r="A201" s="17" t="s">
        <v>692</v>
      </c>
      <c r="B201" s="6">
        <v>44121706</v>
      </c>
      <c r="C201" s="5">
        <v>392</v>
      </c>
      <c r="D201" s="162" t="s">
        <v>160</v>
      </c>
      <c r="E201" s="162"/>
      <c r="F201" s="162"/>
      <c r="G201" s="6">
        <v>1</v>
      </c>
      <c r="H201" s="6" t="s">
        <v>158</v>
      </c>
      <c r="I201" s="44">
        <f t="shared" si="23"/>
        <v>9</v>
      </c>
      <c r="J201" s="44">
        <f t="shared" si="24"/>
        <v>9</v>
      </c>
      <c r="K201" s="44">
        <f t="shared" si="24"/>
        <v>9</v>
      </c>
      <c r="L201" s="44">
        <f>K201</f>
        <v>9</v>
      </c>
      <c r="M201" s="369">
        <v>36</v>
      </c>
      <c r="N201" s="153">
        <v>125</v>
      </c>
      <c r="O201" s="45"/>
      <c r="P201" s="67">
        <f t="shared" si="22"/>
        <v>4500</v>
      </c>
      <c r="Q201" s="10"/>
      <c r="R201" s="10"/>
      <c r="S201" s="50"/>
      <c r="T201" s="10"/>
      <c r="U201" s="50"/>
      <c r="V201" s="118">
        <f t="shared" si="17"/>
        <v>4500</v>
      </c>
      <c r="W201" s="120"/>
      <c r="X201" s="116"/>
      <c r="AA201" s="111"/>
    </row>
    <row r="202" spans="1:27" ht="15" outlineLevel="2" x14ac:dyDescent="0.25">
      <c r="A202" s="17" t="s">
        <v>692</v>
      </c>
      <c r="B202" s="6">
        <v>44122107</v>
      </c>
      <c r="C202" s="5">
        <v>392</v>
      </c>
      <c r="D202" s="156" t="s">
        <v>205</v>
      </c>
      <c r="E202" s="156"/>
      <c r="F202" s="156"/>
      <c r="G202" s="6">
        <v>1</v>
      </c>
      <c r="H202" s="165" t="s">
        <v>215</v>
      </c>
      <c r="I202" s="44">
        <f>+M202/4</f>
        <v>9</v>
      </c>
      <c r="J202" s="44">
        <f>I202</f>
        <v>9</v>
      </c>
      <c r="K202" s="44">
        <f>J202</f>
        <v>9</v>
      </c>
      <c r="L202" s="44">
        <f>K202</f>
        <v>9</v>
      </c>
      <c r="M202" s="369">
        <v>36</v>
      </c>
      <c r="N202" s="93">
        <v>62</v>
      </c>
      <c r="O202" s="18"/>
      <c r="P202" s="158">
        <f t="shared" si="22"/>
        <v>2232</v>
      </c>
      <c r="Q202" s="10"/>
      <c r="R202" s="10"/>
      <c r="S202" s="50"/>
      <c r="T202" s="10"/>
      <c r="U202" s="50"/>
      <c r="V202" s="118">
        <f t="shared" si="17"/>
        <v>2232</v>
      </c>
      <c r="W202" s="120"/>
      <c r="X202" s="116"/>
      <c r="AA202" s="143"/>
    </row>
    <row r="203" spans="1:27" ht="15" outlineLevel="2" x14ac:dyDescent="0.25">
      <c r="A203" s="17" t="s">
        <v>692</v>
      </c>
      <c r="B203" s="6">
        <v>60121535</v>
      </c>
      <c r="C203" s="6">
        <v>392</v>
      </c>
      <c r="D203" s="160" t="s">
        <v>82</v>
      </c>
      <c r="E203" s="160"/>
      <c r="F203" s="160"/>
      <c r="G203" s="6">
        <v>1</v>
      </c>
      <c r="H203" s="5" t="s">
        <v>123</v>
      </c>
      <c r="I203" s="48">
        <v>9</v>
      </c>
      <c r="J203" s="48">
        <v>9</v>
      </c>
      <c r="K203" s="48">
        <v>9</v>
      </c>
      <c r="L203" s="48">
        <v>9</v>
      </c>
      <c r="M203" s="369">
        <v>36</v>
      </c>
      <c r="N203" s="161">
        <v>15</v>
      </c>
      <c r="O203" s="53"/>
      <c r="P203" s="158">
        <f t="shared" si="22"/>
        <v>540</v>
      </c>
      <c r="Q203" s="10"/>
      <c r="R203" s="10"/>
      <c r="S203" s="50"/>
      <c r="T203" s="10"/>
      <c r="U203" s="50"/>
      <c r="V203" s="118">
        <f t="shared" si="17"/>
        <v>540</v>
      </c>
      <c r="W203" s="120"/>
      <c r="X203" s="116"/>
      <c r="AA203" s="139"/>
    </row>
    <row r="204" spans="1:27" ht="15" outlineLevel="2" x14ac:dyDescent="0.25">
      <c r="A204" s="17" t="s">
        <v>692</v>
      </c>
      <c r="B204" s="6">
        <v>44111503</v>
      </c>
      <c r="C204" s="6">
        <v>392</v>
      </c>
      <c r="D204" s="160" t="s">
        <v>38</v>
      </c>
      <c r="E204" s="160"/>
      <c r="F204" s="160"/>
      <c r="G204" s="6">
        <v>1</v>
      </c>
      <c r="H204" s="5" t="s">
        <v>124</v>
      </c>
      <c r="I204" s="48">
        <v>9</v>
      </c>
      <c r="J204" s="48">
        <v>9</v>
      </c>
      <c r="K204" s="48">
        <v>9</v>
      </c>
      <c r="L204" s="48">
        <v>9</v>
      </c>
      <c r="M204" s="369">
        <v>36</v>
      </c>
      <c r="N204" s="161">
        <v>270</v>
      </c>
      <c r="O204" s="53"/>
      <c r="P204" s="158">
        <f t="shared" si="22"/>
        <v>9720</v>
      </c>
      <c r="Q204" s="10"/>
      <c r="R204" s="10"/>
      <c r="S204" s="50"/>
      <c r="T204" s="10"/>
      <c r="U204" s="50"/>
      <c r="V204" s="118">
        <f t="shared" si="17"/>
        <v>9720</v>
      </c>
      <c r="W204" s="120"/>
      <c r="X204" s="116"/>
      <c r="AA204" s="139"/>
    </row>
    <row r="205" spans="1:27" ht="15" outlineLevel="2" x14ac:dyDescent="0.25">
      <c r="A205" s="17" t="s">
        <v>692</v>
      </c>
      <c r="B205" s="6">
        <v>44121801</v>
      </c>
      <c r="C205" s="5">
        <v>392</v>
      </c>
      <c r="D205" s="151" t="s">
        <v>59</v>
      </c>
      <c r="E205" s="151"/>
      <c r="F205" s="151"/>
      <c r="G205" s="6">
        <v>1</v>
      </c>
      <c r="H205" s="5" t="s">
        <v>123</v>
      </c>
      <c r="I205" s="44">
        <f t="shared" ref="I205:I212" si="25">+M205/4</f>
        <v>9</v>
      </c>
      <c r="J205" s="44">
        <f t="shared" ref="J205:L212" si="26">I205</f>
        <v>9</v>
      </c>
      <c r="K205" s="44">
        <f t="shared" si="26"/>
        <v>9</v>
      </c>
      <c r="L205" s="44">
        <f>K205</f>
        <v>9</v>
      </c>
      <c r="M205" s="369">
        <v>36</v>
      </c>
      <c r="N205" s="153">
        <v>65</v>
      </c>
      <c r="O205" s="45"/>
      <c r="P205" s="67">
        <f t="shared" si="22"/>
        <v>2340</v>
      </c>
      <c r="Q205" s="10"/>
      <c r="R205" s="10"/>
      <c r="S205" s="50"/>
      <c r="T205" s="10"/>
      <c r="U205" s="50"/>
      <c r="V205" s="118">
        <f t="shared" si="17"/>
        <v>2340</v>
      </c>
      <c r="W205" s="120"/>
      <c r="X205" s="116"/>
      <c r="AA205" s="139"/>
    </row>
    <row r="206" spans="1:27" ht="15" outlineLevel="2" x14ac:dyDescent="0.25">
      <c r="A206" s="17" t="s">
        <v>692</v>
      </c>
      <c r="B206" s="6">
        <v>31162604</v>
      </c>
      <c r="C206" s="5">
        <v>392</v>
      </c>
      <c r="D206" s="160" t="s">
        <v>81</v>
      </c>
      <c r="E206" s="160"/>
      <c r="F206" s="160"/>
      <c r="G206" s="6">
        <v>1</v>
      </c>
      <c r="H206" s="5" t="s">
        <v>125</v>
      </c>
      <c r="I206" s="48">
        <f t="shared" si="25"/>
        <v>9</v>
      </c>
      <c r="J206" s="48">
        <f t="shared" si="26"/>
        <v>9</v>
      </c>
      <c r="K206" s="48">
        <f t="shared" si="26"/>
        <v>9</v>
      </c>
      <c r="L206" s="48">
        <v>9</v>
      </c>
      <c r="M206" s="369">
        <v>36</v>
      </c>
      <c r="N206" s="161">
        <v>85</v>
      </c>
      <c r="O206" s="53"/>
      <c r="P206" s="158">
        <f t="shared" si="22"/>
        <v>3060</v>
      </c>
      <c r="Q206" s="10"/>
      <c r="R206" s="10"/>
      <c r="S206" s="50"/>
      <c r="T206" s="10"/>
      <c r="U206" s="50"/>
      <c r="V206" s="118">
        <f t="shared" si="17"/>
        <v>3060</v>
      </c>
      <c r="W206" s="120"/>
      <c r="X206" s="116"/>
      <c r="AA206" s="139"/>
    </row>
    <row r="207" spans="1:27" ht="15" outlineLevel="2" x14ac:dyDescent="0.25">
      <c r="A207" s="17" t="s">
        <v>692</v>
      </c>
      <c r="B207" s="6">
        <v>41111604</v>
      </c>
      <c r="C207" s="6">
        <v>392</v>
      </c>
      <c r="D207" s="160" t="s">
        <v>109</v>
      </c>
      <c r="E207" s="160"/>
      <c r="F207" s="160"/>
      <c r="G207" s="6">
        <v>1</v>
      </c>
      <c r="H207" s="5" t="s">
        <v>123</v>
      </c>
      <c r="I207" s="48">
        <f t="shared" si="25"/>
        <v>9</v>
      </c>
      <c r="J207" s="48">
        <f t="shared" si="26"/>
        <v>9</v>
      </c>
      <c r="K207" s="48">
        <f t="shared" si="26"/>
        <v>9</v>
      </c>
      <c r="L207" s="48">
        <f t="shared" si="26"/>
        <v>9</v>
      </c>
      <c r="M207" s="369">
        <v>36</v>
      </c>
      <c r="N207" s="161">
        <v>15</v>
      </c>
      <c r="O207" s="53"/>
      <c r="P207" s="158">
        <f t="shared" si="22"/>
        <v>540</v>
      </c>
      <c r="Q207" s="10"/>
      <c r="R207" s="10"/>
      <c r="S207" s="50"/>
      <c r="T207" s="10"/>
      <c r="U207" s="50"/>
      <c r="V207" s="118">
        <f t="shared" si="17"/>
        <v>540</v>
      </c>
      <c r="W207" s="120"/>
      <c r="X207" s="116"/>
      <c r="AA207" s="139"/>
    </row>
    <row r="208" spans="1:27" ht="15" outlineLevel="2" x14ac:dyDescent="0.25">
      <c r="A208" s="17" t="s">
        <v>692</v>
      </c>
      <c r="B208" s="6">
        <v>44101805</v>
      </c>
      <c r="C208" s="5">
        <v>392</v>
      </c>
      <c r="D208" s="162" t="s">
        <v>108</v>
      </c>
      <c r="E208" s="162"/>
      <c r="F208" s="162"/>
      <c r="G208" s="6">
        <v>1</v>
      </c>
      <c r="H208" s="5" t="s">
        <v>123</v>
      </c>
      <c r="I208" s="44">
        <f t="shared" si="25"/>
        <v>9</v>
      </c>
      <c r="J208" s="44">
        <f t="shared" si="26"/>
        <v>9</v>
      </c>
      <c r="K208" s="44">
        <f t="shared" si="26"/>
        <v>9</v>
      </c>
      <c r="L208" s="44">
        <f t="shared" si="26"/>
        <v>9</v>
      </c>
      <c r="M208" s="369">
        <v>36</v>
      </c>
      <c r="N208" s="153">
        <v>85</v>
      </c>
      <c r="O208" s="45"/>
      <c r="P208" s="67">
        <f t="shared" si="22"/>
        <v>3060</v>
      </c>
      <c r="Q208" s="10"/>
      <c r="R208" s="10"/>
      <c r="S208" s="50"/>
      <c r="T208" s="10"/>
      <c r="U208" s="50"/>
      <c r="V208" s="118">
        <f t="shared" si="17"/>
        <v>3060</v>
      </c>
      <c r="W208" s="120"/>
      <c r="X208" s="116"/>
      <c r="AA208" s="139"/>
    </row>
    <row r="209" spans="1:45" ht="15" outlineLevel="2" x14ac:dyDescent="0.25">
      <c r="A209" s="17" t="s">
        <v>692</v>
      </c>
      <c r="B209" s="6">
        <v>44121701</v>
      </c>
      <c r="C209" s="6">
        <v>392</v>
      </c>
      <c r="D209" s="160" t="s">
        <v>41</v>
      </c>
      <c r="E209" s="160"/>
      <c r="F209" s="160"/>
      <c r="G209" s="6">
        <v>1</v>
      </c>
      <c r="H209" s="5" t="s">
        <v>125</v>
      </c>
      <c r="I209" s="48">
        <f t="shared" si="25"/>
        <v>9</v>
      </c>
      <c r="J209" s="48">
        <f t="shared" si="26"/>
        <v>9</v>
      </c>
      <c r="K209" s="48">
        <f t="shared" si="26"/>
        <v>9</v>
      </c>
      <c r="L209" s="48">
        <f t="shared" si="26"/>
        <v>9</v>
      </c>
      <c r="M209" s="369">
        <v>36</v>
      </c>
      <c r="N209" s="161">
        <v>96</v>
      </c>
      <c r="O209" s="53"/>
      <c r="P209" s="158">
        <f t="shared" si="22"/>
        <v>3456</v>
      </c>
      <c r="Q209" s="10"/>
      <c r="R209" s="10"/>
      <c r="S209" s="50"/>
      <c r="T209" s="10"/>
      <c r="U209" s="50"/>
      <c r="V209" s="118">
        <f t="shared" si="17"/>
        <v>3456</v>
      </c>
      <c r="W209" s="120"/>
      <c r="X209" s="116"/>
      <c r="AA209" s="139"/>
    </row>
    <row r="210" spans="1:45" ht="15" outlineLevel="2" x14ac:dyDescent="0.25">
      <c r="A210" s="17" t="s">
        <v>692</v>
      </c>
      <c r="B210" s="6">
        <v>44121905</v>
      </c>
      <c r="C210" s="5">
        <v>392</v>
      </c>
      <c r="D210" s="162" t="s">
        <v>35</v>
      </c>
      <c r="E210" s="162"/>
      <c r="F210" s="162"/>
      <c r="G210" s="6">
        <v>1</v>
      </c>
      <c r="H210" s="6" t="s">
        <v>151</v>
      </c>
      <c r="I210" s="44">
        <f t="shared" si="25"/>
        <v>9</v>
      </c>
      <c r="J210" s="44">
        <f t="shared" si="26"/>
        <v>9</v>
      </c>
      <c r="K210" s="44">
        <f t="shared" si="26"/>
        <v>9</v>
      </c>
      <c r="L210" s="44">
        <f t="shared" si="26"/>
        <v>9</v>
      </c>
      <c r="M210" s="369">
        <v>36</v>
      </c>
      <c r="N210" s="153">
        <v>86</v>
      </c>
      <c r="O210" s="45"/>
      <c r="P210" s="67">
        <f t="shared" si="22"/>
        <v>3096</v>
      </c>
      <c r="Q210" s="10"/>
      <c r="R210" s="10"/>
      <c r="S210" s="50"/>
      <c r="T210" s="10"/>
      <c r="U210" s="50"/>
      <c r="V210" s="118">
        <f t="shared" si="17"/>
        <v>3096</v>
      </c>
      <c r="W210" s="120"/>
      <c r="X210" s="116"/>
      <c r="AA210" s="111"/>
    </row>
    <row r="211" spans="1:45" ht="15" outlineLevel="2" x14ac:dyDescent="0.25">
      <c r="A211" s="17" t="s">
        <v>692</v>
      </c>
      <c r="B211" s="6">
        <v>45101903</v>
      </c>
      <c r="C211" s="6">
        <v>392</v>
      </c>
      <c r="D211" s="151" t="s">
        <v>104</v>
      </c>
      <c r="E211" s="151"/>
      <c r="F211" s="151"/>
      <c r="G211" s="6">
        <v>1</v>
      </c>
      <c r="H211" s="5" t="s">
        <v>123</v>
      </c>
      <c r="I211" s="44">
        <f t="shared" si="25"/>
        <v>9</v>
      </c>
      <c r="J211" s="44">
        <f t="shared" si="26"/>
        <v>9</v>
      </c>
      <c r="K211" s="44">
        <f t="shared" si="26"/>
        <v>9</v>
      </c>
      <c r="L211" s="44">
        <f t="shared" si="26"/>
        <v>9</v>
      </c>
      <c r="M211" s="369">
        <v>36</v>
      </c>
      <c r="N211" s="153">
        <v>205</v>
      </c>
      <c r="O211" s="45"/>
      <c r="P211" s="67">
        <f t="shared" si="22"/>
        <v>7380</v>
      </c>
      <c r="Q211" s="10"/>
      <c r="R211" s="10"/>
      <c r="S211" s="50"/>
      <c r="T211" s="10"/>
      <c r="U211" s="50"/>
      <c r="V211" s="118">
        <f t="shared" si="17"/>
        <v>7380</v>
      </c>
      <c r="W211" s="120"/>
      <c r="X211" s="116"/>
      <c r="AA211" s="139"/>
    </row>
    <row r="212" spans="1:45" ht="15" outlineLevel="2" x14ac:dyDescent="0.25">
      <c r="A212" s="17" t="s">
        <v>692</v>
      </c>
      <c r="B212" s="6">
        <v>44101701</v>
      </c>
      <c r="C212" s="5">
        <v>392</v>
      </c>
      <c r="D212" s="151" t="s">
        <v>84</v>
      </c>
      <c r="E212" s="151"/>
      <c r="F212" s="151"/>
      <c r="G212" s="6">
        <v>1</v>
      </c>
      <c r="H212" s="5" t="s">
        <v>123</v>
      </c>
      <c r="I212" s="44">
        <f t="shared" si="25"/>
        <v>9</v>
      </c>
      <c r="J212" s="44">
        <f t="shared" si="26"/>
        <v>9</v>
      </c>
      <c r="K212" s="44">
        <f t="shared" si="26"/>
        <v>9</v>
      </c>
      <c r="L212" s="44">
        <f t="shared" si="26"/>
        <v>9</v>
      </c>
      <c r="M212" s="369">
        <v>36</v>
      </c>
      <c r="N212" s="153">
        <v>125</v>
      </c>
      <c r="O212" s="45"/>
      <c r="P212" s="67">
        <f t="shared" si="22"/>
        <v>4500</v>
      </c>
      <c r="Q212" s="10"/>
      <c r="R212" s="10"/>
      <c r="S212" s="50"/>
      <c r="T212" s="10"/>
      <c r="U212" s="50"/>
      <c r="V212" s="118">
        <f t="shared" si="17"/>
        <v>4500</v>
      </c>
      <c r="W212" s="120"/>
      <c r="X212" s="116"/>
      <c r="AA212" s="139"/>
    </row>
    <row r="213" spans="1:45" ht="15" outlineLevel="2" x14ac:dyDescent="0.25">
      <c r="A213" s="17" t="s">
        <v>692</v>
      </c>
      <c r="B213" s="6">
        <v>44111503</v>
      </c>
      <c r="C213" s="6">
        <v>392</v>
      </c>
      <c r="D213" s="156" t="s">
        <v>207</v>
      </c>
      <c r="E213" s="156"/>
      <c r="F213" s="156"/>
      <c r="G213" s="6">
        <v>1</v>
      </c>
      <c r="H213" s="165" t="s">
        <v>215</v>
      </c>
      <c r="I213" s="19">
        <v>9</v>
      </c>
      <c r="J213" s="19">
        <v>9</v>
      </c>
      <c r="K213" s="19">
        <v>9</v>
      </c>
      <c r="L213" s="19">
        <v>9</v>
      </c>
      <c r="M213" s="369">
        <v>36</v>
      </c>
      <c r="N213" s="93">
        <v>195</v>
      </c>
      <c r="O213" s="18"/>
      <c r="P213" s="158">
        <f t="shared" si="22"/>
        <v>7020</v>
      </c>
      <c r="Q213" s="10"/>
      <c r="R213" s="10"/>
      <c r="S213" s="50"/>
      <c r="T213" s="10"/>
      <c r="U213" s="50"/>
      <c r="V213" s="118">
        <f t="shared" si="17"/>
        <v>7020</v>
      </c>
      <c r="W213" s="120"/>
      <c r="X213" s="116"/>
      <c r="AA213" s="143"/>
    </row>
    <row r="214" spans="1:45" ht="15" outlineLevel="2" x14ac:dyDescent="0.25">
      <c r="A214" s="17" t="s">
        <v>692</v>
      </c>
      <c r="B214" s="6">
        <v>44121805</v>
      </c>
      <c r="C214" s="6">
        <v>392</v>
      </c>
      <c r="D214" s="151" t="s">
        <v>42</v>
      </c>
      <c r="E214" s="151"/>
      <c r="F214" s="151"/>
      <c r="G214" s="6">
        <v>1</v>
      </c>
      <c r="H214" s="5" t="s">
        <v>125</v>
      </c>
      <c r="I214" s="44">
        <f t="shared" ref="I214:I225" si="27">+M214/4</f>
        <v>9</v>
      </c>
      <c r="J214" s="44">
        <f t="shared" ref="J214:L218" si="28">I214</f>
        <v>9</v>
      </c>
      <c r="K214" s="44">
        <f t="shared" si="28"/>
        <v>9</v>
      </c>
      <c r="L214" s="44">
        <f t="shared" si="28"/>
        <v>9</v>
      </c>
      <c r="M214" s="369">
        <v>36</v>
      </c>
      <c r="N214" s="153">
        <v>120</v>
      </c>
      <c r="O214" s="45"/>
      <c r="P214" s="67">
        <f t="shared" si="22"/>
        <v>4320</v>
      </c>
      <c r="Q214" s="10"/>
      <c r="R214" s="10"/>
      <c r="S214" s="50"/>
      <c r="T214" s="10"/>
      <c r="U214" s="50"/>
      <c r="V214" s="118">
        <f t="shared" si="17"/>
        <v>4320</v>
      </c>
      <c r="W214" s="120"/>
      <c r="X214" s="114"/>
      <c r="AA214" s="139"/>
    </row>
    <row r="215" spans="1:45" s="129" customFormat="1" ht="15" outlineLevel="2" x14ac:dyDescent="0.25">
      <c r="A215" s="40"/>
      <c r="B215" s="6">
        <v>44101805</v>
      </c>
      <c r="C215" s="5">
        <v>392</v>
      </c>
      <c r="D215" s="151" t="s">
        <v>108</v>
      </c>
      <c r="E215" s="151"/>
      <c r="F215" s="151"/>
      <c r="G215" s="6">
        <v>1</v>
      </c>
      <c r="H215" s="5" t="s">
        <v>123</v>
      </c>
      <c r="I215" s="44">
        <f t="shared" si="27"/>
        <v>9</v>
      </c>
      <c r="J215" s="44">
        <f t="shared" si="28"/>
        <v>9</v>
      </c>
      <c r="K215" s="44">
        <f t="shared" si="28"/>
        <v>9</v>
      </c>
      <c r="L215" s="44">
        <f t="shared" si="28"/>
        <v>9</v>
      </c>
      <c r="M215" s="369">
        <v>36</v>
      </c>
      <c r="N215" s="153">
        <v>65</v>
      </c>
      <c r="O215" s="45"/>
      <c r="P215" s="67">
        <f t="shared" si="22"/>
        <v>2340</v>
      </c>
      <c r="Q215" s="10"/>
      <c r="R215" s="10"/>
      <c r="S215" s="50"/>
      <c r="T215" s="10"/>
      <c r="U215" s="50"/>
      <c r="V215" s="118">
        <f t="shared" si="17"/>
        <v>2340</v>
      </c>
      <c r="W215" s="120"/>
      <c r="X215" s="115"/>
      <c r="Z215" s="132"/>
      <c r="AA215" s="139"/>
      <c r="AP215" s="337"/>
      <c r="AQ215" s="38"/>
      <c r="AR215" s="38"/>
      <c r="AS215" s="38"/>
    </row>
    <row r="216" spans="1:45" s="129" customFormat="1" ht="15" outlineLevel="2" x14ac:dyDescent="0.25">
      <c r="A216" s="51"/>
      <c r="B216" s="6">
        <v>44111509</v>
      </c>
      <c r="C216" s="5">
        <v>392</v>
      </c>
      <c r="D216" s="151" t="s">
        <v>107</v>
      </c>
      <c r="E216" s="151"/>
      <c r="F216" s="151"/>
      <c r="G216" s="6">
        <v>1</v>
      </c>
      <c r="H216" s="5" t="s">
        <v>123</v>
      </c>
      <c r="I216" s="44">
        <f t="shared" si="27"/>
        <v>9</v>
      </c>
      <c r="J216" s="44">
        <f t="shared" si="28"/>
        <v>9</v>
      </c>
      <c r="K216" s="44">
        <f t="shared" si="28"/>
        <v>9</v>
      </c>
      <c r="L216" s="44">
        <f t="shared" si="28"/>
        <v>9</v>
      </c>
      <c r="M216" s="369">
        <v>36</v>
      </c>
      <c r="N216" s="153">
        <v>65</v>
      </c>
      <c r="O216" s="45"/>
      <c r="P216" s="67">
        <f t="shared" si="22"/>
        <v>2340</v>
      </c>
      <c r="Q216" s="10"/>
      <c r="R216" s="10"/>
      <c r="S216" s="50"/>
      <c r="T216" s="10"/>
      <c r="U216" s="50"/>
      <c r="V216" s="118">
        <f t="shared" si="17"/>
        <v>2340</v>
      </c>
      <c r="W216" s="120"/>
      <c r="X216" s="115"/>
      <c r="Z216" s="132"/>
      <c r="AA216" s="139"/>
      <c r="AP216" s="337"/>
      <c r="AQ216" s="38"/>
      <c r="AR216" s="38"/>
      <c r="AS216" s="38"/>
    </row>
    <row r="217" spans="1:45" s="129" customFormat="1" ht="15" outlineLevel="2" x14ac:dyDescent="0.25">
      <c r="A217" s="40"/>
      <c r="B217" s="6">
        <v>44122026</v>
      </c>
      <c r="C217" s="6">
        <v>392</v>
      </c>
      <c r="D217" s="160" t="s">
        <v>111</v>
      </c>
      <c r="E217" s="160"/>
      <c r="F217" s="160"/>
      <c r="G217" s="6">
        <v>1</v>
      </c>
      <c r="H217" s="5" t="s">
        <v>123</v>
      </c>
      <c r="I217" s="48">
        <f t="shared" si="27"/>
        <v>9</v>
      </c>
      <c r="J217" s="48">
        <f t="shared" si="28"/>
        <v>9</v>
      </c>
      <c r="K217" s="48">
        <f t="shared" si="28"/>
        <v>9</v>
      </c>
      <c r="L217" s="48">
        <f t="shared" si="28"/>
        <v>9</v>
      </c>
      <c r="M217" s="369">
        <v>36</v>
      </c>
      <c r="N217" s="161">
        <v>55</v>
      </c>
      <c r="O217" s="53"/>
      <c r="P217" s="158">
        <f t="shared" si="22"/>
        <v>1980</v>
      </c>
      <c r="Q217" s="10"/>
      <c r="R217" s="10"/>
      <c r="S217" s="50"/>
      <c r="T217" s="10"/>
      <c r="U217" s="50"/>
      <c r="V217" s="118">
        <f t="shared" si="17"/>
        <v>1980</v>
      </c>
      <c r="W217" s="120"/>
      <c r="X217" s="115"/>
      <c r="Z217" s="132"/>
      <c r="AA217" s="139"/>
      <c r="AP217" s="337"/>
      <c r="AQ217" s="38"/>
      <c r="AR217" s="38"/>
      <c r="AS217" s="38"/>
    </row>
    <row r="218" spans="1:45" s="129" customFormat="1" ht="15" outlineLevel="2" x14ac:dyDescent="0.25">
      <c r="A218" s="51"/>
      <c r="B218" s="5">
        <v>55121503</v>
      </c>
      <c r="C218" s="5">
        <v>392</v>
      </c>
      <c r="D218" s="151" t="s">
        <v>88</v>
      </c>
      <c r="E218" s="151"/>
      <c r="F218" s="151"/>
      <c r="G218" s="6">
        <v>1</v>
      </c>
      <c r="H218" s="5" t="s">
        <v>132</v>
      </c>
      <c r="I218" s="44">
        <f t="shared" si="27"/>
        <v>9</v>
      </c>
      <c r="J218" s="44">
        <f t="shared" si="28"/>
        <v>9</v>
      </c>
      <c r="K218" s="44">
        <f t="shared" si="28"/>
        <v>9</v>
      </c>
      <c r="L218" s="44">
        <f t="shared" si="28"/>
        <v>9</v>
      </c>
      <c r="M218" s="369">
        <v>36</v>
      </c>
      <c r="N218" s="153">
        <v>530</v>
      </c>
      <c r="O218" s="45"/>
      <c r="P218" s="67">
        <f t="shared" si="22"/>
        <v>19080</v>
      </c>
      <c r="Q218" s="10"/>
      <c r="R218" s="10"/>
      <c r="S218" s="50"/>
      <c r="T218" s="10"/>
      <c r="U218" s="50"/>
      <c r="V218" s="118">
        <f t="shared" si="17"/>
        <v>19080</v>
      </c>
      <c r="W218" s="120"/>
      <c r="X218" s="115"/>
      <c r="Z218" s="132"/>
      <c r="AA218" s="139"/>
      <c r="AP218" s="337"/>
      <c r="AQ218" s="38"/>
      <c r="AR218" s="38"/>
      <c r="AS218" s="38"/>
    </row>
    <row r="219" spans="1:45" s="129" customFormat="1" ht="15" outlineLevel="2" x14ac:dyDescent="0.25">
      <c r="A219" s="51"/>
      <c r="B219" s="6">
        <v>31201512</v>
      </c>
      <c r="C219" s="6">
        <v>392</v>
      </c>
      <c r="D219" s="151" t="s">
        <v>53</v>
      </c>
      <c r="E219" s="151"/>
      <c r="F219" s="151"/>
      <c r="G219" s="6">
        <v>1</v>
      </c>
      <c r="H219" s="5" t="s">
        <v>123</v>
      </c>
      <c r="I219" s="44">
        <v>5</v>
      </c>
      <c r="J219" s="44">
        <v>5</v>
      </c>
      <c r="K219" s="44">
        <v>5</v>
      </c>
      <c r="L219" s="44">
        <v>4</v>
      </c>
      <c r="M219" s="369">
        <v>19</v>
      </c>
      <c r="N219" s="153">
        <v>95</v>
      </c>
      <c r="O219" s="45"/>
      <c r="P219" s="67">
        <f t="shared" si="22"/>
        <v>1805</v>
      </c>
      <c r="Q219" s="10"/>
      <c r="R219" s="10"/>
      <c r="S219" s="50"/>
      <c r="T219" s="10"/>
      <c r="U219" s="50"/>
      <c r="V219" s="118">
        <f t="shared" si="17"/>
        <v>1805</v>
      </c>
      <c r="W219" s="120"/>
      <c r="X219" s="115"/>
      <c r="Z219" s="132"/>
      <c r="AA219" s="139"/>
      <c r="AP219" s="337"/>
      <c r="AQ219" s="38"/>
      <c r="AR219" s="38"/>
      <c r="AS219" s="38"/>
    </row>
    <row r="220" spans="1:45" ht="15" outlineLevel="2" x14ac:dyDescent="0.25">
      <c r="A220" s="17" t="s">
        <v>692</v>
      </c>
      <c r="B220" s="6">
        <v>44122104</v>
      </c>
      <c r="C220" s="6">
        <v>392</v>
      </c>
      <c r="D220" s="162" t="s">
        <v>154</v>
      </c>
      <c r="E220" s="162"/>
      <c r="F220" s="162"/>
      <c r="G220" s="6">
        <v>1</v>
      </c>
      <c r="H220" s="6" t="s">
        <v>155</v>
      </c>
      <c r="I220" s="44">
        <v>5</v>
      </c>
      <c r="J220" s="44">
        <v>5</v>
      </c>
      <c r="K220" s="44">
        <v>5</v>
      </c>
      <c r="L220" s="44">
        <v>5</v>
      </c>
      <c r="M220" s="369">
        <v>20</v>
      </c>
      <c r="N220" s="153">
        <v>35</v>
      </c>
      <c r="O220" s="45"/>
      <c r="P220" s="67">
        <f t="shared" si="22"/>
        <v>700</v>
      </c>
      <c r="Q220" s="11"/>
      <c r="R220" s="11"/>
      <c r="S220" s="79"/>
      <c r="T220" s="10"/>
      <c r="U220" s="50"/>
      <c r="V220" s="118">
        <f t="shared" si="17"/>
        <v>700</v>
      </c>
      <c r="W220" s="120"/>
      <c r="X220" s="114"/>
      <c r="AA220" s="111"/>
    </row>
    <row r="221" spans="1:45" ht="15" outlineLevel="2" x14ac:dyDescent="0.25">
      <c r="A221" s="35"/>
      <c r="B221" s="6">
        <v>44103507</v>
      </c>
      <c r="C221" s="6">
        <v>392</v>
      </c>
      <c r="D221" s="151" t="s">
        <v>116</v>
      </c>
      <c r="E221" s="151"/>
      <c r="F221" s="151"/>
      <c r="G221" s="6">
        <v>1</v>
      </c>
      <c r="H221" s="172" t="s">
        <v>140</v>
      </c>
      <c r="I221" s="48">
        <v>43</v>
      </c>
      <c r="J221" s="48">
        <v>42</v>
      </c>
      <c r="K221" s="48">
        <v>46</v>
      </c>
      <c r="L221" s="48">
        <v>44</v>
      </c>
      <c r="M221" s="371">
        <v>175</v>
      </c>
      <c r="N221" s="93">
        <v>19</v>
      </c>
      <c r="O221" s="18"/>
      <c r="P221" s="158">
        <f t="shared" si="22"/>
        <v>3325</v>
      </c>
      <c r="Q221" s="10"/>
      <c r="R221" s="10"/>
      <c r="S221" s="50"/>
      <c r="T221" s="10"/>
      <c r="U221" s="50"/>
      <c r="V221" s="118">
        <f t="shared" ref="V221:V296" si="29">+N221*M221</f>
        <v>3325</v>
      </c>
      <c r="W221" s="120"/>
      <c r="X221" s="114"/>
      <c r="AA221" s="147"/>
    </row>
    <row r="222" spans="1:45" ht="15" outlineLevel="2" x14ac:dyDescent="0.25">
      <c r="A222" s="17" t="s">
        <v>692</v>
      </c>
      <c r="B222" s="6">
        <v>44121708</v>
      </c>
      <c r="C222" s="6">
        <v>392</v>
      </c>
      <c r="D222" s="160" t="s">
        <v>93</v>
      </c>
      <c r="E222" s="160"/>
      <c r="F222" s="160"/>
      <c r="G222" s="6">
        <v>1</v>
      </c>
      <c r="H222" s="5" t="s">
        <v>125</v>
      </c>
      <c r="I222" s="48">
        <v>8</v>
      </c>
      <c r="J222" s="48">
        <v>8</v>
      </c>
      <c r="K222" s="48">
        <v>7</v>
      </c>
      <c r="L222" s="48">
        <v>7</v>
      </c>
      <c r="M222" s="373">
        <v>30</v>
      </c>
      <c r="N222" s="161">
        <v>150</v>
      </c>
      <c r="O222" s="53"/>
      <c r="P222" s="158">
        <f t="shared" si="22"/>
        <v>4500</v>
      </c>
      <c r="Q222" s="10"/>
      <c r="R222" s="10"/>
      <c r="S222" s="50"/>
      <c r="T222" s="10"/>
      <c r="U222" s="50"/>
      <c r="V222" s="118">
        <f t="shared" si="29"/>
        <v>4500</v>
      </c>
      <c r="W222" s="120"/>
      <c r="X222" s="114"/>
      <c r="AA222" s="139"/>
    </row>
    <row r="223" spans="1:45" ht="15" outlineLevel="2" x14ac:dyDescent="0.25">
      <c r="A223" s="17" t="s">
        <v>692</v>
      </c>
      <c r="B223" s="6">
        <v>44121706</v>
      </c>
      <c r="C223" s="5">
        <v>392</v>
      </c>
      <c r="D223" s="151" t="s">
        <v>182</v>
      </c>
      <c r="E223" s="151"/>
      <c r="F223" s="151"/>
      <c r="G223" s="6">
        <v>1</v>
      </c>
      <c r="H223" s="5" t="s">
        <v>125</v>
      </c>
      <c r="I223" s="44">
        <f t="shared" si="27"/>
        <v>10</v>
      </c>
      <c r="J223" s="44">
        <f>I223</f>
        <v>10</v>
      </c>
      <c r="K223" s="44">
        <f>J223</f>
        <v>10</v>
      </c>
      <c r="L223" s="44">
        <f>K223</f>
        <v>10</v>
      </c>
      <c r="M223" s="369">
        <v>40</v>
      </c>
      <c r="N223" s="153">
        <v>99</v>
      </c>
      <c r="O223" s="45"/>
      <c r="P223" s="67">
        <f t="shared" si="22"/>
        <v>3960</v>
      </c>
      <c r="Q223" s="10"/>
      <c r="R223" s="10"/>
      <c r="S223" s="50"/>
      <c r="T223" s="10"/>
      <c r="U223" s="50"/>
      <c r="V223" s="118">
        <f t="shared" si="29"/>
        <v>3960</v>
      </c>
      <c r="W223" s="120"/>
      <c r="X223" s="114"/>
      <c r="AA223" s="139"/>
    </row>
    <row r="224" spans="1:45" ht="15" outlineLevel="2" x14ac:dyDescent="0.25">
      <c r="A224" s="35"/>
      <c r="B224" s="6">
        <v>60121509</v>
      </c>
      <c r="C224" s="5">
        <v>392</v>
      </c>
      <c r="D224" s="160" t="s">
        <v>63</v>
      </c>
      <c r="E224" s="160"/>
      <c r="F224" s="160"/>
      <c r="G224" s="6">
        <v>1</v>
      </c>
      <c r="H224" s="5" t="s">
        <v>123</v>
      </c>
      <c r="I224" s="48">
        <f t="shared" si="27"/>
        <v>11.25</v>
      </c>
      <c r="J224" s="48">
        <f>I224</f>
        <v>11.25</v>
      </c>
      <c r="K224" s="48">
        <f>J224</f>
        <v>11.25</v>
      </c>
      <c r="L224" s="48">
        <v>12</v>
      </c>
      <c r="M224" s="373">
        <v>45</v>
      </c>
      <c r="N224" s="161">
        <v>20</v>
      </c>
      <c r="O224" s="53"/>
      <c r="P224" s="158">
        <f t="shared" si="22"/>
        <v>900</v>
      </c>
      <c r="Q224" s="37"/>
      <c r="R224" s="37"/>
      <c r="S224" s="58"/>
      <c r="T224" s="37"/>
      <c r="U224" s="58"/>
      <c r="V224" s="118">
        <f t="shared" si="29"/>
        <v>900</v>
      </c>
      <c r="W224" s="120"/>
      <c r="X224" s="114"/>
      <c r="AA224" s="139"/>
    </row>
    <row r="225" spans="1:45" ht="15" outlineLevel="2" x14ac:dyDescent="0.25">
      <c r="A225" s="42"/>
      <c r="B225" s="6">
        <v>44121701</v>
      </c>
      <c r="C225" s="6">
        <v>392</v>
      </c>
      <c r="D225" s="151" t="s">
        <v>41</v>
      </c>
      <c r="E225" s="151"/>
      <c r="F225" s="151"/>
      <c r="G225" s="6">
        <v>1</v>
      </c>
      <c r="H225" s="5" t="s">
        <v>125</v>
      </c>
      <c r="I225" s="44">
        <f t="shared" si="27"/>
        <v>12</v>
      </c>
      <c r="J225" s="44">
        <f>I225</f>
        <v>12</v>
      </c>
      <c r="K225" s="44">
        <f>J225</f>
        <v>12</v>
      </c>
      <c r="L225" s="44">
        <f>K225</f>
        <v>12</v>
      </c>
      <c r="M225" s="369">
        <v>48</v>
      </c>
      <c r="N225" s="153">
        <v>120</v>
      </c>
      <c r="O225" s="45"/>
      <c r="P225" s="67">
        <f t="shared" si="22"/>
        <v>5760</v>
      </c>
      <c r="Q225" s="37"/>
      <c r="R225" s="37"/>
      <c r="S225" s="58"/>
      <c r="T225" s="37"/>
      <c r="U225" s="58"/>
      <c r="V225" s="118">
        <f t="shared" si="29"/>
        <v>5760</v>
      </c>
      <c r="W225" s="120"/>
      <c r="X225" s="114"/>
      <c r="AA225" s="139"/>
    </row>
    <row r="226" spans="1:45" ht="15" outlineLevel="2" x14ac:dyDescent="0.25">
      <c r="A226" s="35"/>
      <c r="B226" s="6">
        <v>14122011</v>
      </c>
      <c r="C226" s="5">
        <v>392</v>
      </c>
      <c r="D226" s="156" t="s">
        <v>191</v>
      </c>
      <c r="E226" s="156"/>
      <c r="F226" s="156"/>
      <c r="G226" s="6">
        <v>1</v>
      </c>
      <c r="H226" s="165" t="s">
        <v>187</v>
      </c>
      <c r="I226" s="19">
        <v>12</v>
      </c>
      <c r="J226" s="19">
        <v>13</v>
      </c>
      <c r="K226" s="19">
        <v>12</v>
      </c>
      <c r="L226" s="19">
        <v>13</v>
      </c>
      <c r="M226" s="371">
        <v>50</v>
      </c>
      <c r="N226" s="93">
        <v>495</v>
      </c>
      <c r="O226" s="18">
        <v>496</v>
      </c>
      <c r="P226" s="158">
        <f t="shared" si="22"/>
        <v>24750</v>
      </c>
      <c r="Q226" s="37"/>
      <c r="R226" s="37"/>
      <c r="S226" s="58"/>
      <c r="T226" s="37"/>
      <c r="U226" s="58"/>
      <c r="V226" s="118">
        <f t="shared" si="29"/>
        <v>24750</v>
      </c>
      <c r="W226" s="120"/>
      <c r="X226" s="114"/>
      <c r="AA226" s="143"/>
    </row>
    <row r="227" spans="1:45" ht="15" outlineLevel="2" x14ac:dyDescent="0.25">
      <c r="A227" s="17" t="s">
        <v>692</v>
      </c>
      <c r="B227" s="6">
        <v>24101712</v>
      </c>
      <c r="C227" s="5">
        <v>392</v>
      </c>
      <c r="D227" s="160" t="s">
        <v>106</v>
      </c>
      <c r="E227" s="160"/>
      <c r="F227" s="160"/>
      <c r="G227" s="6">
        <v>1</v>
      </c>
      <c r="H227" s="5" t="s">
        <v>125</v>
      </c>
      <c r="I227" s="48">
        <v>1</v>
      </c>
      <c r="J227" s="48">
        <f t="shared" ref="J227:L228" si="30">I227</f>
        <v>1</v>
      </c>
      <c r="K227" s="48">
        <f t="shared" si="30"/>
        <v>1</v>
      </c>
      <c r="L227" s="48">
        <f t="shared" si="30"/>
        <v>1</v>
      </c>
      <c r="M227" s="373">
        <v>50</v>
      </c>
      <c r="N227" s="161">
        <v>285</v>
      </c>
      <c r="O227" s="53">
        <v>285</v>
      </c>
      <c r="P227" s="158">
        <f t="shared" si="22"/>
        <v>14250</v>
      </c>
      <c r="Q227" s="37"/>
      <c r="R227" s="37"/>
      <c r="S227" s="58"/>
      <c r="T227" s="37"/>
      <c r="U227" s="58"/>
      <c r="V227" s="118">
        <f t="shared" si="29"/>
        <v>14250</v>
      </c>
      <c r="W227" s="120"/>
      <c r="X227" s="116"/>
      <c r="AA227" s="139"/>
    </row>
    <row r="228" spans="1:45" ht="15" outlineLevel="2" x14ac:dyDescent="0.25">
      <c r="A228" s="17" t="s">
        <v>692</v>
      </c>
      <c r="B228" s="6">
        <v>44122101</v>
      </c>
      <c r="C228" s="5">
        <v>392</v>
      </c>
      <c r="D228" s="151" t="s">
        <v>39</v>
      </c>
      <c r="E228" s="151"/>
      <c r="F228" s="151"/>
      <c r="G228" s="6">
        <v>1</v>
      </c>
      <c r="H228" s="5" t="s">
        <v>176</v>
      </c>
      <c r="I228" s="44">
        <f>+M228/4</f>
        <v>25</v>
      </c>
      <c r="J228" s="44">
        <f t="shared" si="30"/>
        <v>25</v>
      </c>
      <c r="K228" s="44">
        <f t="shared" si="30"/>
        <v>25</v>
      </c>
      <c r="L228" s="44">
        <f t="shared" si="30"/>
        <v>25</v>
      </c>
      <c r="M228" s="369">
        <v>100</v>
      </c>
      <c r="N228" s="153">
        <v>20</v>
      </c>
      <c r="O228" s="45"/>
      <c r="P228" s="67">
        <f t="shared" si="22"/>
        <v>2000</v>
      </c>
      <c r="Q228" s="37"/>
      <c r="R228" s="37"/>
      <c r="S228" s="58"/>
      <c r="T228" s="37"/>
      <c r="U228" s="58"/>
      <c r="V228" s="118">
        <f t="shared" si="29"/>
        <v>2000</v>
      </c>
      <c r="W228" s="120"/>
      <c r="X228" s="116"/>
      <c r="AA228" s="139"/>
    </row>
    <row r="229" spans="1:45" ht="15" outlineLevel="2" x14ac:dyDescent="0.25">
      <c r="A229" s="17" t="s">
        <v>692</v>
      </c>
      <c r="B229" s="5">
        <v>14111518</v>
      </c>
      <c r="C229" s="5">
        <v>392</v>
      </c>
      <c r="D229" s="160" t="s">
        <v>72</v>
      </c>
      <c r="E229" s="160"/>
      <c r="F229" s="160"/>
      <c r="G229" s="6">
        <v>1</v>
      </c>
      <c r="H229" s="5" t="s">
        <v>131</v>
      </c>
      <c r="I229" s="48">
        <f>+M229/4</f>
        <v>25</v>
      </c>
      <c r="J229" s="48">
        <f>I229</f>
        <v>25</v>
      </c>
      <c r="K229" s="48">
        <f>J229</f>
        <v>25</v>
      </c>
      <c r="L229" s="48">
        <f>K229</f>
        <v>25</v>
      </c>
      <c r="M229" s="373">
        <v>100</v>
      </c>
      <c r="N229" s="161">
        <v>35</v>
      </c>
      <c r="O229" s="53">
        <v>252</v>
      </c>
      <c r="P229" s="158">
        <f t="shared" si="22"/>
        <v>3500</v>
      </c>
      <c r="Q229" s="10"/>
      <c r="R229" s="10"/>
      <c r="S229" s="50"/>
      <c r="T229" s="10"/>
      <c r="U229" s="50"/>
      <c r="V229" s="118">
        <f t="shared" si="29"/>
        <v>3500</v>
      </c>
      <c r="W229" s="120"/>
      <c r="X229" s="116"/>
      <c r="AA229" s="139"/>
    </row>
    <row r="230" spans="1:45" ht="15" outlineLevel="2" x14ac:dyDescent="0.25">
      <c r="A230" s="17" t="s">
        <v>692</v>
      </c>
      <c r="B230" s="6">
        <v>14122011</v>
      </c>
      <c r="C230" s="5">
        <v>392</v>
      </c>
      <c r="D230" s="156" t="s">
        <v>190</v>
      </c>
      <c r="E230" s="156"/>
      <c r="F230" s="156"/>
      <c r="G230" s="6">
        <v>1</v>
      </c>
      <c r="H230" s="165" t="s">
        <v>187</v>
      </c>
      <c r="I230" s="19">
        <v>75</v>
      </c>
      <c r="J230" s="19"/>
      <c r="K230" s="19">
        <v>75</v>
      </c>
      <c r="L230" s="19"/>
      <c r="M230" s="371">
        <v>150</v>
      </c>
      <c r="N230" s="93">
        <v>350</v>
      </c>
      <c r="O230" s="18">
        <v>350</v>
      </c>
      <c r="P230" s="158">
        <f t="shared" si="22"/>
        <v>52500</v>
      </c>
      <c r="Q230" s="10"/>
      <c r="R230" s="10"/>
      <c r="S230" s="50"/>
      <c r="T230" s="10"/>
      <c r="U230" s="50"/>
      <c r="V230" s="118">
        <f t="shared" si="29"/>
        <v>52500</v>
      </c>
      <c r="W230" s="120"/>
      <c r="X230" s="116"/>
      <c r="AA230" s="143"/>
    </row>
    <row r="231" spans="1:45" ht="15" outlineLevel="2" x14ac:dyDescent="0.25">
      <c r="A231" s="17" t="s">
        <v>692</v>
      </c>
      <c r="B231" s="6">
        <v>14111530</v>
      </c>
      <c r="C231" s="5">
        <v>392</v>
      </c>
      <c r="D231" s="162" t="s">
        <v>166</v>
      </c>
      <c r="E231" s="162"/>
      <c r="F231" s="162"/>
      <c r="G231" s="6">
        <v>1</v>
      </c>
      <c r="H231" s="6" t="s">
        <v>129</v>
      </c>
      <c r="I231" s="44">
        <f>+M231/4</f>
        <v>87.5</v>
      </c>
      <c r="J231" s="44">
        <f>I231</f>
        <v>87.5</v>
      </c>
      <c r="K231" s="44">
        <f>J231</f>
        <v>87.5</v>
      </c>
      <c r="L231" s="44">
        <f>K231</f>
        <v>87.5</v>
      </c>
      <c r="M231" s="369">
        <v>350</v>
      </c>
      <c r="N231" s="153">
        <v>35</v>
      </c>
      <c r="O231" s="45">
        <v>275</v>
      </c>
      <c r="P231" s="67">
        <f t="shared" si="22"/>
        <v>12250</v>
      </c>
      <c r="Q231" s="10"/>
      <c r="R231" s="10"/>
      <c r="S231" s="50"/>
      <c r="T231" s="10"/>
      <c r="U231" s="50"/>
      <c r="V231" s="118">
        <f t="shared" si="29"/>
        <v>12250</v>
      </c>
      <c r="W231" s="120"/>
      <c r="X231" s="116"/>
      <c r="AA231" s="111"/>
    </row>
    <row r="232" spans="1:45" s="261" customFormat="1" ht="15" outlineLevel="1" x14ac:dyDescent="0.25">
      <c r="A232" s="278"/>
      <c r="B232" s="256" t="s">
        <v>717</v>
      </c>
      <c r="C232" s="220">
        <f>SUBTOTAL(9,C139:C231)</f>
        <v>36456</v>
      </c>
      <c r="D232" s="274"/>
      <c r="E232" s="274"/>
      <c r="F232" s="274"/>
      <c r="G232" s="256"/>
      <c r="H232" s="256"/>
      <c r="I232" s="221"/>
      <c r="J232" s="221"/>
      <c r="K232" s="221"/>
      <c r="L232" s="221"/>
      <c r="M232" s="370"/>
      <c r="N232" s="222"/>
      <c r="O232" s="214"/>
      <c r="P232" s="223">
        <f>SUBTOTAL(9,P139:P231)</f>
        <v>800002</v>
      </c>
      <c r="Q232" s="224"/>
      <c r="R232" s="224"/>
      <c r="S232" s="225"/>
      <c r="T232" s="224"/>
      <c r="U232" s="225"/>
      <c r="V232" s="249">
        <f>SUM(V139:V231)</f>
        <v>800002</v>
      </c>
      <c r="W232" s="219"/>
      <c r="X232" s="226"/>
      <c r="Z232" s="262"/>
      <c r="AA232" s="280"/>
      <c r="AP232" s="341"/>
      <c r="AQ232" s="38"/>
      <c r="AR232" s="38"/>
      <c r="AS232" s="38"/>
    </row>
    <row r="233" spans="1:45" ht="15" outlineLevel="2" x14ac:dyDescent="0.25">
      <c r="A233" s="17" t="s">
        <v>692</v>
      </c>
      <c r="B233" s="8">
        <v>42182101</v>
      </c>
      <c r="C233" s="6">
        <v>393</v>
      </c>
      <c r="D233" s="160" t="s">
        <v>773</v>
      </c>
      <c r="E233" s="160"/>
      <c r="F233" s="160"/>
      <c r="G233" s="8">
        <v>1</v>
      </c>
      <c r="H233" s="7" t="s">
        <v>752</v>
      </c>
      <c r="I233" s="52"/>
      <c r="J233" s="52">
        <v>5</v>
      </c>
      <c r="K233" s="52"/>
      <c r="L233" s="52"/>
      <c r="M233" s="383">
        <v>5</v>
      </c>
      <c r="N233" s="168">
        <v>5000</v>
      </c>
      <c r="O233" s="53"/>
      <c r="P233" s="163">
        <f>+N233*M233</f>
        <v>25000</v>
      </c>
      <c r="Q233" s="10"/>
      <c r="R233" s="10"/>
      <c r="S233" s="50"/>
      <c r="T233" s="10"/>
      <c r="U233" s="50"/>
      <c r="V233" s="118">
        <f t="shared" si="29"/>
        <v>25000</v>
      </c>
      <c r="W233" s="120">
        <v>25000</v>
      </c>
      <c r="X233" s="416">
        <v>25000</v>
      </c>
      <c r="AA233" s="140"/>
    </row>
    <row r="234" spans="1:45" s="276" customFormat="1" ht="15" outlineLevel="1" x14ac:dyDescent="0.25">
      <c r="A234" s="241"/>
      <c r="B234" s="256" t="s">
        <v>733</v>
      </c>
      <c r="C234" s="242">
        <f>SUBTOTAL(9,C233:C233)</f>
        <v>393</v>
      </c>
      <c r="D234" s="270"/>
      <c r="E234" s="270"/>
      <c r="F234" s="270"/>
      <c r="G234" s="256"/>
      <c r="H234" s="220"/>
      <c r="I234" s="391"/>
      <c r="J234" s="391"/>
      <c r="K234" s="391"/>
      <c r="L234" s="391"/>
      <c r="M234" s="402"/>
      <c r="N234" s="392"/>
      <c r="O234" s="273"/>
      <c r="P234" s="269">
        <f>SUBTOTAL(9,P233:P233)</f>
        <v>25000</v>
      </c>
      <c r="Q234" s="216"/>
      <c r="R234" s="216"/>
      <c r="S234" s="217"/>
      <c r="T234" s="216"/>
      <c r="U234" s="217"/>
      <c r="V234" s="249">
        <f>SUM(V233)</f>
        <v>25000</v>
      </c>
      <c r="W234" s="219"/>
      <c r="X234" s="218">
        <f>+AP234</f>
        <v>0</v>
      </c>
      <c r="Z234" s="252"/>
      <c r="AA234" s="263"/>
      <c r="AP234" s="352">
        <f>+X233-V234</f>
        <v>0</v>
      </c>
      <c r="AQ234" s="33"/>
      <c r="AR234" s="33"/>
      <c r="AS234" s="33"/>
    </row>
    <row r="235" spans="1:45" ht="15" outlineLevel="2" x14ac:dyDescent="0.25">
      <c r="A235" s="17" t="s">
        <v>692</v>
      </c>
      <c r="B235" s="5">
        <v>12131706</v>
      </c>
      <c r="C235" s="6">
        <v>395</v>
      </c>
      <c r="D235" s="151" t="s">
        <v>774</v>
      </c>
      <c r="E235" s="151"/>
      <c r="F235" s="151"/>
      <c r="G235" s="6">
        <v>1</v>
      </c>
      <c r="H235" s="7" t="s">
        <v>752</v>
      </c>
      <c r="I235" s="19">
        <v>2</v>
      </c>
      <c r="J235" s="19">
        <v>3</v>
      </c>
      <c r="K235" s="19">
        <v>3</v>
      </c>
      <c r="L235" s="19">
        <v>2</v>
      </c>
      <c r="M235" s="371">
        <f>SUM(I235:L235)</f>
        <v>10</v>
      </c>
      <c r="N235" s="93">
        <v>1000</v>
      </c>
      <c r="O235" s="18">
        <v>80</v>
      </c>
      <c r="P235" s="158">
        <f>+M235*N233:N235</f>
        <v>10000</v>
      </c>
      <c r="Q235" s="10"/>
      <c r="R235" s="10"/>
      <c r="S235" s="50"/>
      <c r="T235" s="10"/>
      <c r="U235" s="50"/>
      <c r="V235" s="118">
        <f t="shared" si="29"/>
        <v>10000</v>
      </c>
      <c r="W235" s="120">
        <v>10000</v>
      </c>
      <c r="X235" s="416">
        <v>10000</v>
      </c>
      <c r="AA235" s="140"/>
      <c r="AP235" s="340">
        <f>+X235-V235</f>
        <v>0</v>
      </c>
    </row>
    <row r="236" spans="1:45" s="276" customFormat="1" ht="15" outlineLevel="1" x14ac:dyDescent="0.25">
      <c r="A236" s="241"/>
      <c r="B236" s="220" t="s">
        <v>718</v>
      </c>
      <c r="C236" s="242">
        <f>SUBTOTAL(9,C235:C235)</f>
        <v>395</v>
      </c>
      <c r="D236" s="255"/>
      <c r="E236" s="255"/>
      <c r="F236" s="255"/>
      <c r="G236" s="242"/>
      <c r="H236" s="220"/>
      <c r="I236" s="244"/>
      <c r="J236" s="244"/>
      <c r="K236" s="244"/>
      <c r="L236" s="244"/>
      <c r="M236" s="377"/>
      <c r="N236" s="288"/>
      <c r="O236" s="289"/>
      <c r="P236" s="245">
        <f>SUBTOTAL(9,P235:P235)</f>
        <v>10000</v>
      </c>
      <c r="Q236" s="216"/>
      <c r="R236" s="216"/>
      <c r="S236" s="217"/>
      <c r="T236" s="216"/>
      <c r="U236" s="217"/>
      <c r="V236" s="249">
        <f>SUM(V235)</f>
        <v>10000</v>
      </c>
      <c r="W236" s="219"/>
      <c r="X236" s="218"/>
      <c r="Z236" s="252"/>
      <c r="AA236" s="263"/>
      <c r="AP236" s="343"/>
      <c r="AQ236" s="33"/>
      <c r="AR236" s="33"/>
      <c r="AS236" s="33"/>
    </row>
    <row r="237" spans="1:45" ht="15" outlineLevel="2" x14ac:dyDescent="0.25">
      <c r="A237" s="17" t="s">
        <v>692</v>
      </c>
      <c r="B237" s="5">
        <v>44121625</v>
      </c>
      <c r="C237" s="6">
        <v>396</v>
      </c>
      <c r="D237" s="160" t="s">
        <v>775</v>
      </c>
      <c r="E237" s="160"/>
      <c r="F237" s="160"/>
      <c r="G237" s="6">
        <v>1</v>
      </c>
      <c r="H237" s="5" t="s">
        <v>985</v>
      </c>
      <c r="I237" s="48">
        <v>99</v>
      </c>
      <c r="J237" s="48">
        <v>99</v>
      </c>
      <c r="K237" s="48">
        <v>100</v>
      </c>
      <c r="L237" s="48">
        <v>99</v>
      </c>
      <c r="M237" s="371">
        <v>397</v>
      </c>
      <c r="N237" s="93">
        <v>17</v>
      </c>
      <c r="O237" s="18"/>
      <c r="P237" s="158">
        <f>+M237*N237</f>
        <v>6749</v>
      </c>
      <c r="Q237" s="10"/>
      <c r="R237" s="10"/>
      <c r="S237" s="50"/>
      <c r="T237" s="10"/>
      <c r="U237" s="50"/>
      <c r="V237" s="118">
        <f t="shared" si="29"/>
        <v>6749</v>
      </c>
      <c r="W237" s="120">
        <v>850000</v>
      </c>
      <c r="X237" s="416">
        <v>850000</v>
      </c>
      <c r="AA237" s="139"/>
    </row>
    <row r="238" spans="1:45" s="129" customFormat="1" ht="15" outlineLevel="2" x14ac:dyDescent="0.25">
      <c r="A238" s="40"/>
      <c r="B238" s="6">
        <v>44121625</v>
      </c>
      <c r="C238" s="6">
        <v>396</v>
      </c>
      <c r="D238" s="156" t="s">
        <v>202</v>
      </c>
      <c r="E238" s="156"/>
      <c r="F238" s="156"/>
      <c r="G238" s="6">
        <v>1</v>
      </c>
      <c r="H238" s="165" t="s">
        <v>215</v>
      </c>
      <c r="I238" s="19">
        <v>5</v>
      </c>
      <c r="J238" s="19">
        <v>10</v>
      </c>
      <c r="K238" s="19">
        <v>10</v>
      </c>
      <c r="L238" s="19">
        <v>5</v>
      </c>
      <c r="M238" s="371">
        <f>SUM(I238:L238)</f>
        <v>30</v>
      </c>
      <c r="N238" s="93">
        <v>900</v>
      </c>
      <c r="O238" s="18"/>
      <c r="P238" s="158">
        <f>+M238*N238</f>
        <v>27000</v>
      </c>
      <c r="Q238" s="10"/>
      <c r="R238" s="10"/>
      <c r="S238" s="50"/>
      <c r="T238" s="10"/>
      <c r="U238" s="50"/>
      <c r="V238" s="118">
        <f t="shared" si="29"/>
        <v>27000</v>
      </c>
      <c r="W238" s="120"/>
      <c r="X238" s="115"/>
      <c r="Z238" s="132"/>
      <c r="AA238" s="143"/>
      <c r="AP238" s="337"/>
      <c r="AQ238" s="38"/>
      <c r="AR238" s="38"/>
      <c r="AS238" s="38"/>
    </row>
    <row r="239" spans="1:45" ht="15" outlineLevel="2" x14ac:dyDescent="0.25">
      <c r="A239" s="17" t="s">
        <v>692</v>
      </c>
      <c r="B239" s="6">
        <v>39111608</v>
      </c>
      <c r="C239" s="6">
        <v>396</v>
      </c>
      <c r="D239" s="162" t="s">
        <v>217</v>
      </c>
      <c r="E239" s="162"/>
      <c r="F239" s="162"/>
      <c r="G239" s="6">
        <v>1</v>
      </c>
      <c r="H239" s="165" t="s">
        <v>215</v>
      </c>
      <c r="I239" s="19">
        <v>13</v>
      </c>
      <c r="J239" s="19">
        <v>13</v>
      </c>
      <c r="K239" s="19">
        <v>13</v>
      </c>
      <c r="L239" s="19">
        <v>10</v>
      </c>
      <c r="M239" s="371">
        <v>49</v>
      </c>
      <c r="N239" s="93">
        <v>1200</v>
      </c>
      <c r="O239" s="18"/>
      <c r="P239" s="158">
        <f>+M239*N239</f>
        <v>58800</v>
      </c>
      <c r="Q239" s="10"/>
      <c r="R239" s="10"/>
      <c r="S239" s="50"/>
      <c r="T239" s="10"/>
      <c r="U239" s="50"/>
      <c r="V239" s="118">
        <f t="shared" si="29"/>
        <v>58800</v>
      </c>
      <c r="W239" s="120"/>
      <c r="X239" s="114"/>
      <c r="AA239" s="143"/>
    </row>
    <row r="240" spans="1:45" ht="15" outlineLevel="2" x14ac:dyDescent="0.25">
      <c r="A240" s="35"/>
      <c r="B240" s="6">
        <v>39111608</v>
      </c>
      <c r="C240" s="6">
        <v>396</v>
      </c>
      <c r="D240" s="162" t="s">
        <v>776</v>
      </c>
      <c r="E240" s="162"/>
      <c r="F240" s="162"/>
      <c r="G240" s="6">
        <v>1</v>
      </c>
      <c r="H240" s="165" t="s">
        <v>215</v>
      </c>
      <c r="I240" s="19">
        <v>15</v>
      </c>
      <c r="J240" s="19"/>
      <c r="K240" s="19">
        <v>16</v>
      </c>
      <c r="L240" s="19"/>
      <c r="M240" s="380">
        <v>31</v>
      </c>
      <c r="N240" s="93">
        <v>350</v>
      </c>
      <c r="O240" s="18"/>
      <c r="P240" s="158">
        <f>+M240*N240</f>
        <v>10850</v>
      </c>
      <c r="Q240" s="10"/>
      <c r="R240" s="10"/>
      <c r="S240" s="50"/>
      <c r="T240" s="10"/>
      <c r="U240" s="50"/>
      <c r="V240" s="118">
        <f t="shared" si="29"/>
        <v>10850</v>
      </c>
      <c r="W240" s="120"/>
      <c r="X240" s="114"/>
      <c r="AA240" s="143"/>
    </row>
    <row r="241" spans="1:45" ht="15" outlineLevel="2" x14ac:dyDescent="0.25">
      <c r="A241" s="35"/>
      <c r="B241" s="6">
        <v>39121602</v>
      </c>
      <c r="C241" s="6">
        <v>396</v>
      </c>
      <c r="D241" s="156" t="s">
        <v>266</v>
      </c>
      <c r="E241" s="156"/>
      <c r="F241" s="156"/>
      <c r="G241" s="6">
        <v>1</v>
      </c>
      <c r="H241" s="159" t="s">
        <v>123</v>
      </c>
      <c r="I241" s="19">
        <v>15</v>
      </c>
      <c r="J241" s="19"/>
      <c r="K241" s="19">
        <v>15</v>
      </c>
      <c r="L241" s="19"/>
      <c r="M241" s="96">
        <v>30</v>
      </c>
      <c r="N241" s="93">
        <v>800</v>
      </c>
      <c r="O241" s="18"/>
      <c r="P241" s="158">
        <f>+N241*M241</f>
        <v>24000</v>
      </c>
      <c r="Q241" s="10"/>
      <c r="R241" s="10"/>
      <c r="S241" s="43"/>
      <c r="T241" s="49"/>
      <c r="U241" s="50"/>
      <c r="V241" s="177">
        <f>N241*M241</f>
        <v>24000</v>
      </c>
      <c r="W241" s="120"/>
      <c r="X241" s="114"/>
      <c r="AA241" s="143"/>
    </row>
    <row r="242" spans="1:45" ht="26.25" outlineLevel="2" x14ac:dyDescent="0.25">
      <c r="A242" s="35"/>
      <c r="B242" s="6">
        <v>26121500</v>
      </c>
      <c r="C242" s="6">
        <v>396</v>
      </c>
      <c r="D242" s="156" t="s">
        <v>275</v>
      </c>
      <c r="E242" s="156"/>
      <c r="F242" s="156"/>
      <c r="G242" s="6">
        <v>1</v>
      </c>
      <c r="H242" s="159" t="s">
        <v>358</v>
      </c>
      <c r="I242" s="19">
        <v>15</v>
      </c>
      <c r="J242" s="19"/>
      <c r="K242" s="19">
        <v>15</v>
      </c>
      <c r="L242" s="19"/>
      <c r="M242" s="96">
        <v>30</v>
      </c>
      <c r="N242" s="93">
        <v>380</v>
      </c>
      <c r="O242" s="18"/>
      <c r="P242" s="158">
        <f>+N242*M242</f>
        <v>11400</v>
      </c>
      <c r="Q242" s="10"/>
      <c r="R242" s="10"/>
      <c r="S242" s="43"/>
      <c r="T242" s="49"/>
      <c r="U242" s="50"/>
      <c r="V242" s="177">
        <f>N242*M242</f>
        <v>11400</v>
      </c>
      <c r="W242" s="120"/>
      <c r="X242" s="114"/>
      <c r="AA242" s="143"/>
    </row>
    <row r="243" spans="1:45" ht="15" outlineLevel="2" x14ac:dyDescent="0.25">
      <c r="A243" s="35"/>
      <c r="B243" s="6">
        <v>26121500</v>
      </c>
      <c r="C243" s="6">
        <v>396</v>
      </c>
      <c r="D243" s="156" t="s">
        <v>973</v>
      </c>
      <c r="E243" s="156"/>
      <c r="F243" s="156"/>
      <c r="G243" s="6">
        <v>1</v>
      </c>
      <c r="H243" s="159" t="s">
        <v>358</v>
      </c>
      <c r="I243" s="19">
        <v>15</v>
      </c>
      <c r="J243" s="19"/>
      <c r="K243" s="19">
        <v>15</v>
      </c>
      <c r="L243" s="19"/>
      <c r="M243" s="96">
        <v>30</v>
      </c>
      <c r="N243" s="93">
        <v>400</v>
      </c>
      <c r="O243" s="18"/>
      <c r="P243" s="158">
        <f>+N243*M243</f>
        <v>12000</v>
      </c>
      <c r="Q243" s="80"/>
      <c r="R243" s="80"/>
      <c r="S243" s="84"/>
      <c r="T243" s="49"/>
      <c r="U243" s="50"/>
      <c r="V243" s="177">
        <f>N243*M243</f>
        <v>12000</v>
      </c>
      <c r="W243" s="120"/>
      <c r="X243" s="114"/>
      <c r="AA243" s="143"/>
    </row>
    <row r="244" spans="1:45" ht="15" outlineLevel="2" x14ac:dyDescent="0.25">
      <c r="A244" s="17" t="s">
        <v>692</v>
      </c>
      <c r="B244" s="5">
        <v>26111702</v>
      </c>
      <c r="C244" s="6">
        <v>396</v>
      </c>
      <c r="D244" s="151" t="s">
        <v>777</v>
      </c>
      <c r="E244" s="151"/>
      <c r="F244" s="151"/>
      <c r="G244" s="6">
        <v>1</v>
      </c>
      <c r="H244" s="5" t="s">
        <v>778</v>
      </c>
      <c r="I244" s="19">
        <f>+M244/4</f>
        <v>25</v>
      </c>
      <c r="J244" s="19">
        <f>I244</f>
        <v>25</v>
      </c>
      <c r="K244" s="19">
        <f>J244</f>
        <v>25</v>
      </c>
      <c r="L244" s="19">
        <f>K244</f>
        <v>25</v>
      </c>
      <c r="M244" s="371">
        <v>100</v>
      </c>
      <c r="N244" s="93">
        <v>85</v>
      </c>
      <c r="O244" s="18"/>
      <c r="P244" s="158">
        <f>+M244*N240:N244</f>
        <v>8500</v>
      </c>
      <c r="Q244" s="10"/>
      <c r="R244" s="10"/>
      <c r="S244" s="50"/>
      <c r="T244" s="10"/>
      <c r="U244" s="50"/>
      <c r="V244" s="118">
        <f t="shared" si="29"/>
        <v>8500</v>
      </c>
      <c r="W244" s="120"/>
      <c r="X244" s="116"/>
      <c r="AA244" s="139"/>
    </row>
    <row r="245" spans="1:45" ht="15" outlineLevel="2" x14ac:dyDescent="0.25">
      <c r="A245" s="17"/>
      <c r="B245" s="8">
        <v>26111703</v>
      </c>
      <c r="C245" s="6">
        <v>396</v>
      </c>
      <c r="D245" s="156" t="s">
        <v>935</v>
      </c>
      <c r="E245" s="156"/>
      <c r="F245" s="156"/>
      <c r="G245" s="6">
        <v>1</v>
      </c>
      <c r="H245" s="159" t="s">
        <v>123</v>
      </c>
      <c r="I245" s="19">
        <v>19</v>
      </c>
      <c r="J245" s="19"/>
      <c r="K245" s="19">
        <v>20</v>
      </c>
      <c r="L245" s="19"/>
      <c r="M245" s="96">
        <v>39</v>
      </c>
      <c r="N245" s="93">
        <v>3900</v>
      </c>
      <c r="O245" s="18"/>
      <c r="P245" s="158">
        <f t="shared" ref="P245:P254" si="31">+N245*M245</f>
        <v>152100</v>
      </c>
      <c r="Q245" s="10"/>
      <c r="R245" s="10"/>
      <c r="S245" s="43"/>
      <c r="T245" s="49"/>
      <c r="U245" s="50"/>
      <c r="V245" s="177">
        <f t="shared" ref="V245:V254" si="32">N245*M245</f>
        <v>152100</v>
      </c>
      <c r="W245" s="120"/>
      <c r="X245" s="116"/>
      <c r="Y245" s="125">
        <f>C245</f>
        <v>396</v>
      </c>
      <c r="Z245" s="134" t="str">
        <f>D245</f>
        <v>BATERIA 9- 12 V EXIDE AMERICANA</v>
      </c>
      <c r="AA245" s="103" t="s">
        <v>123</v>
      </c>
      <c r="AB245" s="135">
        <f t="shared" ref="AB245:AM245" si="33">$M245/12</f>
        <v>3.25</v>
      </c>
      <c r="AC245" s="135">
        <f t="shared" si="33"/>
        <v>3.25</v>
      </c>
      <c r="AD245" s="135">
        <f t="shared" si="33"/>
        <v>3.25</v>
      </c>
      <c r="AE245" s="135">
        <f t="shared" si="33"/>
        <v>3.25</v>
      </c>
      <c r="AF245" s="135">
        <f t="shared" si="33"/>
        <v>3.25</v>
      </c>
      <c r="AG245" s="135">
        <f t="shared" si="33"/>
        <v>3.25</v>
      </c>
      <c r="AH245" s="135">
        <f t="shared" si="33"/>
        <v>3.25</v>
      </c>
      <c r="AI245" s="135">
        <f t="shared" si="33"/>
        <v>3.25</v>
      </c>
      <c r="AJ245" s="135">
        <f t="shared" si="33"/>
        <v>3.25</v>
      </c>
      <c r="AK245" s="135">
        <f t="shared" si="33"/>
        <v>3.25</v>
      </c>
      <c r="AL245" s="135">
        <f t="shared" si="33"/>
        <v>3.25</v>
      </c>
      <c r="AM245" s="135">
        <f t="shared" si="33"/>
        <v>3.25</v>
      </c>
      <c r="AN245" s="135">
        <f>SUM(AB245:AM245)</f>
        <v>39</v>
      </c>
    </row>
    <row r="246" spans="1:45" ht="15" outlineLevel="2" x14ac:dyDescent="0.25">
      <c r="A246" s="17"/>
      <c r="B246" s="8">
        <v>26111703</v>
      </c>
      <c r="C246" s="6">
        <v>396</v>
      </c>
      <c r="D246" s="156" t="s">
        <v>261</v>
      </c>
      <c r="E246" s="156"/>
      <c r="F246" s="156"/>
      <c r="G246" s="6">
        <v>1</v>
      </c>
      <c r="H246" s="159" t="s">
        <v>123</v>
      </c>
      <c r="I246" s="19">
        <v>10</v>
      </c>
      <c r="J246" s="19"/>
      <c r="K246" s="19">
        <v>10</v>
      </c>
      <c r="L246" s="19"/>
      <c r="M246" s="96">
        <v>20</v>
      </c>
      <c r="N246" s="93">
        <v>4480</v>
      </c>
      <c r="O246" s="18"/>
      <c r="P246" s="158">
        <f t="shared" si="31"/>
        <v>89600</v>
      </c>
      <c r="Q246" s="10"/>
      <c r="R246" s="10"/>
      <c r="S246" s="43"/>
      <c r="T246" s="49"/>
      <c r="U246" s="50"/>
      <c r="V246" s="177">
        <f t="shared" si="32"/>
        <v>89600</v>
      </c>
      <c r="W246" s="120"/>
      <c r="X246" s="116"/>
      <c r="AA246" s="139"/>
    </row>
    <row r="247" spans="1:45" ht="15" outlineLevel="2" x14ac:dyDescent="0.25">
      <c r="A247" s="17"/>
      <c r="B247" s="8">
        <v>26111703</v>
      </c>
      <c r="C247" s="6">
        <v>396</v>
      </c>
      <c r="D247" s="156" t="s">
        <v>743</v>
      </c>
      <c r="E247" s="156"/>
      <c r="F247" s="156"/>
      <c r="G247" s="6">
        <v>1</v>
      </c>
      <c r="H247" s="159" t="s">
        <v>123</v>
      </c>
      <c r="I247" s="19">
        <v>10</v>
      </c>
      <c r="J247" s="19"/>
      <c r="K247" s="19">
        <v>10</v>
      </c>
      <c r="L247" s="19"/>
      <c r="M247" s="96">
        <v>20</v>
      </c>
      <c r="N247" s="93">
        <v>5000</v>
      </c>
      <c r="O247" s="18"/>
      <c r="P247" s="158">
        <f t="shared" si="31"/>
        <v>100000</v>
      </c>
      <c r="Q247" s="10"/>
      <c r="R247" s="10"/>
      <c r="S247" s="43"/>
      <c r="T247" s="49"/>
      <c r="U247" s="50"/>
      <c r="V247" s="177">
        <f t="shared" si="32"/>
        <v>100000</v>
      </c>
      <c r="W247" s="120"/>
      <c r="X247" s="116"/>
      <c r="AA247" s="139"/>
    </row>
    <row r="248" spans="1:45" ht="15" outlineLevel="2" x14ac:dyDescent="0.25">
      <c r="A248" s="17"/>
      <c r="B248" s="8">
        <v>26111703</v>
      </c>
      <c r="C248" s="6">
        <v>396</v>
      </c>
      <c r="D248" s="156" t="s">
        <v>262</v>
      </c>
      <c r="E248" s="156"/>
      <c r="F248" s="156"/>
      <c r="G248" s="6">
        <v>1</v>
      </c>
      <c r="H248" s="159" t="s">
        <v>123</v>
      </c>
      <c r="I248" s="19">
        <v>10</v>
      </c>
      <c r="J248" s="19"/>
      <c r="K248" s="19">
        <v>10</v>
      </c>
      <c r="L248" s="19"/>
      <c r="M248" s="96">
        <v>20</v>
      </c>
      <c r="N248" s="93">
        <v>6500</v>
      </c>
      <c r="O248" s="18"/>
      <c r="P248" s="158">
        <f t="shared" si="31"/>
        <v>130000</v>
      </c>
      <c r="Q248" s="10"/>
      <c r="R248" s="10"/>
      <c r="S248" s="43"/>
      <c r="T248" s="49"/>
      <c r="U248" s="50"/>
      <c r="V248" s="177">
        <f t="shared" si="32"/>
        <v>130000</v>
      </c>
      <c r="W248" s="120"/>
      <c r="X248" s="116"/>
      <c r="AA248" s="139"/>
    </row>
    <row r="249" spans="1:45" ht="26.25" outlineLevel="2" x14ac:dyDescent="0.25">
      <c r="A249" s="17"/>
      <c r="B249" s="8">
        <v>26111703</v>
      </c>
      <c r="C249" s="6">
        <v>396</v>
      </c>
      <c r="D249" s="156" t="s">
        <v>934</v>
      </c>
      <c r="E249" s="156"/>
      <c r="F249" s="156"/>
      <c r="G249" s="6">
        <v>1</v>
      </c>
      <c r="H249" s="159" t="s">
        <v>123</v>
      </c>
      <c r="I249" s="19">
        <v>10</v>
      </c>
      <c r="J249" s="19"/>
      <c r="K249" s="19">
        <v>10</v>
      </c>
      <c r="L249" s="19"/>
      <c r="M249" s="96">
        <v>20</v>
      </c>
      <c r="N249" s="93">
        <v>8500</v>
      </c>
      <c r="O249" s="18"/>
      <c r="P249" s="158">
        <f t="shared" si="31"/>
        <v>170000</v>
      </c>
      <c r="Q249" s="10"/>
      <c r="R249" s="10"/>
      <c r="S249" s="43"/>
      <c r="T249" s="49"/>
      <c r="U249" s="50"/>
      <c r="V249" s="177">
        <f t="shared" si="32"/>
        <v>170000</v>
      </c>
      <c r="W249" s="120"/>
      <c r="X249" s="116"/>
      <c r="AA249" s="139"/>
    </row>
    <row r="250" spans="1:45" ht="15" outlineLevel="2" x14ac:dyDescent="0.25">
      <c r="A250" s="17"/>
      <c r="B250" s="6">
        <v>26121500</v>
      </c>
      <c r="C250" s="6">
        <v>396</v>
      </c>
      <c r="D250" s="156" t="s">
        <v>235</v>
      </c>
      <c r="E250" s="156"/>
      <c r="F250" s="156"/>
      <c r="G250" s="6">
        <v>1</v>
      </c>
      <c r="H250" s="159" t="s">
        <v>931</v>
      </c>
      <c r="I250" s="19">
        <v>25</v>
      </c>
      <c r="J250" s="19">
        <v>25</v>
      </c>
      <c r="K250" s="19"/>
      <c r="L250" s="19"/>
      <c r="M250" s="96">
        <v>50</v>
      </c>
      <c r="N250" s="93">
        <v>165</v>
      </c>
      <c r="O250" s="18"/>
      <c r="P250" s="158">
        <f t="shared" si="31"/>
        <v>8250</v>
      </c>
      <c r="Q250" s="10"/>
      <c r="R250" s="10"/>
      <c r="S250" s="43"/>
      <c r="T250" s="49"/>
      <c r="U250" s="50"/>
      <c r="V250" s="177">
        <f t="shared" si="32"/>
        <v>8250</v>
      </c>
      <c r="W250" s="120"/>
      <c r="X250" s="116"/>
      <c r="AA250" s="139"/>
    </row>
    <row r="251" spans="1:45" ht="15" outlineLevel="2" x14ac:dyDescent="0.25">
      <c r="A251" s="17"/>
      <c r="B251" s="6">
        <v>26121500</v>
      </c>
      <c r="C251" s="6">
        <v>396</v>
      </c>
      <c r="D251" s="156" t="s">
        <v>234</v>
      </c>
      <c r="E251" s="156"/>
      <c r="F251" s="156"/>
      <c r="G251" s="6">
        <v>1</v>
      </c>
      <c r="H251" s="159" t="s">
        <v>931</v>
      </c>
      <c r="I251" s="19">
        <v>25</v>
      </c>
      <c r="J251" s="19">
        <v>25</v>
      </c>
      <c r="K251" s="19"/>
      <c r="L251" s="19"/>
      <c r="M251" s="96">
        <v>50</v>
      </c>
      <c r="N251" s="93">
        <v>130</v>
      </c>
      <c r="O251" s="18"/>
      <c r="P251" s="158">
        <f t="shared" si="31"/>
        <v>6500</v>
      </c>
      <c r="Q251" s="10"/>
      <c r="R251" s="10"/>
      <c r="S251" s="43"/>
      <c r="T251" s="49"/>
      <c r="U251" s="50"/>
      <c r="V251" s="177">
        <f t="shared" si="32"/>
        <v>6500</v>
      </c>
      <c r="W251" s="120"/>
      <c r="X251" s="116"/>
      <c r="AA251" s="139"/>
    </row>
    <row r="252" spans="1:45" ht="15" outlineLevel="2" x14ac:dyDescent="0.25">
      <c r="A252" s="17"/>
      <c r="B252" s="6">
        <v>39121600</v>
      </c>
      <c r="C252" s="6">
        <v>396</v>
      </c>
      <c r="D252" s="156" t="s">
        <v>241</v>
      </c>
      <c r="E252" s="156"/>
      <c r="F252" s="156"/>
      <c r="G252" s="6">
        <v>1</v>
      </c>
      <c r="H252" s="159" t="s">
        <v>358</v>
      </c>
      <c r="I252" s="19">
        <v>25</v>
      </c>
      <c r="J252" s="19">
        <v>25</v>
      </c>
      <c r="K252" s="19"/>
      <c r="L252" s="19"/>
      <c r="M252" s="96">
        <v>50</v>
      </c>
      <c r="N252" s="93">
        <v>75</v>
      </c>
      <c r="O252" s="18"/>
      <c r="P252" s="158">
        <f t="shared" si="31"/>
        <v>3750</v>
      </c>
      <c r="Q252" s="10"/>
      <c r="R252" s="10"/>
      <c r="S252" s="43"/>
      <c r="T252" s="49"/>
      <c r="U252" s="50"/>
      <c r="V252" s="177">
        <f t="shared" si="32"/>
        <v>3750</v>
      </c>
      <c r="W252" s="120"/>
      <c r="X252" s="116"/>
      <c r="AA252" s="139"/>
    </row>
    <row r="253" spans="1:45" ht="15" outlineLevel="2" x14ac:dyDescent="0.25">
      <c r="A253" s="17"/>
      <c r="B253" s="6">
        <v>26121600</v>
      </c>
      <c r="C253" s="6">
        <v>396</v>
      </c>
      <c r="D253" s="156" t="s">
        <v>242</v>
      </c>
      <c r="E253" s="156"/>
      <c r="F253" s="156"/>
      <c r="G253" s="6">
        <v>1</v>
      </c>
      <c r="H253" s="159" t="s">
        <v>358</v>
      </c>
      <c r="I253" s="19">
        <v>25</v>
      </c>
      <c r="J253" s="19">
        <v>25</v>
      </c>
      <c r="K253" s="19"/>
      <c r="L253" s="19"/>
      <c r="M253" s="96">
        <v>50</v>
      </c>
      <c r="N253" s="93">
        <v>50</v>
      </c>
      <c r="O253" s="18"/>
      <c r="P253" s="158">
        <f t="shared" si="31"/>
        <v>2500</v>
      </c>
      <c r="Q253" s="10"/>
      <c r="R253" s="10"/>
      <c r="S253" s="43"/>
      <c r="T253" s="49"/>
      <c r="U253" s="50"/>
      <c r="V253" s="177">
        <f t="shared" si="32"/>
        <v>2500</v>
      </c>
      <c r="W253" s="120"/>
      <c r="X253" s="116"/>
      <c r="AA253" s="139"/>
    </row>
    <row r="254" spans="1:45" ht="15" outlineLevel="2" x14ac:dyDescent="0.25">
      <c r="A254" s="17"/>
      <c r="B254" s="6">
        <v>26121600</v>
      </c>
      <c r="C254" s="6">
        <v>396</v>
      </c>
      <c r="D254" s="156" t="s">
        <v>933</v>
      </c>
      <c r="E254" s="156"/>
      <c r="F254" s="156"/>
      <c r="G254" s="6">
        <v>1</v>
      </c>
      <c r="H254" s="159" t="s">
        <v>358</v>
      </c>
      <c r="I254" s="19">
        <v>20</v>
      </c>
      <c r="J254" s="19">
        <v>20</v>
      </c>
      <c r="K254" s="19"/>
      <c r="L254" s="19"/>
      <c r="M254" s="96">
        <v>40</v>
      </c>
      <c r="N254" s="93">
        <v>700</v>
      </c>
      <c r="O254" s="18"/>
      <c r="P254" s="158">
        <f t="shared" si="31"/>
        <v>28000</v>
      </c>
      <c r="Q254" s="10"/>
      <c r="R254" s="10"/>
      <c r="S254" s="43"/>
      <c r="T254" s="49"/>
      <c r="U254" s="50"/>
      <c r="V254" s="177">
        <f t="shared" si="32"/>
        <v>28000</v>
      </c>
      <c r="W254" s="120"/>
      <c r="X254" s="116"/>
      <c r="AA254" s="139"/>
    </row>
    <row r="255" spans="1:45" s="261" customFormat="1" ht="15" outlineLevel="1" x14ac:dyDescent="0.25">
      <c r="A255" s="278"/>
      <c r="B255" s="220" t="s">
        <v>719</v>
      </c>
      <c r="C255" s="256">
        <f>SUBTOTAL(9,C237:C244)</f>
        <v>3168</v>
      </c>
      <c r="D255" s="255"/>
      <c r="E255" s="255"/>
      <c r="F255" s="255"/>
      <c r="G255" s="8"/>
      <c r="H255" s="220"/>
      <c r="I255" s="391"/>
      <c r="J255" s="391"/>
      <c r="K255" s="391"/>
      <c r="L255" s="391"/>
      <c r="M255" s="372"/>
      <c r="N255" s="324"/>
      <c r="O255" s="289"/>
      <c r="P255" s="269">
        <f>SUBTOTAL(9,P237:P244)</f>
        <v>159299</v>
      </c>
      <c r="Q255" s="224"/>
      <c r="R255" s="224"/>
      <c r="S255" s="225"/>
      <c r="T255" s="224"/>
      <c r="U255" s="225"/>
      <c r="V255" s="260">
        <f>SUM(V237:V254)</f>
        <v>849999</v>
      </c>
      <c r="W255" s="219"/>
      <c r="X255" s="226"/>
      <c r="Z255" s="262"/>
      <c r="AA255" s="263"/>
      <c r="AP255" s="341"/>
      <c r="AQ255" s="38"/>
      <c r="AR255" s="38"/>
      <c r="AS255" s="38"/>
    </row>
    <row r="256" spans="1:45" ht="15" outlineLevel="2" x14ac:dyDescent="0.25">
      <c r="A256" s="35"/>
      <c r="B256" s="5">
        <v>14111507</v>
      </c>
      <c r="C256" s="5">
        <v>397.1</v>
      </c>
      <c r="D256" s="151" t="s">
        <v>779</v>
      </c>
      <c r="E256" s="151"/>
      <c r="F256" s="151"/>
      <c r="G256" s="6">
        <v>1</v>
      </c>
      <c r="H256" s="5" t="s">
        <v>760</v>
      </c>
      <c r="I256" s="19">
        <v>150</v>
      </c>
      <c r="J256" s="19">
        <v>150</v>
      </c>
      <c r="K256" s="19">
        <v>150</v>
      </c>
      <c r="L256" s="19">
        <v>150</v>
      </c>
      <c r="M256" s="371">
        <v>600</v>
      </c>
      <c r="N256" s="93">
        <v>300</v>
      </c>
      <c r="O256" s="18"/>
      <c r="P256" s="158">
        <f>+N256*M256</f>
        <v>180000</v>
      </c>
      <c r="Q256" s="10"/>
      <c r="R256" s="10"/>
      <c r="S256" s="50"/>
      <c r="T256" s="10"/>
      <c r="U256" s="50"/>
      <c r="V256" s="118">
        <f t="shared" si="29"/>
        <v>180000</v>
      </c>
      <c r="W256" s="120">
        <v>180000</v>
      </c>
      <c r="X256" s="416">
        <v>180000</v>
      </c>
      <c r="AA256" s="139"/>
    </row>
    <row r="257" spans="1:45" s="261" customFormat="1" ht="15" outlineLevel="2" x14ac:dyDescent="0.25">
      <c r="A257" s="278"/>
      <c r="B257" s="220"/>
      <c r="C257" s="220"/>
      <c r="D257" s="255"/>
      <c r="E257" s="255"/>
      <c r="F257" s="255"/>
      <c r="G257" s="256"/>
      <c r="H257" s="220"/>
      <c r="I257" s="267"/>
      <c r="J257" s="267"/>
      <c r="K257" s="267"/>
      <c r="L257" s="267"/>
      <c r="M257" s="372"/>
      <c r="N257" s="324"/>
      <c r="O257" s="289"/>
      <c r="P257" s="269"/>
      <c r="Q257" s="224"/>
      <c r="R257" s="224"/>
      <c r="S257" s="225"/>
      <c r="T257" s="224"/>
      <c r="U257" s="225"/>
      <c r="V257" s="260">
        <f>SUM(V256)</f>
        <v>180000</v>
      </c>
      <c r="W257" s="219"/>
      <c r="X257" s="226"/>
      <c r="Z257" s="262"/>
      <c r="AA257" s="263"/>
      <c r="AP257" s="341"/>
      <c r="AQ257" s="38"/>
      <c r="AR257" s="38"/>
      <c r="AS257" s="38"/>
    </row>
    <row r="258" spans="1:45" ht="15" outlineLevel="2" x14ac:dyDescent="0.25">
      <c r="A258" s="17" t="s">
        <v>692</v>
      </c>
      <c r="B258" s="5">
        <v>44103103</v>
      </c>
      <c r="C258" s="5">
        <v>397.2</v>
      </c>
      <c r="D258" s="151" t="s">
        <v>118</v>
      </c>
      <c r="E258" s="151"/>
      <c r="F258" s="151"/>
      <c r="G258" s="6">
        <v>1</v>
      </c>
      <c r="H258" s="5" t="s">
        <v>123</v>
      </c>
      <c r="I258" s="19">
        <v>20</v>
      </c>
      <c r="J258" s="19">
        <v>20</v>
      </c>
      <c r="K258" s="19">
        <v>25</v>
      </c>
      <c r="L258" s="19">
        <v>20</v>
      </c>
      <c r="M258" s="371">
        <v>85</v>
      </c>
      <c r="N258" s="93">
        <v>2950</v>
      </c>
      <c r="O258" s="18"/>
      <c r="P258" s="158">
        <f>+M258*N258:N258</f>
        <v>250750</v>
      </c>
      <c r="Q258" s="10"/>
      <c r="R258" s="10"/>
      <c r="S258" s="50"/>
      <c r="T258" s="10"/>
      <c r="U258" s="50"/>
      <c r="V258" s="118">
        <f t="shared" si="29"/>
        <v>250750</v>
      </c>
      <c r="W258" s="120">
        <v>2000000</v>
      </c>
      <c r="X258" s="416">
        <v>2000000</v>
      </c>
      <c r="AA258" s="139"/>
    </row>
    <row r="259" spans="1:45" ht="15" outlineLevel="2" x14ac:dyDescent="0.25">
      <c r="A259" s="17" t="s">
        <v>692</v>
      </c>
      <c r="B259" s="5">
        <v>44103112</v>
      </c>
      <c r="C259" s="5">
        <v>397.2</v>
      </c>
      <c r="D259" s="151" t="s">
        <v>119</v>
      </c>
      <c r="E259" s="151"/>
      <c r="F259" s="151"/>
      <c r="G259" s="6">
        <v>1</v>
      </c>
      <c r="H259" s="5" t="s">
        <v>123</v>
      </c>
      <c r="I259" s="19">
        <v>25</v>
      </c>
      <c r="J259" s="19">
        <v>25</v>
      </c>
      <c r="K259" s="19">
        <v>25</v>
      </c>
      <c r="L259" s="19">
        <v>25</v>
      </c>
      <c r="M259" s="371">
        <v>100</v>
      </c>
      <c r="N259" s="93">
        <v>3600</v>
      </c>
      <c r="O259" s="18"/>
      <c r="P259" s="158">
        <f>+M259*N259:N259</f>
        <v>360000</v>
      </c>
      <c r="Q259" s="10"/>
      <c r="R259" s="10"/>
      <c r="S259" s="50"/>
      <c r="T259" s="10"/>
      <c r="U259" s="50"/>
      <c r="V259" s="118">
        <f t="shared" si="29"/>
        <v>360000</v>
      </c>
      <c r="W259" s="120"/>
      <c r="X259" s="116"/>
      <c r="AA259" s="139"/>
    </row>
    <row r="260" spans="1:45" ht="15" outlineLevel="2" x14ac:dyDescent="0.25">
      <c r="A260" s="17" t="s">
        <v>692</v>
      </c>
      <c r="B260" s="5">
        <v>45111605</v>
      </c>
      <c r="C260" s="6">
        <v>397.2</v>
      </c>
      <c r="D260" s="151" t="s">
        <v>73</v>
      </c>
      <c r="E260" s="151"/>
      <c r="F260" s="151"/>
      <c r="G260" s="6">
        <v>1</v>
      </c>
      <c r="H260" s="5" t="s">
        <v>123</v>
      </c>
      <c r="I260" s="19">
        <v>20</v>
      </c>
      <c r="J260" s="19">
        <v>20</v>
      </c>
      <c r="K260" s="19">
        <v>20</v>
      </c>
      <c r="L260" s="19">
        <v>9</v>
      </c>
      <c r="M260" s="371">
        <v>69</v>
      </c>
      <c r="N260" s="93">
        <v>550</v>
      </c>
      <c r="O260" s="18"/>
      <c r="P260" s="158">
        <f>+M260*N259:N260</f>
        <v>37950</v>
      </c>
      <c r="Q260" s="10"/>
      <c r="R260" s="10"/>
      <c r="S260" s="50"/>
      <c r="T260" s="10"/>
      <c r="U260" s="50"/>
      <c r="V260" s="118">
        <f t="shared" si="29"/>
        <v>37950</v>
      </c>
      <c r="W260" s="120"/>
      <c r="X260" s="116"/>
      <c r="AA260" s="139"/>
    </row>
    <row r="261" spans="1:45" ht="15" outlineLevel="2" x14ac:dyDescent="0.25">
      <c r="A261" s="17" t="s">
        <v>692</v>
      </c>
      <c r="B261" s="5">
        <v>44103112</v>
      </c>
      <c r="C261" s="5">
        <v>397.2</v>
      </c>
      <c r="D261" s="156" t="s">
        <v>189</v>
      </c>
      <c r="E261" s="156"/>
      <c r="F261" s="156"/>
      <c r="G261" s="6">
        <v>1</v>
      </c>
      <c r="H261" s="165" t="s">
        <v>214</v>
      </c>
      <c r="I261" s="19">
        <v>6</v>
      </c>
      <c r="J261" s="19">
        <v>6</v>
      </c>
      <c r="K261" s="19">
        <v>7</v>
      </c>
      <c r="L261" s="19">
        <v>6</v>
      </c>
      <c r="M261" s="371">
        <v>25</v>
      </c>
      <c r="N261" s="93">
        <v>2800</v>
      </c>
      <c r="O261" s="18"/>
      <c r="P261" s="158">
        <f>+M261*N261</f>
        <v>70000</v>
      </c>
      <c r="Q261" s="37"/>
      <c r="R261" s="37"/>
      <c r="S261" s="58"/>
      <c r="T261" s="37"/>
      <c r="U261" s="58"/>
      <c r="V261" s="118">
        <f t="shared" si="29"/>
        <v>70000</v>
      </c>
      <c r="W261" s="120"/>
      <c r="X261" s="114"/>
      <c r="AA261" s="143"/>
    </row>
    <row r="262" spans="1:45" ht="15" outlineLevel="2" x14ac:dyDescent="0.25">
      <c r="A262" s="35"/>
      <c r="B262" s="5">
        <v>44103105</v>
      </c>
      <c r="C262" s="6">
        <v>397.2</v>
      </c>
      <c r="D262" s="151" t="s">
        <v>48</v>
      </c>
      <c r="E262" s="151"/>
      <c r="F262" s="151"/>
      <c r="G262" s="6">
        <v>1</v>
      </c>
      <c r="H262" s="5" t="s">
        <v>123</v>
      </c>
      <c r="I262" s="19">
        <v>12</v>
      </c>
      <c r="J262" s="19">
        <v>11</v>
      </c>
      <c r="K262" s="19">
        <v>11</v>
      </c>
      <c r="L262" s="19">
        <v>11</v>
      </c>
      <c r="M262" s="371">
        <v>45</v>
      </c>
      <c r="N262" s="93">
        <v>2800</v>
      </c>
      <c r="O262" s="18"/>
      <c r="P262" s="158">
        <f>+M262*N262:N262</f>
        <v>126000</v>
      </c>
      <c r="Q262" s="10"/>
      <c r="R262" s="10"/>
      <c r="S262" s="50"/>
      <c r="T262" s="10"/>
      <c r="U262" s="50"/>
      <c r="V262" s="118">
        <f t="shared" si="29"/>
        <v>126000</v>
      </c>
      <c r="W262" s="120"/>
      <c r="X262" s="114"/>
      <c r="AA262" s="139"/>
    </row>
    <row r="263" spans="1:45" ht="15" outlineLevel="2" x14ac:dyDescent="0.25">
      <c r="A263" s="30"/>
      <c r="B263" s="6">
        <v>44103103</v>
      </c>
      <c r="C263" s="6">
        <v>397.2</v>
      </c>
      <c r="D263" s="162" t="s">
        <v>168</v>
      </c>
      <c r="E263" s="162"/>
      <c r="F263" s="162"/>
      <c r="G263" s="6">
        <v>1</v>
      </c>
      <c r="H263" s="6" t="s">
        <v>151</v>
      </c>
      <c r="I263" s="44">
        <f t="shared" ref="I263:I268" si="34">+M263/4</f>
        <v>20</v>
      </c>
      <c r="J263" s="44">
        <f t="shared" ref="J263:L268" si="35">I263</f>
        <v>20</v>
      </c>
      <c r="K263" s="44">
        <f t="shared" si="35"/>
        <v>20</v>
      </c>
      <c r="L263" s="44">
        <f t="shared" si="35"/>
        <v>20</v>
      </c>
      <c r="M263" s="371">
        <v>80</v>
      </c>
      <c r="N263" s="153">
        <v>4250</v>
      </c>
      <c r="O263" s="45"/>
      <c r="P263" s="67">
        <f t="shared" ref="P263:P268" si="36">+M263*N263</f>
        <v>340000</v>
      </c>
      <c r="Q263" s="10"/>
      <c r="R263" s="10"/>
      <c r="S263" s="50"/>
      <c r="T263" s="10"/>
      <c r="U263" s="50"/>
      <c r="V263" s="118">
        <f t="shared" si="29"/>
        <v>340000</v>
      </c>
      <c r="W263" s="120"/>
      <c r="X263" s="114"/>
      <c r="AA263" s="111"/>
    </row>
    <row r="264" spans="1:45" ht="15" outlineLevel="2" x14ac:dyDescent="0.25">
      <c r="A264" s="17" t="s">
        <v>692</v>
      </c>
      <c r="B264" s="6">
        <v>44103103</v>
      </c>
      <c r="C264" s="6">
        <v>397.2</v>
      </c>
      <c r="D264" s="162" t="s">
        <v>169</v>
      </c>
      <c r="E264" s="162"/>
      <c r="F264" s="162"/>
      <c r="G264" s="6">
        <v>1</v>
      </c>
      <c r="H264" s="6" t="s">
        <v>151</v>
      </c>
      <c r="I264" s="44">
        <f t="shared" si="34"/>
        <v>20</v>
      </c>
      <c r="J264" s="44">
        <f t="shared" si="35"/>
        <v>20</v>
      </c>
      <c r="K264" s="44">
        <f t="shared" si="35"/>
        <v>20</v>
      </c>
      <c r="L264" s="44">
        <f t="shared" si="35"/>
        <v>20</v>
      </c>
      <c r="M264" s="371">
        <v>80</v>
      </c>
      <c r="N264" s="153">
        <v>3600</v>
      </c>
      <c r="O264" s="45"/>
      <c r="P264" s="67">
        <f t="shared" si="36"/>
        <v>288000</v>
      </c>
      <c r="Q264" s="10"/>
      <c r="R264" s="10"/>
      <c r="S264" s="50"/>
      <c r="T264" s="10"/>
      <c r="U264" s="50"/>
      <c r="V264" s="118">
        <f t="shared" si="29"/>
        <v>288000</v>
      </c>
      <c r="W264" s="120"/>
      <c r="X264" s="114"/>
      <c r="AA264" s="111"/>
    </row>
    <row r="265" spans="1:45" ht="15" outlineLevel="2" x14ac:dyDescent="0.25">
      <c r="A265" s="17"/>
      <c r="B265" s="6">
        <v>44103103</v>
      </c>
      <c r="C265" s="6">
        <v>397.2</v>
      </c>
      <c r="D265" s="162" t="s">
        <v>170</v>
      </c>
      <c r="E265" s="162"/>
      <c r="F265" s="162"/>
      <c r="G265" s="6">
        <v>1</v>
      </c>
      <c r="H265" s="6" t="s">
        <v>151</v>
      </c>
      <c r="I265" s="44">
        <f t="shared" si="34"/>
        <v>20</v>
      </c>
      <c r="J265" s="44">
        <f t="shared" si="35"/>
        <v>20</v>
      </c>
      <c r="K265" s="44">
        <f t="shared" si="35"/>
        <v>20</v>
      </c>
      <c r="L265" s="44">
        <f t="shared" si="35"/>
        <v>20</v>
      </c>
      <c r="M265" s="371">
        <v>80</v>
      </c>
      <c r="N265" s="153">
        <v>3600</v>
      </c>
      <c r="O265" s="45"/>
      <c r="P265" s="67">
        <f t="shared" si="36"/>
        <v>288000</v>
      </c>
      <c r="Q265" s="10"/>
      <c r="R265" s="10"/>
      <c r="S265" s="50"/>
      <c r="T265" s="10"/>
      <c r="U265" s="50"/>
      <c r="V265" s="118">
        <f t="shared" si="29"/>
        <v>288000</v>
      </c>
      <c r="W265" s="120"/>
      <c r="X265" s="114"/>
      <c r="AA265" s="111"/>
    </row>
    <row r="266" spans="1:45" ht="15" outlineLevel="2" x14ac:dyDescent="0.25">
      <c r="A266" s="17" t="s">
        <v>692</v>
      </c>
      <c r="B266" s="5">
        <v>44103112</v>
      </c>
      <c r="C266" s="5">
        <v>397.2</v>
      </c>
      <c r="D266" s="151" t="s">
        <v>54</v>
      </c>
      <c r="E266" s="151"/>
      <c r="F266" s="151"/>
      <c r="G266" s="6">
        <v>1</v>
      </c>
      <c r="H266" s="5" t="s">
        <v>123</v>
      </c>
      <c r="I266" s="44">
        <f t="shared" si="34"/>
        <v>10</v>
      </c>
      <c r="J266" s="44">
        <f t="shared" si="35"/>
        <v>10</v>
      </c>
      <c r="K266" s="44">
        <f t="shared" si="35"/>
        <v>10</v>
      </c>
      <c r="L266" s="44">
        <f t="shared" si="35"/>
        <v>10</v>
      </c>
      <c r="M266" s="371">
        <v>40</v>
      </c>
      <c r="N266" s="153">
        <v>390</v>
      </c>
      <c r="O266" s="45"/>
      <c r="P266" s="67">
        <f t="shared" si="36"/>
        <v>15600</v>
      </c>
      <c r="Q266" s="10"/>
      <c r="R266" s="10"/>
      <c r="S266" s="50"/>
      <c r="T266" s="10"/>
      <c r="U266" s="50"/>
      <c r="V266" s="118">
        <f t="shared" si="29"/>
        <v>15600</v>
      </c>
      <c r="W266" s="120"/>
      <c r="X266" s="114"/>
      <c r="AA266" s="139"/>
    </row>
    <row r="267" spans="1:45" ht="15" outlineLevel="2" x14ac:dyDescent="0.25">
      <c r="A267" s="17" t="s">
        <v>692</v>
      </c>
      <c r="B267" s="6">
        <v>44103105</v>
      </c>
      <c r="C267" s="6">
        <v>397.2</v>
      </c>
      <c r="D267" s="160" t="s">
        <v>48</v>
      </c>
      <c r="E267" s="160"/>
      <c r="F267" s="160"/>
      <c r="G267" s="6">
        <v>1</v>
      </c>
      <c r="H267" s="5" t="s">
        <v>123</v>
      </c>
      <c r="I267" s="48">
        <f t="shared" si="34"/>
        <v>20</v>
      </c>
      <c r="J267" s="48">
        <f t="shared" si="35"/>
        <v>20</v>
      </c>
      <c r="K267" s="48">
        <f t="shared" si="35"/>
        <v>20</v>
      </c>
      <c r="L267" s="48">
        <f t="shared" si="35"/>
        <v>20</v>
      </c>
      <c r="M267" s="371">
        <v>80</v>
      </c>
      <c r="N267" s="161">
        <v>2700</v>
      </c>
      <c r="O267" s="53"/>
      <c r="P267" s="158">
        <f t="shared" si="36"/>
        <v>216000</v>
      </c>
      <c r="Q267" s="10"/>
      <c r="R267" s="10"/>
      <c r="S267" s="50"/>
      <c r="T267" s="10"/>
      <c r="U267" s="50"/>
      <c r="V267" s="118">
        <f t="shared" si="29"/>
        <v>216000</v>
      </c>
      <c r="W267" s="120"/>
      <c r="X267" s="114"/>
      <c r="AA267" s="139"/>
    </row>
    <row r="268" spans="1:45" ht="15" outlineLevel="2" x14ac:dyDescent="0.25">
      <c r="A268" s="35"/>
      <c r="B268" s="6">
        <v>14101805</v>
      </c>
      <c r="C268" s="5">
        <v>397.2</v>
      </c>
      <c r="D268" s="160" t="s">
        <v>56</v>
      </c>
      <c r="E268" s="160"/>
      <c r="F268" s="160"/>
      <c r="G268" s="6">
        <v>1</v>
      </c>
      <c r="H268" s="5" t="s">
        <v>123</v>
      </c>
      <c r="I268" s="48">
        <f t="shared" si="34"/>
        <v>25</v>
      </c>
      <c r="J268" s="48">
        <f t="shared" si="35"/>
        <v>25</v>
      </c>
      <c r="K268" s="48">
        <f t="shared" si="35"/>
        <v>25</v>
      </c>
      <c r="L268" s="48">
        <f t="shared" si="35"/>
        <v>25</v>
      </c>
      <c r="M268" s="373">
        <v>100</v>
      </c>
      <c r="N268" s="161">
        <v>77</v>
      </c>
      <c r="O268" s="53">
        <v>80</v>
      </c>
      <c r="P268" s="158">
        <f t="shared" si="36"/>
        <v>7700</v>
      </c>
      <c r="Q268" s="10"/>
      <c r="R268" s="10"/>
      <c r="S268" s="50"/>
      <c r="T268" s="10"/>
      <c r="U268" s="50"/>
      <c r="V268" s="118">
        <f t="shared" si="29"/>
        <v>7700</v>
      </c>
      <c r="W268" s="120"/>
      <c r="X268" s="114"/>
      <c r="AA268" s="139"/>
    </row>
    <row r="269" spans="1:45" s="251" customFormat="1" ht="15" outlineLevel="1" x14ac:dyDescent="0.25">
      <c r="A269" s="241"/>
      <c r="B269" s="242" t="s">
        <v>720</v>
      </c>
      <c r="C269" s="211">
        <f>SUBTOTAL(9,C256:C268)</f>
        <v>4766.2999999999993</v>
      </c>
      <c r="D269" s="393"/>
      <c r="E269" s="393"/>
      <c r="F269" s="393"/>
      <c r="G269" s="242"/>
      <c r="H269" s="211"/>
      <c r="I269" s="271"/>
      <c r="J269" s="271"/>
      <c r="K269" s="271"/>
      <c r="L269" s="271"/>
      <c r="M269" s="375"/>
      <c r="N269" s="272"/>
      <c r="O269" s="394"/>
      <c r="P269" s="245">
        <f>SUBTOTAL(9,P256:P268)</f>
        <v>2180000</v>
      </c>
      <c r="Q269" s="216"/>
      <c r="R269" s="216"/>
      <c r="S269" s="217"/>
      <c r="T269" s="216"/>
      <c r="U269" s="217"/>
      <c r="V269" s="249">
        <f>SUM(V258:V268)</f>
        <v>2000000</v>
      </c>
      <c r="W269" s="250">
        <v>2000000</v>
      </c>
      <c r="X269" s="218"/>
      <c r="Z269" s="252"/>
      <c r="AA269" s="283"/>
      <c r="AP269" s="395"/>
      <c r="AQ269" s="286"/>
      <c r="AR269" s="286"/>
      <c r="AS269" s="286"/>
    </row>
    <row r="270" spans="1:45" ht="15" outlineLevel="2" x14ac:dyDescent="0.25">
      <c r="A270" s="17" t="s">
        <v>692</v>
      </c>
      <c r="B270" s="5">
        <v>43201801</v>
      </c>
      <c r="C270" s="5">
        <v>397.3</v>
      </c>
      <c r="D270" s="151" t="s">
        <v>780</v>
      </c>
      <c r="E270" s="151"/>
      <c r="F270" s="151"/>
      <c r="G270" s="6">
        <v>1</v>
      </c>
      <c r="H270" s="172" t="s">
        <v>125</v>
      </c>
      <c r="I270" s="48">
        <f>+M270/4</f>
        <v>2</v>
      </c>
      <c r="J270" s="48">
        <f>I270</f>
        <v>2</v>
      </c>
      <c r="K270" s="48">
        <f>J270</f>
        <v>2</v>
      </c>
      <c r="L270" s="48">
        <f>K270</f>
        <v>2</v>
      </c>
      <c r="M270" s="371">
        <v>8</v>
      </c>
      <c r="N270" s="93">
        <v>1250</v>
      </c>
      <c r="O270" s="18"/>
      <c r="P270" s="158">
        <f>+M270*N270</f>
        <v>10000</v>
      </c>
      <c r="Q270" s="10"/>
      <c r="R270" s="10"/>
      <c r="S270" s="50"/>
      <c r="T270" s="10"/>
      <c r="U270" s="50"/>
      <c r="V270" s="118">
        <f t="shared" si="29"/>
        <v>10000</v>
      </c>
      <c r="W270" s="120">
        <v>10000</v>
      </c>
      <c r="X270" s="416">
        <v>10000</v>
      </c>
      <c r="Y270" s="1">
        <f>SUM(B270:V270)</f>
        <v>43223465.299999997</v>
      </c>
      <c r="AA270" s="147"/>
    </row>
    <row r="271" spans="1:45" s="130" customFormat="1" ht="15" outlineLevel="1" x14ac:dyDescent="0.25">
      <c r="A271" s="126"/>
      <c r="B271" s="7" t="s">
        <v>721</v>
      </c>
      <c r="C271" s="7">
        <f>SUBTOTAL(9,C270:C270)</f>
        <v>397.3</v>
      </c>
      <c r="D271" s="151"/>
      <c r="E271" s="151"/>
      <c r="F271" s="151"/>
      <c r="G271" s="8"/>
      <c r="H271" s="7"/>
      <c r="I271" s="68"/>
      <c r="J271" s="68"/>
      <c r="K271" s="68"/>
      <c r="L271" s="68"/>
      <c r="M271" s="368"/>
      <c r="N271" s="152"/>
      <c r="O271" s="45"/>
      <c r="P271" s="155">
        <f>SUBTOTAL(9,P270:P270)</f>
        <v>10000</v>
      </c>
      <c r="Q271" s="82"/>
      <c r="R271" s="82"/>
      <c r="S271" s="83"/>
      <c r="T271" s="82"/>
      <c r="U271" s="83"/>
      <c r="V271" s="404">
        <f>SUM(V270)</f>
        <v>10000</v>
      </c>
      <c r="W271" s="121"/>
      <c r="X271" s="208"/>
      <c r="Z271" s="405"/>
      <c r="AA271" s="140"/>
      <c r="AP271" s="351"/>
      <c r="AQ271" s="466"/>
      <c r="AR271" s="466"/>
      <c r="AS271" s="466"/>
    </row>
    <row r="272" spans="1:45" ht="15" outlineLevel="2" x14ac:dyDescent="0.25">
      <c r="A272" s="17" t="s">
        <v>692</v>
      </c>
      <c r="B272" s="6">
        <v>43201803</v>
      </c>
      <c r="C272" s="6">
        <v>397.4</v>
      </c>
      <c r="D272" s="162" t="s">
        <v>225</v>
      </c>
      <c r="E272" s="162"/>
      <c r="F272" s="162"/>
      <c r="G272" s="6">
        <v>1</v>
      </c>
      <c r="H272" s="165" t="s">
        <v>215</v>
      </c>
      <c r="I272" s="19">
        <v>1</v>
      </c>
      <c r="J272" s="19"/>
      <c r="K272" s="19"/>
      <c r="L272" s="19"/>
      <c r="M272" s="380"/>
      <c r="N272" s="93">
        <v>4200</v>
      </c>
      <c r="O272" s="18"/>
      <c r="P272" s="158">
        <f>+M272*N272</f>
        <v>0</v>
      </c>
      <c r="Q272" s="10"/>
      <c r="R272" s="10"/>
      <c r="S272" s="50"/>
      <c r="T272" s="10"/>
      <c r="U272" s="50"/>
      <c r="V272" s="118"/>
      <c r="W272" s="120"/>
      <c r="X272" s="116"/>
      <c r="AA272" s="143"/>
    </row>
    <row r="273" spans="1:45" ht="15" outlineLevel="2" x14ac:dyDescent="0.25">
      <c r="A273" s="17" t="s">
        <v>692</v>
      </c>
      <c r="B273" s="6">
        <v>43202005</v>
      </c>
      <c r="C273" s="6">
        <v>397.4</v>
      </c>
      <c r="D273" s="156" t="s">
        <v>208</v>
      </c>
      <c r="E273" s="156"/>
      <c r="F273" s="156"/>
      <c r="G273" s="6">
        <v>1</v>
      </c>
      <c r="H273" s="165" t="s">
        <v>215</v>
      </c>
      <c r="I273" s="19">
        <v>2</v>
      </c>
      <c r="J273" s="19">
        <v>3</v>
      </c>
      <c r="K273" s="19">
        <v>3</v>
      </c>
      <c r="L273" s="19">
        <v>2</v>
      </c>
      <c r="M273" s="371">
        <v>10</v>
      </c>
      <c r="N273" s="93">
        <v>450</v>
      </c>
      <c r="O273" s="18"/>
      <c r="P273" s="158">
        <f>+M273*N273</f>
        <v>4500</v>
      </c>
      <c r="Q273" s="10"/>
      <c r="R273" s="10"/>
      <c r="S273" s="50"/>
      <c r="T273" s="10"/>
      <c r="U273" s="50"/>
      <c r="V273" s="118">
        <f t="shared" si="29"/>
        <v>4500</v>
      </c>
      <c r="W273" s="120">
        <v>4500</v>
      </c>
      <c r="X273" s="116"/>
      <c r="AA273" s="143"/>
    </row>
    <row r="274" spans="1:45" s="251" customFormat="1" ht="15" outlineLevel="1" x14ac:dyDescent="0.25">
      <c r="A274" s="241"/>
      <c r="B274" s="242" t="s">
        <v>722</v>
      </c>
      <c r="C274" s="242">
        <f>SUBTOTAL(9,C272:C273)</f>
        <v>794.8</v>
      </c>
      <c r="D274" s="264"/>
      <c r="E274" s="264"/>
      <c r="F274" s="264"/>
      <c r="G274" s="242"/>
      <c r="H274" s="400"/>
      <c r="I274" s="244"/>
      <c r="J274" s="244"/>
      <c r="K274" s="244"/>
      <c r="L274" s="244"/>
      <c r="M274" s="377"/>
      <c r="N274" s="288"/>
      <c r="O274" s="403"/>
      <c r="P274" s="245">
        <f>SUBTOTAL(9,P272:P273)</f>
        <v>4500</v>
      </c>
      <c r="Q274" s="216"/>
      <c r="R274" s="216"/>
      <c r="S274" s="217"/>
      <c r="T274" s="216"/>
      <c r="U274" s="217"/>
      <c r="V274" s="249"/>
      <c r="W274" s="250"/>
      <c r="X274" s="218"/>
      <c r="Z274" s="252"/>
      <c r="AA274" s="401"/>
      <c r="AP274" s="395"/>
      <c r="AQ274" s="286"/>
      <c r="AR274" s="286"/>
      <c r="AS274" s="286"/>
    </row>
    <row r="275" spans="1:45" ht="15" outlineLevel="2" x14ac:dyDescent="0.25">
      <c r="A275" s="17" t="s">
        <v>692</v>
      </c>
      <c r="B275" s="6">
        <v>46181809</v>
      </c>
      <c r="C275" s="6">
        <v>399</v>
      </c>
      <c r="D275" s="162" t="s">
        <v>781</v>
      </c>
      <c r="E275" s="162"/>
      <c r="F275" s="162"/>
      <c r="G275" s="6">
        <v>1</v>
      </c>
      <c r="H275" s="165" t="s">
        <v>220</v>
      </c>
      <c r="I275" s="19">
        <v>1</v>
      </c>
      <c r="J275" s="19">
        <v>1</v>
      </c>
      <c r="K275" s="19">
        <v>1</v>
      </c>
      <c r="L275" s="19"/>
      <c r="M275" s="380">
        <v>3</v>
      </c>
      <c r="N275" s="93">
        <v>800</v>
      </c>
      <c r="O275" s="18"/>
      <c r="P275" s="158">
        <f>+M275*N275</f>
        <v>2400</v>
      </c>
      <c r="Q275" s="10"/>
      <c r="R275" s="10"/>
      <c r="S275" s="50"/>
      <c r="T275" s="10"/>
      <c r="U275" s="50"/>
      <c r="V275" s="118">
        <f t="shared" si="29"/>
        <v>2400</v>
      </c>
      <c r="W275" s="120">
        <v>50000</v>
      </c>
      <c r="X275" s="416">
        <v>50000</v>
      </c>
      <c r="AA275" s="143"/>
    </row>
    <row r="276" spans="1:45" ht="15" outlineLevel="2" x14ac:dyDescent="0.25">
      <c r="A276" s="17" t="s">
        <v>692</v>
      </c>
      <c r="B276" s="5">
        <v>46191601</v>
      </c>
      <c r="C276" s="5">
        <v>399</v>
      </c>
      <c r="D276" s="151" t="s">
        <v>70</v>
      </c>
      <c r="E276" s="151"/>
      <c r="F276" s="151"/>
      <c r="G276" s="6">
        <v>1</v>
      </c>
      <c r="H276" s="5" t="s">
        <v>123</v>
      </c>
      <c r="I276" s="19">
        <v>2</v>
      </c>
      <c r="J276" s="19">
        <v>2</v>
      </c>
      <c r="K276" s="19">
        <v>2</v>
      </c>
      <c r="L276" s="19">
        <v>2</v>
      </c>
      <c r="M276" s="380">
        <v>8</v>
      </c>
      <c r="N276" s="93">
        <v>5300</v>
      </c>
      <c r="O276" s="18"/>
      <c r="P276" s="158">
        <f>+M276*N276:N276</f>
        <v>42400</v>
      </c>
      <c r="Q276" s="10"/>
      <c r="R276" s="10"/>
      <c r="S276" s="50"/>
      <c r="T276" s="10"/>
      <c r="U276" s="50"/>
      <c r="V276" s="118">
        <f t="shared" si="29"/>
        <v>42400</v>
      </c>
      <c r="W276" s="120"/>
      <c r="X276" s="116"/>
      <c r="AA276" s="139"/>
    </row>
    <row r="277" spans="1:45" ht="15" outlineLevel="2" x14ac:dyDescent="0.25">
      <c r="A277" s="17" t="s">
        <v>692</v>
      </c>
      <c r="B277" s="6">
        <v>52161514</v>
      </c>
      <c r="C277" s="6">
        <v>399</v>
      </c>
      <c r="D277" s="162" t="s">
        <v>687</v>
      </c>
      <c r="E277" s="162"/>
      <c r="F277" s="162"/>
      <c r="G277" s="6">
        <v>1</v>
      </c>
      <c r="H277" s="165" t="s">
        <v>215</v>
      </c>
      <c r="I277" s="19">
        <v>2</v>
      </c>
      <c r="J277" s="19">
        <v>1</v>
      </c>
      <c r="K277" s="19">
        <v>1</v>
      </c>
      <c r="L277" s="19">
        <v>1</v>
      </c>
      <c r="M277" s="380">
        <v>5</v>
      </c>
      <c r="N277" s="93">
        <v>330</v>
      </c>
      <c r="O277" s="18"/>
      <c r="P277" s="158">
        <f>+M277*N277</f>
        <v>1650</v>
      </c>
      <c r="Q277" s="10"/>
      <c r="R277" s="10"/>
      <c r="S277" s="50"/>
      <c r="T277" s="10"/>
      <c r="U277" s="50"/>
      <c r="V277" s="118">
        <f t="shared" si="29"/>
        <v>1650</v>
      </c>
      <c r="W277" s="120"/>
      <c r="X277" s="116"/>
      <c r="AA277" s="143"/>
    </row>
    <row r="278" spans="1:45" ht="18" customHeight="1" outlineLevel="2" x14ac:dyDescent="0.25">
      <c r="A278" s="17" t="s">
        <v>692</v>
      </c>
      <c r="B278" s="173" t="s">
        <v>702</v>
      </c>
      <c r="C278" s="6">
        <v>399</v>
      </c>
      <c r="D278" s="162" t="s">
        <v>686</v>
      </c>
      <c r="E278" s="162"/>
      <c r="F278" s="162"/>
      <c r="G278" s="6">
        <v>1</v>
      </c>
      <c r="H278" s="165" t="s">
        <v>214</v>
      </c>
      <c r="I278" s="19">
        <v>2</v>
      </c>
      <c r="J278" s="19">
        <v>2</v>
      </c>
      <c r="K278" s="19">
        <v>2</v>
      </c>
      <c r="L278" s="19">
        <v>2</v>
      </c>
      <c r="M278" s="380">
        <v>8</v>
      </c>
      <c r="N278" s="93">
        <v>220</v>
      </c>
      <c r="O278" s="18"/>
      <c r="P278" s="158">
        <f>+M278*N278</f>
        <v>1760</v>
      </c>
      <c r="Q278" s="10"/>
      <c r="R278" s="10"/>
      <c r="S278" s="50"/>
      <c r="T278" s="10"/>
      <c r="U278" s="50"/>
      <c r="V278" s="118">
        <f t="shared" si="29"/>
        <v>1760</v>
      </c>
      <c r="W278" s="120"/>
      <c r="X278" s="116"/>
      <c r="AA278" s="143"/>
    </row>
    <row r="279" spans="1:45" ht="17.25" customHeight="1" outlineLevel="2" x14ac:dyDescent="0.25">
      <c r="A279" s="17" t="s">
        <v>692</v>
      </c>
      <c r="B279" s="6">
        <v>42131606</v>
      </c>
      <c r="C279" s="6">
        <v>399</v>
      </c>
      <c r="D279" s="160" t="s">
        <v>94</v>
      </c>
      <c r="E279" s="160"/>
      <c r="F279" s="160"/>
      <c r="G279" s="6">
        <v>1</v>
      </c>
      <c r="H279" s="5" t="s">
        <v>123</v>
      </c>
      <c r="I279" s="48">
        <f>+M279/4</f>
        <v>20</v>
      </c>
      <c r="J279" s="48">
        <f>I279</f>
        <v>20</v>
      </c>
      <c r="K279" s="48">
        <f>J279</f>
        <v>20</v>
      </c>
      <c r="L279" s="48">
        <v>20</v>
      </c>
      <c r="M279" s="373">
        <v>80</v>
      </c>
      <c r="N279" s="161">
        <v>22</v>
      </c>
      <c r="O279" s="53"/>
      <c r="P279" s="158">
        <f>+M279*N279</f>
        <v>1760</v>
      </c>
      <c r="Q279" s="10"/>
      <c r="R279" s="10"/>
      <c r="S279" s="50"/>
      <c r="T279" s="10"/>
      <c r="U279" s="50"/>
      <c r="V279" s="118">
        <f t="shared" si="29"/>
        <v>1760</v>
      </c>
      <c r="W279" s="120"/>
      <c r="X279" s="116"/>
      <c r="AA279" s="139"/>
      <c r="AP279" s="340">
        <f>+X275-V280</f>
        <v>30</v>
      </c>
    </row>
    <row r="280" spans="1:45" s="276" customFormat="1" ht="17.25" customHeight="1" outlineLevel="1" thickBot="1" x14ac:dyDescent="0.3">
      <c r="A280" s="241"/>
      <c r="B280" s="256" t="s">
        <v>723</v>
      </c>
      <c r="C280" s="242">
        <f>SUBTOTAL(9,C275:C279)</f>
        <v>1995</v>
      </c>
      <c r="D280" s="270"/>
      <c r="E280" s="270"/>
      <c r="F280" s="270"/>
      <c r="G280" s="242"/>
      <c r="H280" s="211"/>
      <c r="I280" s="271"/>
      <c r="J280" s="271"/>
      <c r="K280" s="271"/>
      <c r="L280" s="271"/>
      <c r="M280" s="375"/>
      <c r="N280" s="272"/>
      <c r="O280" s="273"/>
      <c r="P280" s="245">
        <f>SUBTOTAL(9,P275:P279)</f>
        <v>49970</v>
      </c>
      <c r="Q280" s="216"/>
      <c r="R280" s="216"/>
      <c r="S280" s="217"/>
      <c r="T280" s="216"/>
      <c r="U280" s="217"/>
      <c r="V280" s="249">
        <f>SUM(V275:V279)</f>
        <v>49970</v>
      </c>
      <c r="W280" s="219"/>
      <c r="X280" s="218"/>
      <c r="Z280" s="252"/>
      <c r="AA280" s="283"/>
      <c r="AP280" s="343"/>
      <c r="AQ280" s="33"/>
      <c r="AR280" s="33"/>
      <c r="AS280" s="33"/>
    </row>
    <row r="281" spans="1:45" ht="15" outlineLevel="2" x14ac:dyDescent="0.25">
      <c r="A281" s="17" t="s">
        <v>692</v>
      </c>
      <c r="B281" s="5">
        <v>39121009</v>
      </c>
      <c r="C281" s="5">
        <v>611.1</v>
      </c>
      <c r="D281" s="151" t="s">
        <v>30</v>
      </c>
      <c r="E281" s="151"/>
      <c r="F281" s="151"/>
      <c r="G281" s="6">
        <v>1</v>
      </c>
      <c r="H281" s="5" t="s">
        <v>123</v>
      </c>
      <c r="I281" s="48">
        <f>+M281/4</f>
        <v>0</v>
      </c>
      <c r="J281" s="48">
        <f>I281</f>
        <v>0</v>
      </c>
      <c r="K281" s="48">
        <f>J281</f>
        <v>0</v>
      </c>
      <c r="L281" s="48">
        <f>K281</f>
        <v>0</v>
      </c>
      <c r="M281" s="371"/>
      <c r="N281" s="93">
        <v>15600</v>
      </c>
      <c r="O281" s="18"/>
      <c r="P281" s="158">
        <f>+M281*N281</f>
        <v>0</v>
      </c>
      <c r="Q281" s="10"/>
      <c r="R281" s="10"/>
      <c r="S281" s="50"/>
      <c r="T281" s="10"/>
      <c r="U281" s="50"/>
      <c r="V281" s="118">
        <f t="shared" si="29"/>
        <v>0</v>
      </c>
      <c r="W281" s="120"/>
      <c r="X281" s="116"/>
      <c r="AA281" s="139"/>
      <c r="AP281" s="410">
        <v>5759200</v>
      </c>
    </row>
    <row r="282" spans="1:45" outlineLevel="1" thickBot="1" x14ac:dyDescent="0.3">
      <c r="A282" s="17"/>
      <c r="B282" s="7" t="s">
        <v>724</v>
      </c>
      <c r="C282" s="5">
        <f>SUBTOTAL(9,C281:C281)</f>
        <v>611.1</v>
      </c>
      <c r="D282" s="151"/>
      <c r="E282" s="151"/>
      <c r="F282" s="151"/>
      <c r="G282" s="6"/>
      <c r="H282" s="5"/>
      <c r="I282" s="48"/>
      <c r="J282" s="48"/>
      <c r="K282" s="48"/>
      <c r="L282" s="48"/>
      <c r="M282" s="371"/>
      <c r="N282" s="93"/>
      <c r="O282" s="18"/>
      <c r="P282" s="158">
        <f>SUBTOTAL(9,P281:P281)</f>
        <v>0</v>
      </c>
      <c r="Q282" s="10"/>
      <c r="R282" s="10"/>
      <c r="S282" s="50"/>
      <c r="T282" s="10"/>
      <c r="U282" s="50"/>
      <c r="V282" s="118">
        <f t="shared" si="29"/>
        <v>0</v>
      </c>
      <c r="W282" s="120"/>
      <c r="X282" s="116"/>
      <c r="AA282" s="139"/>
      <c r="AP282" s="406">
        <f>+X285+X288+X296</f>
        <v>5759200</v>
      </c>
    </row>
    <row r="283" spans="1:45" ht="15" outlineLevel="2" x14ac:dyDescent="0.25">
      <c r="A283" s="17" t="s">
        <v>692</v>
      </c>
      <c r="B283" s="6">
        <v>45121506</v>
      </c>
      <c r="C283" s="6">
        <v>612</v>
      </c>
      <c r="D283" s="162" t="s">
        <v>221</v>
      </c>
      <c r="E283" s="162"/>
      <c r="F283" s="162"/>
      <c r="G283" s="6">
        <v>1</v>
      </c>
      <c r="H283" s="165" t="s">
        <v>215</v>
      </c>
      <c r="I283" s="19"/>
      <c r="J283" s="19"/>
      <c r="K283" s="19"/>
      <c r="L283" s="19"/>
      <c r="M283" s="380"/>
      <c r="N283" s="93">
        <v>6500</v>
      </c>
      <c r="O283" s="18"/>
      <c r="P283" s="158">
        <f>+M283*N283</f>
        <v>0</v>
      </c>
      <c r="Q283" s="10"/>
      <c r="R283" s="10"/>
      <c r="S283" s="50"/>
      <c r="T283" s="10"/>
      <c r="U283" s="50"/>
      <c r="V283" s="118">
        <f t="shared" si="29"/>
        <v>0</v>
      </c>
      <c r="W283" s="120"/>
      <c r="X283" s="116"/>
      <c r="AA283" s="143"/>
    </row>
    <row r="284" spans="1:45" ht="15" outlineLevel="1" x14ac:dyDescent="0.25">
      <c r="A284" s="17"/>
      <c r="B284" s="8" t="s">
        <v>725</v>
      </c>
      <c r="C284" s="6">
        <f>SUBTOTAL(9,C283:C283)</f>
        <v>612</v>
      </c>
      <c r="D284" s="162"/>
      <c r="E284" s="162"/>
      <c r="F284" s="162"/>
      <c r="G284" s="6"/>
      <c r="H284" s="165"/>
      <c r="I284" s="19"/>
      <c r="J284" s="19"/>
      <c r="K284" s="19"/>
      <c r="L284" s="19"/>
      <c r="M284" s="380"/>
      <c r="N284" s="93"/>
      <c r="O284" s="18"/>
      <c r="P284" s="158">
        <f>SUBTOTAL(9,P283:P283)</f>
        <v>0</v>
      </c>
      <c r="Q284" s="10"/>
      <c r="R284" s="10"/>
      <c r="S284" s="50"/>
      <c r="T284" s="10"/>
      <c r="U284" s="50"/>
      <c r="V284" s="118">
        <f t="shared" si="29"/>
        <v>0</v>
      </c>
      <c r="W284" s="120"/>
      <c r="X284" s="116"/>
      <c r="AA284" s="143"/>
    </row>
    <row r="285" spans="1:45" ht="15" outlineLevel="2" x14ac:dyDescent="0.25">
      <c r="A285" s="17" t="s">
        <v>692</v>
      </c>
      <c r="B285" s="6">
        <v>25101503</v>
      </c>
      <c r="C285" s="6">
        <v>613.1</v>
      </c>
      <c r="D285" s="162" t="s">
        <v>174</v>
      </c>
      <c r="E285" s="162"/>
      <c r="F285" s="162"/>
      <c r="G285" s="6">
        <v>1</v>
      </c>
      <c r="H285" s="6" t="s">
        <v>172</v>
      </c>
      <c r="I285" s="44">
        <f>+M285/4</f>
        <v>0.25</v>
      </c>
      <c r="J285" s="44">
        <v>1</v>
      </c>
      <c r="K285" s="44"/>
      <c r="L285" s="44"/>
      <c r="M285" s="369">
        <v>1</v>
      </c>
      <c r="N285" s="153">
        <v>700000</v>
      </c>
      <c r="O285" s="45"/>
      <c r="P285" s="67">
        <f>+M285*N285</f>
        <v>700000</v>
      </c>
      <c r="Q285" s="10"/>
      <c r="R285" s="10"/>
      <c r="S285" s="50"/>
      <c r="T285" s="10"/>
      <c r="U285" s="50"/>
      <c r="V285" s="118">
        <f t="shared" si="29"/>
        <v>700000</v>
      </c>
      <c r="W285" s="120"/>
      <c r="X285" s="416">
        <v>700000</v>
      </c>
      <c r="AA285" s="111"/>
    </row>
    <row r="286" spans="1:45" ht="15" outlineLevel="2" x14ac:dyDescent="0.25">
      <c r="A286" s="17" t="s">
        <v>692</v>
      </c>
      <c r="B286" s="6">
        <v>25101503</v>
      </c>
      <c r="C286" s="6">
        <v>613.1</v>
      </c>
      <c r="D286" s="162" t="s">
        <v>231</v>
      </c>
      <c r="E286" s="162"/>
      <c r="F286" s="162"/>
      <c r="G286" s="6">
        <v>1</v>
      </c>
      <c r="H286" s="165" t="s">
        <v>215</v>
      </c>
      <c r="I286" s="19"/>
      <c r="J286" s="19"/>
      <c r="K286" s="19"/>
      <c r="L286" s="19"/>
      <c r="M286" s="371"/>
      <c r="N286" s="93"/>
      <c r="O286" s="18"/>
      <c r="P286" s="158"/>
      <c r="Q286" s="10"/>
      <c r="R286" s="10"/>
      <c r="S286" s="50"/>
      <c r="T286" s="10"/>
      <c r="U286" s="50"/>
      <c r="V286" s="118"/>
      <c r="W286" s="120"/>
      <c r="X286" s="116"/>
      <c r="AA286" s="143"/>
    </row>
    <row r="287" spans="1:45" s="276" customFormat="1" ht="15" outlineLevel="1" x14ac:dyDescent="0.25">
      <c r="A287" s="241"/>
      <c r="B287" s="256" t="s">
        <v>726</v>
      </c>
      <c r="C287" s="242">
        <f>SUBTOTAL(9,C285:C286)</f>
        <v>1226.2</v>
      </c>
      <c r="D287" s="274"/>
      <c r="E287" s="274"/>
      <c r="F287" s="274"/>
      <c r="G287" s="242"/>
      <c r="H287" s="400"/>
      <c r="I287" s="244"/>
      <c r="J287" s="244"/>
      <c r="K287" s="244"/>
      <c r="L287" s="244"/>
      <c r="M287" s="377"/>
      <c r="N287" s="288"/>
      <c r="O287" s="289"/>
      <c r="P287" s="269">
        <f>SUBTOTAL(9,P285:P286)</f>
        <v>700000</v>
      </c>
      <c r="Q287" s="216"/>
      <c r="R287" s="216"/>
      <c r="S287" s="217"/>
      <c r="T287" s="216"/>
      <c r="U287" s="217"/>
      <c r="V287" s="249">
        <f>SUM(V285:V286)</f>
        <v>700000</v>
      </c>
      <c r="W287" s="219"/>
      <c r="X287" s="218"/>
      <c r="Z287" s="252"/>
      <c r="AA287" s="401"/>
      <c r="AP287" s="343"/>
      <c r="AQ287" s="33"/>
      <c r="AR287" s="33"/>
      <c r="AS287" s="33"/>
    </row>
    <row r="288" spans="1:45" ht="15" outlineLevel="2" x14ac:dyDescent="0.25">
      <c r="A288" s="17" t="s">
        <v>692</v>
      </c>
      <c r="B288" s="6">
        <v>45101507</v>
      </c>
      <c r="C288" s="6">
        <v>614</v>
      </c>
      <c r="D288" s="162" t="s">
        <v>224</v>
      </c>
      <c r="E288" s="162"/>
      <c r="F288" s="162"/>
      <c r="G288" s="6">
        <v>1</v>
      </c>
      <c r="H288" s="165" t="s">
        <v>215</v>
      </c>
      <c r="I288" s="19">
        <v>20</v>
      </c>
      <c r="J288" s="19">
        <v>20</v>
      </c>
      <c r="K288" s="19">
        <v>20</v>
      </c>
      <c r="L288" s="19">
        <v>11</v>
      </c>
      <c r="M288" s="380">
        <v>71</v>
      </c>
      <c r="N288" s="93">
        <v>18000</v>
      </c>
      <c r="O288" s="18"/>
      <c r="P288" s="158">
        <f>+M288*N288</f>
        <v>1278000</v>
      </c>
      <c r="Q288" s="10"/>
      <c r="R288" s="10"/>
      <c r="S288" s="50"/>
      <c r="T288" s="10"/>
      <c r="U288" s="50"/>
      <c r="V288" s="118">
        <f t="shared" si="29"/>
        <v>1278000</v>
      </c>
      <c r="W288" s="120">
        <v>3959200</v>
      </c>
      <c r="X288" s="417">
        <v>3959200</v>
      </c>
      <c r="AA288" s="143"/>
    </row>
    <row r="289" spans="1:45" ht="15" outlineLevel="2" x14ac:dyDescent="0.25">
      <c r="A289" s="17" t="s">
        <v>692</v>
      </c>
      <c r="B289" s="6">
        <v>45101507</v>
      </c>
      <c r="C289" s="6">
        <v>614</v>
      </c>
      <c r="D289" s="174" t="s">
        <v>782</v>
      </c>
      <c r="E289" s="174"/>
      <c r="F289" s="174"/>
      <c r="G289" s="6">
        <v>1</v>
      </c>
      <c r="H289" s="6" t="s">
        <v>123</v>
      </c>
      <c r="I289" s="48">
        <v>6</v>
      </c>
      <c r="J289" s="48">
        <v>6</v>
      </c>
      <c r="K289" s="48">
        <v>6</v>
      </c>
      <c r="L289" s="48">
        <v>7</v>
      </c>
      <c r="M289" s="371">
        <v>25</v>
      </c>
      <c r="N289" s="93">
        <v>23499</v>
      </c>
      <c r="O289" s="18"/>
      <c r="P289" s="158">
        <f>+M289*N289</f>
        <v>587475</v>
      </c>
      <c r="Q289" s="10"/>
      <c r="R289" s="10"/>
      <c r="S289" s="50"/>
      <c r="T289" s="10"/>
      <c r="U289" s="50"/>
      <c r="V289" s="118">
        <f t="shared" si="29"/>
        <v>587475</v>
      </c>
      <c r="W289" s="120"/>
      <c r="X289" s="116"/>
      <c r="AA289" s="111"/>
    </row>
    <row r="290" spans="1:45" ht="15" outlineLevel="2" x14ac:dyDescent="0.25">
      <c r="A290" s="17" t="s">
        <v>692</v>
      </c>
      <c r="B290" s="5">
        <v>43211706</v>
      </c>
      <c r="C290" s="5">
        <v>614</v>
      </c>
      <c r="D290" s="151" t="s">
        <v>33</v>
      </c>
      <c r="E290" s="151"/>
      <c r="F290" s="151"/>
      <c r="G290" s="6">
        <v>1</v>
      </c>
      <c r="H290" s="5" t="s">
        <v>123</v>
      </c>
      <c r="I290" s="48">
        <f>+M290/4</f>
        <v>13.5</v>
      </c>
      <c r="J290" s="48">
        <f>I290</f>
        <v>13.5</v>
      </c>
      <c r="K290" s="48">
        <f>J290</f>
        <v>13.5</v>
      </c>
      <c r="L290" s="48">
        <f>K290</f>
        <v>13.5</v>
      </c>
      <c r="M290" s="371">
        <v>54</v>
      </c>
      <c r="N290" s="93">
        <v>643</v>
      </c>
      <c r="O290" s="18"/>
      <c r="P290" s="158">
        <f>+M290*N290</f>
        <v>34722</v>
      </c>
      <c r="Q290" s="10"/>
      <c r="R290" s="10"/>
      <c r="S290" s="50"/>
      <c r="T290" s="10"/>
      <c r="U290" s="50"/>
      <c r="V290" s="118">
        <f t="shared" si="29"/>
        <v>34722</v>
      </c>
      <c r="W290" s="120"/>
      <c r="X290" s="116"/>
      <c r="AA290" s="139"/>
    </row>
    <row r="291" spans="1:45" s="129" customFormat="1" ht="15" outlineLevel="2" x14ac:dyDescent="0.25">
      <c r="A291" s="40"/>
      <c r="B291" s="6">
        <v>24101707</v>
      </c>
      <c r="C291" s="6">
        <v>614</v>
      </c>
      <c r="D291" s="175" t="s">
        <v>22</v>
      </c>
      <c r="E291" s="175"/>
      <c r="F291" s="175"/>
      <c r="G291" s="6">
        <v>1</v>
      </c>
      <c r="H291" s="159" t="s">
        <v>123</v>
      </c>
      <c r="I291" s="48">
        <v>18</v>
      </c>
      <c r="J291" s="48">
        <v>18</v>
      </c>
      <c r="K291" s="48">
        <v>18</v>
      </c>
      <c r="L291" s="48">
        <v>17</v>
      </c>
      <c r="M291" s="371">
        <v>71</v>
      </c>
      <c r="N291" s="93">
        <v>29000</v>
      </c>
      <c r="O291" s="18"/>
      <c r="P291" s="158">
        <f>+M291*N291</f>
        <v>2059000</v>
      </c>
      <c r="Q291" s="10"/>
      <c r="R291" s="10"/>
      <c r="S291" s="50"/>
      <c r="T291" s="10"/>
      <c r="U291" s="50"/>
      <c r="V291" s="118">
        <f t="shared" si="29"/>
        <v>2059000</v>
      </c>
      <c r="W291" s="120"/>
      <c r="X291" s="115"/>
      <c r="Z291" s="132"/>
      <c r="AA291" s="142"/>
      <c r="AP291" s="337"/>
      <c r="AQ291" s="38"/>
      <c r="AR291" s="38"/>
      <c r="AS291" s="38"/>
    </row>
    <row r="292" spans="1:45" s="129" customFormat="1" ht="15" outlineLevel="1" x14ac:dyDescent="0.25">
      <c r="A292" s="40"/>
      <c r="B292" s="8" t="s">
        <v>727</v>
      </c>
      <c r="C292" s="6">
        <f>SUBTOTAL(9,C288:C291)</f>
        <v>2456</v>
      </c>
      <c r="D292" s="175"/>
      <c r="E292" s="175"/>
      <c r="F292" s="175"/>
      <c r="G292" s="6"/>
      <c r="H292" s="159"/>
      <c r="I292" s="48"/>
      <c r="J292" s="48"/>
      <c r="K292" s="48"/>
      <c r="L292" s="48"/>
      <c r="M292" s="371"/>
      <c r="N292" s="93"/>
      <c r="O292" s="18"/>
      <c r="P292" s="158">
        <f>SUBTOTAL(9,P288:P291)</f>
        <v>3959197</v>
      </c>
      <c r="Q292" s="10"/>
      <c r="R292" s="10"/>
      <c r="S292" s="50"/>
      <c r="T292" s="10"/>
      <c r="U292" s="50"/>
      <c r="V292" s="118">
        <f>SUM(V288:V291)</f>
        <v>3959197</v>
      </c>
      <c r="W292" s="120"/>
      <c r="X292" s="115"/>
      <c r="Z292" s="132"/>
      <c r="AA292" s="142"/>
      <c r="AP292" s="337"/>
      <c r="AQ292" s="38"/>
      <c r="AR292" s="38"/>
      <c r="AS292" s="38"/>
    </row>
    <row r="293" spans="1:45" ht="15" outlineLevel="2" x14ac:dyDescent="0.25">
      <c r="A293" s="17" t="s">
        <v>692</v>
      </c>
      <c r="B293" s="6">
        <v>52161533</v>
      </c>
      <c r="C293" s="6">
        <v>616</v>
      </c>
      <c r="D293" s="162" t="s">
        <v>218</v>
      </c>
      <c r="E293" s="162"/>
      <c r="F293" s="162"/>
      <c r="G293" s="6">
        <v>1</v>
      </c>
      <c r="H293" s="165" t="s">
        <v>215</v>
      </c>
      <c r="I293" s="19"/>
      <c r="J293" s="19"/>
      <c r="K293" s="19"/>
      <c r="L293" s="19"/>
      <c r="M293" s="380"/>
      <c r="N293" s="93">
        <v>2800</v>
      </c>
      <c r="O293" s="18"/>
      <c r="P293" s="158">
        <f>+M293*N293</f>
        <v>0</v>
      </c>
      <c r="Q293" s="10"/>
      <c r="R293" s="10"/>
      <c r="S293" s="50"/>
      <c r="T293" s="10"/>
      <c r="U293" s="50"/>
      <c r="V293" s="118">
        <f t="shared" si="29"/>
        <v>0</v>
      </c>
      <c r="W293" s="120"/>
      <c r="X293" s="116"/>
      <c r="AA293" s="143"/>
    </row>
    <row r="294" spans="1:45" ht="15" outlineLevel="2" x14ac:dyDescent="0.25">
      <c r="A294" s="17"/>
      <c r="B294" s="5">
        <v>44101502</v>
      </c>
      <c r="C294" s="5">
        <v>616</v>
      </c>
      <c r="D294" s="151" t="s">
        <v>25</v>
      </c>
      <c r="E294" s="151"/>
      <c r="F294" s="151"/>
      <c r="G294" s="6">
        <v>1</v>
      </c>
      <c r="H294" s="5" t="s">
        <v>123</v>
      </c>
      <c r="I294" s="48">
        <f>+M294/4</f>
        <v>0</v>
      </c>
      <c r="J294" s="48">
        <f>I294</f>
        <v>0</v>
      </c>
      <c r="K294" s="48">
        <f>J294</f>
        <v>0</v>
      </c>
      <c r="L294" s="48">
        <f>K294</f>
        <v>0</v>
      </c>
      <c r="M294" s="371"/>
      <c r="N294" s="93">
        <v>3800</v>
      </c>
      <c r="O294" s="18"/>
      <c r="P294" s="158">
        <f>+M294*N294</f>
        <v>0</v>
      </c>
      <c r="Q294" s="10"/>
      <c r="R294" s="10"/>
      <c r="S294" s="50"/>
      <c r="T294" s="10"/>
      <c r="U294" s="50"/>
      <c r="V294" s="118">
        <f t="shared" si="29"/>
        <v>0</v>
      </c>
      <c r="W294" s="120"/>
      <c r="X294" s="116"/>
      <c r="AA294" s="139"/>
    </row>
    <row r="295" spans="1:45" ht="15" outlineLevel="1" x14ac:dyDescent="0.25">
      <c r="A295" s="17"/>
      <c r="B295" s="7" t="s">
        <v>728</v>
      </c>
      <c r="C295" s="5">
        <f>SUBTOTAL(9,C293:C294)</f>
        <v>1232</v>
      </c>
      <c r="D295" s="151"/>
      <c r="E295" s="151"/>
      <c r="F295" s="151"/>
      <c r="G295" s="6"/>
      <c r="H295" s="5"/>
      <c r="I295" s="48"/>
      <c r="J295" s="48"/>
      <c r="K295" s="48"/>
      <c r="L295" s="48"/>
      <c r="M295" s="371"/>
      <c r="N295" s="93"/>
      <c r="O295" s="18"/>
      <c r="P295" s="158">
        <f>SUBTOTAL(9,P293:P294)</f>
        <v>0</v>
      </c>
      <c r="Q295" s="10"/>
      <c r="R295" s="10"/>
      <c r="S295" s="50"/>
      <c r="T295" s="10"/>
      <c r="U295" s="50"/>
      <c r="V295" s="118">
        <f t="shared" si="29"/>
        <v>0</v>
      </c>
      <c r="W295" s="120"/>
      <c r="X295" s="116"/>
      <c r="AA295" s="139"/>
    </row>
    <row r="296" spans="1:45" ht="15" outlineLevel="2" x14ac:dyDescent="0.25">
      <c r="A296" s="17" t="s">
        <v>692</v>
      </c>
      <c r="B296" s="5">
        <v>44101602</v>
      </c>
      <c r="C296" s="5">
        <v>617</v>
      </c>
      <c r="D296" s="151" t="s">
        <v>23</v>
      </c>
      <c r="E296" s="151"/>
      <c r="F296" s="151"/>
      <c r="G296" s="6">
        <v>1</v>
      </c>
      <c r="H296" s="5" t="s">
        <v>123</v>
      </c>
      <c r="I296" s="48">
        <v>2</v>
      </c>
      <c r="J296" s="48">
        <v>3</v>
      </c>
      <c r="K296" s="48">
        <v>3</v>
      </c>
      <c r="L296" s="48">
        <v>2</v>
      </c>
      <c r="M296" s="371">
        <v>10</v>
      </c>
      <c r="N296" s="93">
        <v>5500</v>
      </c>
      <c r="O296" s="18"/>
      <c r="P296" s="158">
        <f t="shared" ref="P296:P309" si="37">+M296*N296</f>
        <v>55000</v>
      </c>
      <c r="Q296" s="11"/>
      <c r="R296" s="11"/>
      <c r="S296" s="79"/>
      <c r="T296" s="10"/>
      <c r="U296" s="50"/>
      <c r="V296" s="118">
        <f t="shared" si="29"/>
        <v>55000</v>
      </c>
      <c r="W296" s="120"/>
      <c r="X296" s="416">
        <v>1100000</v>
      </c>
      <c r="AA296" s="139"/>
    </row>
    <row r="297" spans="1:45" ht="15" outlineLevel="2" x14ac:dyDescent="0.25">
      <c r="A297" s="17"/>
      <c r="B297" s="6">
        <v>44101603</v>
      </c>
      <c r="C297" s="6">
        <v>617</v>
      </c>
      <c r="D297" s="162" t="s">
        <v>227</v>
      </c>
      <c r="E297" s="162"/>
      <c r="F297" s="162"/>
      <c r="G297" s="6">
        <v>1</v>
      </c>
      <c r="H297" s="165" t="s">
        <v>215</v>
      </c>
      <c r="I297" s="48">
        <v>2</v>
      </c>
      <c r="J297" s="48">
        <v>3</v>
      </c>
      <c r="K297" s="48">
        <v>3</v>
      </c>
      <c r="L297" s="48">
        <v>2</v>
      </c>
      <c r="M297" s="371">
        <v>10</v>
      </c>
      <c r="N297" s="93">
        <v>5500</v>
      </c>
      <c r="O297" s="18"/>
      <c r="P297" s="158">
        <f t="shared" si="37"/>
        <v>55000</v>
      </c>
      <c r="Q297" s="10"/>
      <c r="R297" s="10"/>
      <c r="S297" s="50"/>
      <c r="T297" s="10"/>
      <c r="U297" s="50"/>
      <c r="V297" s="118">
        <f t="shared" ref="V297:V312" si="38">+N297*M297</f>
        <v>55000</v>
      </c>
      <c r="W297" s="120">
        <v>1100000</v>
      </c>
      <c r="X297" s="116"/>
      <c r="AA297" s="143"/>
    </row>
    <row r="298" spans="1:45" ht="15" outlineLevel="2" x14ac:dyDescent="0.25">
      <c r="A298" s="55"/>
      <c r="B298" s="6">
        <v>48101711</v>
      </c>
      <c r="C298" s="6">
        <v>617</v>
      </c>
      <c r="D298" s="160" t="s">
        <v>20</v>
      </c>
      <c r="E298" s="160"/>
      <c r="F298" s="160"/>
      <c r="G298" s="6">
        <v>1</v>
      </c>
      <c r="H298" s="5" t="s">
        <v>123</v>
      </c>
      <c r="I298" s="48">
        <v>2</v>
      </c>
      <c r="J298" s="48">
        <v>3</v>
      </c>
      <c r="K298" s="48">
        <v>3</v>
      </c>
      <c r="L298" s="48">
        <v>2</v>
      </c>
      <c r="M298" s="371">
        <v>10</v>
      </c>
      <c r="N298" s="93">
        <v>4800</v>
      </c>
      <c r="O298" s="18"/>
      <c r="P298" s="158">
        <f t="shared" si="37"/>
        <v>48000</v>
      </c>
      <c r="Q298" s="11"/>
      <c r="R298" s="11"/>
      <c r="S298" s="79"/>
      <c r="T298" s="10"/>
      <c r="U298" s="50"/>
      <c r="V298" s="118">
        <f t="shared" si="38"/>
        <v>48000</v>
      </c>
      <c r="W298" s="120"/>
      <c r="X298" s="114"/>
      <c r="AA298" s="139"/>
    </row>
    <row r="299" spans="1:45" ht="15" outlineLevel="2" x14ac:dyDescent="0.25">
      <c r="A299" s="17"/>
      <c r="B299" s="5">
        <v>56101702</v>
      </c>
      <c r="C299" s="5">
        <v>617</v>
      </c>
      <c r="D299" s="156" t="s">
        <v>953</v>
      </c>
      <c r="E299" s="156"/>
      <c r="F299" s="156"/>
      <c r="G299" s="6">
        <v>1</v>
      </c>
      <c r="H299" s="165" t="s">
        <v>215</v>
      </c>
      <c r="I299" s="48">
        <v>2</v>
      </c>
      <c r="J299" s="48">
        <v>3</v>
      </c>
      <c r="K299" s="48">
        <v>3</v>
      </c>
      <c r="L299" s="48">
        <v>2</v>
      </c>
      <c r="M299" s="371">
        <v>10</v>
      </c>
      <c r="N299" s="93">
        <v>5800</v>
      </c>
      <c r="O299" s="18"/>
      <c r="P299" s="158">
        <f t="shared" si="37"/>
        <v>58000</v>
      </c>
      <c r="Q299" s="10"/>
      <c r="R299" s="10"/>
      <c r="S299" s="50"/>
      <c r="T299" s="10"/>
      <c r="U299" s="50"/>
      <c r="V299" s="118">
        <f t="shared" si="38"/>
        <v>58000</v>
      </c>
      <c r="W299" s="120"/>
      <c r="X299" s="114"/>
      <c r="AA299" s="143"/>
    </row>
    <row r="300" spans="1:45" ht="15" outlineLevel="2" x14ac:dyDescent="0.25">
      <c r="A300" s="17" t="s">
        <v>692</v>
      </c>
      <c r="B300" s="5">
        <v>56101702</v>
      </c>
      <c r="C300" s="5">
        <v>617</v>
      </c>
      <c r="D300" s="156" t="s">
        <v>954</v>
      </c>
      <c r="E300" s="156"/>
      <c r="F300" s="156"/>
      <c r="G300" s="6">
        <v>1</v>
      </c>
      <c r="H300" s="165" t="s">
        <v>215</v>
      </c>
      <c r="I300" s="48">
        <v>2</v>
      </c>
      <c r="J300" s="48">
        <v>3</v>
      </c>
      <c r="K300" s="48">
        <v>3</v>
      </c>
      <c r="L300" s="48">
        <v>2</v>
      </c>
      <c r="M300" s="371">
        <v>10</v>
      </c>
      <c r="N300" s="93">
        <v>6500</v>
      </c>
      <c r="O300" s="18"/>
      <c r="P300" s="158">
        <f t="shared" si="37"/>
        <v>65000</v>
      </c>
      <c r="Q300" s="10"/>
      <c r="R300" s="10"/>
      <c r="S300" s="50"/>
      <c r="T300" s="10"/>
      <c r="U300" s="50"/>
      <c r="V300" s="118">
        <f t="shared" si="38"/>
        <v>65000</v>
      </c>
      <c r="W300" s="120"/>
      <c r="X300" s="114"/>
      <c r="AA300" s="143"/>
    </row>
    <row r="301" spans="1:45" ht="15" outlineLevel="2" x14ac:dyDescent="0.25">
      <c r="A301" s="35"/>
      <c r="B301" s="5">
        <v>56121304</v>
      </c>
      <c r="C301" s="5">
        <v>617</v>
      </c>
      <c r="D301" s="160" t="s">
        <v>185</v>
      </c>
      <c r="E301" s="160"/>
      <c r="F301" s="160"/>
      <c r="G301" s="6">
        <v>1</v>
      </c>
      <c r="H301" s="5" t="s">
        <v>123</v>
      </c>
      <c r="I301" s="48">
        <f>+M301/4</f>
        <v>2</v>
      </c>
      <c r="J301" s="48">
        <f>I301</f>
        <v>2</v>
      </c>
      <c r="K301" s="48">
        <f>J301</f>
        <v>2</v>
      </c>
      <c r="L301" s="48">
        <f>K301</f>
        <v>2</v>
      </c>
      <c r="M301" s="371">
        <v>8</v>
      </c>
      <c r="N301" s="93">
        <v>47950</v>
      </c>
      <c r="O301" s="18"/>
      <c r="P301" s="158">
        <f t="shared" si="37"/>
        <v>383600</v>
      </c>
      <c r="Q301" s="10"/>
      <c r="R301" s="10"/>
      <c r="S301" s="50"/>
      <c r="T301" s="10"/>
      <c r="U301" s="50"/>
      <c r="V301" s="118">
        <f t="shared" si="38"/>
        <v>383600</v>
      </c>
      <c r="W301" s="120"/>
      <c r="X301" s="114"/>
      <c r="AA301" s="139"/>
    </row>
    <row r="302" spans="1:45" ht="15" outlineLevel="2" x14ac:dyDescent="0.25">
      <c r="A302" s="17" t="s">
        <v>692</v>
      </c>
      <c r="B302" s="164" t="s">
        <v>670</v>
      </c>
      <c r="C302" s="6">
        <v>617</v>
      </c>
      <c r="D302" s="151" t="s">
        <v>21</v>
      </c>
      <c r="E302" s="151"/>
      <c r="F302" s="151"/>
      <c r="G302" s="6">
        <v>1</v>
      </c>
      <c r="H302" s="5" t="s">
        <v>123</v>
      </c>
      <c r="I302" s="48">
        <v>3</v>
      </c>
      <c r="J302" s="48">
        <v>3</v>
      </c>
      <c r="K302" s="48">
        <v>2</v>
      </c>
      <c r="L302" s="48">
        <v>2</v>
      </c>
      <c r="M302" s="371">
        <v>10</v>
      </c>
      <c r="N302" s="93">
        <v>12000</v>
      </c>
      <c r="O302" s="18"/>
      <c r="P302" s="158">
        <f t="shared" si="37"/>
        <v>120000</v>
      </c>
      <c r="Q302" s="37"/>
      <c r="R302" s="37"/>
      <c r="S302" s="58"/>
      <c r="T302" s="37"/>
      <c r="U302" s="58"/>
      <c r="V302" s="118">
        <f t="shared" si="38"/>
        <v>120000</v>
      </c>
      <c r="W302" s="120"/>
      <c r="X302" s="114"/>
      <c r="AA302" s="139"/>
    </row>
    <row r="303" spans="1:45" s="131" customFormat="1" ht="15" outlineLevel="2" x14ac:dyDescent="0.25">
      <c r="A303" s="35"/>
      <c r="B303" s="5">
        <v>40101604</v>
      </c>
      <c r="C303" s="5">
        <v>617</v>
      </c>
      <c r="D303" s="160" t="s">
        <v>19</v>
      </c>
      <c r="E303" s="160"/>
      <c r="F303" s="160"/>
      <c r="G303" s="6">
        <v>1</v>
      </c>
      <c r="H303" s="5" t="s">
        <v>123</v>
      </c>
      <c r="I303" s="48">
        <f>+M303/4</f>
        <v>2</v>
      </c>
      <c r="J303" s="48">
        <f>I303</f>
        <v>2</v>
      </c>
      <c r="K303" s="48">
        <f>J303</f>
        <v>2</v>
      </c>
      <c r="L303" s="48">
        <f>K303</f>
        <v>2</v>
      </c>
      <c r="M303" s="371">
        <v>8</v>
      </c>
      <c r="N303" s="93">
        <v>2900</v>
      </c>
      <c r="O303" s="18"/>
      <c r="P303" s="158">
        <f t="shared" si="37"/>
        <v>23200</v>
      </c>
      <c r="Q303" s="11"/>
      <c r="R303" s="11"/>
      <c r="S303" s="79"/>
      <c r="T303" s="10"/>
      <c r="U303" s="50"/>
      <c r="V303" s="118">
        <f t="shared" si="38"/>
        <v>23200</v>
      </c>
      <c r="W303" s="120"/>
      <c r="X303" s="114"/>
      <c r="Z303" s="2"/>
      <c r="AA303" s="139"/>
      <c r="AP303" s="338"/>
      <c r="AQ303" s="286"/>
      <c r="AR303" s="286"/>
      <c r="AS303" s="286"/>
    </row>
    <row r="304" spans="1:45" s="131" customFormat="1" ht="15" outlineLevel="2" x14ac:dyDescent="0.25">
      <c r="A304" s="35"/>
      <c r="B304" s="6">
        <v>56101504</v>
      </c>
      <c r="C304" s="6">
        <v>617</v>
      </c>
      <c r="D304" s="162" t="s">
        <v>173</v>
      </c>
      <c r="E304" s="162"/>
      <c r="F304" s="162"/>
      <c r="G304" s="6">
        <v>1</v>
      </c>
      <c r="H304" s="6" t="s">
        <v>172</v>
      </c>
      <c r="I304" s="44">
        <v>2</v>
      </c>
      <c r="J304" s="44">
        <v>3</v>
      </c>
      <c r="K304" s="44">
        <v>3</v>
      </c>
      <c r="L304" s="44">
        <v>2</v>
      </c>
      <c r="M304" s="371">
        <v>10</v>
      </c>
      <c r="N304" s="153">
        <v>3000</v>
      </c>
      <c r="O304" s="45"/>
      <c r="P304" s="67">
        <f t="shared" si="37"/>
        <v>30000</v>
      </c>
      <c r="Q304" s="11"/>
      <c r="R304" s="11"/>
      <c r="S304" s="79"/>
      <c r="T304" s="10"/>
      <c r="U304" s="50"/>
      <c r="V304" s="118">
        <f t="shared" si="38"/>
        <v>30000</v>
      </c>
      <c r="W304" s="120"/>
      <c r="X304" s="114"/>
      <c r="Z304" s="2"/>
      <c r="AA304" s="111"/>
      <c r="AP304" s="338"/>
      <c r="AQ304" s="286"/>
      <c r="AR304" s="286"/>
      <c r="AS304" s="286"/>
    </row>
    <row r="305" spans="1:45" ht="18" customHeight="1" outlineLevel="2" x14ac:dyDescent="0.25">
      <c r="A305" s="17" t="s">
        <v>692</v>
      </c>
      <c r="B305" s="5">
        <v>44101802</v>
      </c>
      <c r="C305" s="5">
        <v>617</v>
      </c>
      <c r="D305" s="160" t="s">
        <v>27</v>
      </c>
      <c r="E305" s="160"/>
      <c r="F305" s="160"/>
      <c r="G305" s="6">
        <v>1</v>
      </c>
      <c r="H305" s="5" t="s">
        <v>123</v>
      </c>
      <c r="I305" s="44">
        <v>2</v>
      </c>
      <c r="J305" s="44">
        <v>3</v>
      </c>
      <c r="K305" s="44">
        <v>3</v>
      </c>
      <c r="L305" s="44">
        <v>2</v>
      </c>
      <c r="M305" s="371">
        <v>10</v>
      </c>
      <c r="N305" s="93">
        <v>3500</v>
      </c>
      <c r="O305" s="18"/>
      <c r="P305" s="158">
        <f t="shared" si="37"/>
        <v>35000</v>
      </c>
      <c r="Q305" s="10"/>
      <c r="R305" s="10"/>
      <c r="S305" s="50"/>
      <c r="T305" s="10"/>
      <c r="U305" s="50"/>
      <c r="V305" s="118">
        <f t="shared" si="38"/>
        <v>35000</v>
      </c>
      <c r="W305" s="120"/>
      <c r="X305" s="114"/>
      <c r="AA305" s="139"/>
    </row>
    <row r="306" spans="1:45" s="129" customFormat="1" ht="18" customHeight="1" outlineLevel="2" x14ac:dyDescent="0.25">
      <c r="A306" s="36"/>
      <c r="B306" s="6">
        <v>56101703</v>
      </c>
      <c r="C306" s="5">
        <v>617</v>
      </c>
      <c r="D306" s="162" t="s">
        <v>226</v>
      </c>
      <c r="E306" s="162"/>
      <c r="F306" s="162"/>
      <c r="G306" s="6">
        <v>1</v>
      </c>
      <c r="H306" s="165" t="s">
        <v>215</v>
      </c>
      <c r="I306" s="19">
        <v>2</v>
      </c>
      <c r="J306" s="19">
        <v>2</v>
      </c>
      <c r="K306" s="19">
        <v>2</v>
      </c>
      <c r="L306" s="19"/>
      <c r="M306" s="371">
        <v>6</v>
      </c>
      <c r="N306" s="93">
        <v>6700</v>
      </c>
      <c r="O306" s="18"/>
      <c r="P306" s="158">
        <f t="shared" si="37"/>
        <v>40200</v>
      </c>
      <c r="Q306" s="10"/>
      <c r="R306" s="10"/>
      <c r="S306" s="50"/>
      <c r="T306" s="10"/>
      <c r="U306" s="50"/>
      <c r="V306" s="118">
        <f t="shared" si="38"/>
        <v>40200</v>
      </c>
      <c r="W306" s="120"/>
      <c r="X306" s="115"/>
      <c r="Z306" s="132"/>
      <c r="AA306" s="143"/>
      <c r="AP306" s="337"/>
      <c r="AQ306" s="38"/>
      <c r="AR306" s="38"/>
      <c r="AS306" s="38"/>
    </row>
    <row r="307" spans="1:45" ht="17.25" customHeight="1" outlineLevel="2" x14ac:dyDescent="0.25">
      <c r="A307" s="17" t="s">
        <v>692</v>
      </c>
      <c r="B307" s="5">
        <v>48102001</v>
      </c>
      <c r="C307" s="6">
        <v>617</v>
      </c>
      <c r="D307" s="151" t="s">
        <v>32</v>
      </c>
      <c r="E307" s="151"/>
      <c r="F307" s="151"/>
      <c r="G307" s="6">
        <v>1</v>
      </c>
      <c r="H307" s="5" t="s">
        <v>123</v>
      </c>
      <c r="I307" s="48">
        <f>+M307/4</f>
        <v>5.25</v>
      </c>
      <c r="J307" s="48">
        <f>I307</f>
        <v>5.25</v>
      </c>
      <c r="K307" s="48">
        <f>J307</f>
        <v>5.25</v>
      </c>
      <c r="L307" s="48">
        <v>6</v>
      </c>
      <c r="M307" s="371">
        <v>21</v>
      </c>
      <c r="N307" s="93">
        <v>3500</v>
      </c>
      <c r="O307" s="18"/>
      <c r="P307" s="158">
        <f t="shared" si="37"/>
        <v>73500</v>
      </c>
      <c r="Q307" s="10"/>
      <c r="R307" s="10"/>
      <c r="S307" s="50"/>
      <c r="T307" s="10"/>
      <c r="U307" s="50"/>
      <c r="V307" s="118">
        <f t="shared" si="38"/>
        <v>73500</v>
      </c>
      <c r="W307" s="120"/>
      <c r="X307" s="114"/>
      <c r="AA307" s="139"/>
    </row>
    <row r="308" spans="1:45" s="129" customFormat="1" ht="17.25" customHeight="1" outlineLevel="2" x14ac:dyDescent="0.25">
      <c r="A308" s="40"/>
      <c r="B308" s="5">
        <v>48102001</v>
      </c>
      <c r="C308" s="6">
        <v>617</v>
      </c>
      <c r="D308" s="160" t="s">
        <v>186</v>
      </c>
      <c r="E308" s="160"/>
      <c r="F308" s="160"/>
      <c r="G308" s="6">
        <v>1</v>
      </c>
      <c r="H308" s="5" t="s">
        <v>123</v>
      </c>
      <c r="I308" s="48">
        <v>5</v>
      </c>
      <c r="J308" s="48">
        <v>5</v>
      </c>
      <c r="K308" s="48">
        <v>5</v>
      </c>
      <c r="L308" s="48">
        <v>5</v>
      </c>
      <c r="M308" s="371">
        <v>20</v>
      </c>
      <c r="N308" s="93">
        <v>3900</v>
      </c>
      <c r="O308" s="18"/>
      <c r="P308" s="158">
        <f t="shared" si="37"/>
        <v>78000</v>
      </c>
      <c r="Q308" s="10"/>
      <c r="R308" s="10"/>
      <c r="S308" s="50"/>
      <c r="T308" s="10"/>
      <c r="U308" s="50"/>
      <c r="V308" s="118">
        <f t="shared" si="38"/>
        <v>78000</v>
      </c>
      <c r="W308" s="120"/>
      <c r="X308" s="115"/>
      <c r="Z308" s="132"/>
      <c r="AA308" s="139"/>
      <c r="AP308" s="337"/>
      <c r="AQ308" s="38"/>
      <c r="AR308" s="38"/>
      <c r="AS308" s="38"/>
    </row>
    <row r="309" spans="1:45" ht="15.75" customHeight="1" outlineLevel="2" x14ac:dyDescent="0.25">
      <c r="A309" s="17" t="s">
        <v>692</v>
      </c>
      <c r="B309" s="5">
        <v>44101802</v>
      </c>
      <c r="C309" s="5">
        <v>617</v>
      </c>
      <c r="D309" s="151" t="s">
        <v>27</v>
      </c>
      <c r="E309" s="151"/>
      <c r="F309" s="151"/>
      <c r="G309" s="6">
        <v>1</v>
      </c>
      <c r="H309" s="5" t="s">
        <v>123</v>
      </c>
      <c r="I309" s="48">
        <v>2</v>
      </c>
      <c r="J309" s="48">
        <v>3</v>
      </c>
      <c r="K309" s="48">
        <v>3</v>
      </c>
      <c r="L309" s="48">
        <v>2</v>
      </c>
      <c r="M309" s="371">
        <v>10</v>
      </c>
      <c r="N309" s="93">
        <v>3550</v>
      </c>
      <c r="O309" s="18"/>
      <c r="P309" s="158">
        <f t="shared" si="37"/>
        <v>35500</v>
      </c>
      <c r="Q309" s="10"/>
      <c r="R309" s="10"/>
      <c r="S309" s="50"/>
      <c r="T309" s="10"/>
      <c r="U309" s="50"/>
      <c r="V309" s="118">
        <f t="shared" si="38"/>
        <v>35500</v>
      </c>
      <c r="W309" s="120"/>
      <c r="X309" s="116"/>
      <c r="AA309" s="139"/>
    </row>
    <row r="310" spans="1:45" ht="15.75" customHeight="1" outlineLevel="1" x14ac:dyDescent="0.25">
      <c r="A310" s="17"/>
      <c r="B310" s="7" t="s">
        <v>729</v>
      </c>
      <c r="C310" s="5">
        <f>SUBTOTAL(9,C296:C309)</f>
        <v>8638</v>
      </c>
      <c r="D310" s="151"/>
      <c r="E310" s="151"/>
      <c r="F310" s="151"/>
      <c r="G310" s="6"/>
      <c r="H310" s="5"/>
      <c r="I310" s="48"/>
      <c r="J310" s="48"/>
      <c r="K310" s="48"/>
      <c r="L310" s="48"/>
      <c r="M310" s="371"/>
      <c r="N310" s="93"/>
      <c r="O310" s="18"/>
      <c r="P310" s="158">
        <f>SUBTOTAL(9,P296:P309)</f>
        <v>1100000</v>
      </c>
      <c r="Q310" s="10"/>
      <c r="R310" s="10"/>
      <c r="S310" s="50"/>
      <c r="T310" s="10"/>
      <c r="U310" s="50"/>
      <c r="V310" s="117">
        <f>SUM(V296:V309)</f>
        <v>1100000</v>
      </c>
      <c r="W310" s="120"/>
      <c r="X310" s="116"/>
      <c r="AA310" s="139"/>
    </row>
    <row r="311" spans="1:45" s="129" customFormat="1" ht="15" outlineLevel="2" x14ac:dyDescent="0.25">
      <c r="A311" s="40"/>
      <c r="B311" s="169" t="s">
        <v>675</v>
      </c>
      <c r="C311" s="6">
        <v>618.20000000000005</v>
      </c>
      <c r="D311" s="151" t="s">
        <v>178</v>
      </c>
      <c r="E311" s="151"/>
      <c r="F311" s="151"/>
      <c r="G311" s="6">
        <v>1</v>
      </c>
      <c r="H311" s="5" t="s">
        <v>123</v>
      </c>
      <c r="I311" s="44">
        <f>+M311/4</f>
        <v>0</v>
      </c>
      <c r="J311" s="44">
        <f>I311</f>
        <v>0</v>
      </c>
      <c r="K311" s="44">
        <f>J311</f>
        <v>0</v>
      </c>
      <c r="L311" s="44">
        <f>K311</f>
        <v>0</v>
      </c>
      <c r="M311" s="369"/>
      <c r="N311" s="153">
        <v>3500</v>
      </c>
      <c r="O311" s="45"/>
      <c r="P311" s="67">
        <f>+M311*N311</f>
        <v>0</v>
      </c>
      <c r="Q311" s="10"/>
      <c r="R311" s="10"/>
      <c r="S311" s="50"/>
      <c r="T311" s="10"/>
      <c r="U311" s="50"/>
      <c r="V311" s="118">
        <f t="shared" si="38"/>
        <v>0</v>
      </c>
      <c r="W311" s="120"/>
      <c r="X311" s="115"/>
      <c r="Z311" s="132"/>
      <c r="AA311" s="139"/>
      <c r="AP311" s="337"/>
      <c r="AQ311" s="38"/>
      <c r="AR311" s="38"/>
      <c r="AS311" s="38"/>
    </row>
    <row r="312" spans="1:45" s="129" customFormat="1" ht="15" outlineLevel="1" x14ac:dyDescent="0.25">
      <c r="A312" s="40"/>
      <c r="B312" s="176" t="s">
        <v>730</v>
      </c>
      <c r="C312" s="6">
        <f>SUBTOTAL(9,C311:C311)</f>
        <v>618.20000000000005</v>
      </c>
      <c r="D312" s="151"/>
      <c r="E312" s="151"/>
      <c r="F312" s="151"/>
      <c r="G312" s="6"/>
      <c r="H312" s="5"/>
      <c r="I312" s="44"/>
      <c r="J312" s="44"/>
      <c r="K312" s="44"/>
      <c r="L312" s="44"/>
      <c r="M312" s="369"/>
      <c r="N312" s="153"/>
      <c r="O312" s="45"/>
      <c r="P312" s="67">
        <f>SUBTOTAL(9,P311:P311)</f>
        <v>0</v>
      </c>
      <c r="Q312" s="10"/>
      <c r="R312" s="10"/>
      <c r="S312" s="50"/>
      <c r="T312" s="10"/>
      <c r="U312" s="50"/>
      <c r="V312" s="118">
        <f t="shared" si="38"/>
        <v>0</v>
      </c>
      <c r="W312" s="120"/>
      <c r="X312" s="115"/>
      <c r="Z312" s="132"/>
      <c r="AA312" s="139"/>
      <c r="AP312" s="337"/>
      <c r="AQ312" s="38"/>
      <c r="AR312" s="38"/>
      <c r="AS312" s="38"/>
    </row>
    <row r="313" spans="1:45" s="129" customFormat="1" ht="15" outlineLevel="1" x14ac:dyDescent="0.25">
      <c r="A313" s="40"/>
      <c r="B313" s="176"/>
      <c r="C313" s="6"/>
      <c r="D313" s="151"/>
      <c r="E313" s="151"/>
      <c r="F313" s="151"/>
      <c r="G313" s="6"/>
      <c r="H313" s="5"/>
      <c r="I313" s="44"/>
      <c r="J313" s="44"/>
      <c r="K313" s="44"/>
      <c r="L313" s="44"/>
      <c r="M313" s="369"/>
      <c r="N313" s="153"/>
      <c r="O313" s="45"/>
      <c r="P313" s="67"/>
      <c r="Q313" s="10"/>
      <c r="R313" s="10"/>
      <c r="S313" s="50"/>
      <c r="T313" s="10"/>
      <c r="U313" s="50"/>
      <c r="V313" s="118"/>
      <c r="W313" s="120"/>
      <c r="X313" s="115"/>
      <c r="Z313" s="132"/>
      <c r="AA313" s="139"/>
      <c r="AP313" s="337"/>
      <c r="AQ313" s="38"/>
      <c r="AR313" s="38"/>
      <c r="AS313" s="38"/>
    </row>
    <row r="314" spans="1:45" s="129" customFormat="1" ht="37.5" outlineLevel="1" x14ac:dyDescent="0.3">
      <c r="A314" s="40"/>
      <c r="B314" s="411" t="s">
        <v>986</v>
      </c>
      <c r="C314" s="6"/>
      <c r="D314" s="151"/>
      <c r="E314" s="151"/>
      <c r="F314" s="151"/>
      <c r="G314" s="6"/>
      <c r="H314" s="5"/>
      <c r="I314" s="44"/>
      <c r="J314" s="44"/>
      <c r="K314" s="44"/>
      <c r="L314" s="44"/>
      <c r="M314" s="369"/>
      <c r="N314" s="153"/>
      <c r="O314" s="45"/>
      <c r="P314" s="67"/>
      <c r="Q314" s="10"/>
      <c r="R314" s="10"/>
      <c r="S314" s="50"/>
      <c r="T314" s="10"/>
      <c r="U314" s="50"/>
      <c r="V314" s="118"/>
      <c r="W314" s="120"/>
      <c r="X314" s="115"/>
      <c r="Z314" s="132"/>
      <c r="AA314" s="139"/>
      <c r="AP314" s="337"/>
      <c r="AQ314" s="38"/>
      <c r="AR314" s="38"/>
      <c r="AS314" s="38"/>
    </row>
    <row r="315" spans="1:45" s="129" customFormat="1" ht="18.75" outlineLevel="1" x14ac:dyDescent="0.3">
      <c r="A315" s="40"/>
      <c r="B315" s="411"/>
      <c r="C315" s="6">
        <v>311</v>
      </c>
      <c r="D315" s="151" t="s">
        <v>987</v>
      </c>
      <c r="E315" s="151"/>
      <c r="F315" s="151"/>
      <c r="G315" s="6">
        <v>11</v>
      </c>
      <c r="H315" s="5" t="s">
        <v>123</v>
      </c>
      <c r="I315" s="44">
        <v>250</v>
      </c>
      <c r="J315" s="44">
        <v>250</v>
      </c>
      <c r="K315" s="44">
        <v>250</v>
      </c>
      <c r="L315" s="44">
        <v>250</v>
      </c>
      <c r="M315" s="369">
        <v>1000</v>
      </c>
      <c r="N315" s="153">
        <v>150</v>
      </c>
      <c r="O315" s="45"/>
      <c r="P315" s="67"/>
      <c r="Q315" s="10"/>
      <c r="R315" s="10"/>
      <c r="S315" s="50"/>
      <c r="T315" s="10"/>
      <c r="U315" s="50"/>
      <c r="V315" s="118">
        <f>+M315*N315</f>
        <v>150000</v>
      </c>
      <c r="W315" s="120"/>
      <c r="X315" s="417">
        <v>150000</v>
      </c>
      <c r="Z315" s="132"/>
      <c r="AA315" s="139"/>
      <c r="AP315" s="337"/>
      <c r="AQ315" s="38"/>
      <c r="AR315" s="38"/>
      <c r="AS315" s="38"/>
    </row>
    <row r="316" spans="1:45" s="432" customFormat="1" ht="18.75" outlineLevel="1" x14ac:dyDescent="0.3">
      <c r="A316" s="419"/>
      <c r="B316" s="454"/>
      <c r="C316" s="421"/>
      <c r="D316" s="455"/>
      <c r="E316" s="455"/>
      <c r="F316" s="455"/>
      <c r="G316" s="421"/>
      <c r="H316" s="420"/>
      <c r="I316" s="456"/>
      <c r="J316" s="456"/>
      <c r="K316" s="456"/>
      <c r="L316" s="456"/>
      <c r="M316" s="457"/>
      <c r="N316" s="458"/>
      <c r="O316" s="459"/>
      <c r="P316" s="460"/>
      <c r="Q316" s="428"/>
      <c r="R316" s="428"/>
      <c r="S316" s="429"/>
      <c r="T316" s="428"/>
      <c r="U316" s="429"/>
      <c r="V316" s="461">
        <f>SUM(V315)</f>
        <v>150000</v>
      </c>
      <c r="W316" s="431"/>
      <c r="X316" s="430"/>
      <c r="Z316" s="433"/>
      <c r="AA316" s="434"/>
      <c r="AP316" s="435"/>
      <c r="AQ316" s="286"/>
      <c r="AR316" s="286"/>
      <c r="AS316" s="286"/>
    </row>
    <row r="317" spans="1:45" ht="15" outlineLevel="2" x14ac:dyDescent="0.25">
      <c r="A317" s="35"/>
      <c r="B317" s="5">
        <v>44111804</v>
      </c>
      <c r="C317" s="5">
        <v>331</v>
      </c>
      <c r="D317" s="160" t="s">
        <v>99</v>
      </c>
      <c r="E317" s="160"/>
      <c r="F317" s="160"/>
      <c r="G317" s="5">
        <v>11</v>
      </c>
      <c r="H317" s="5" t="s">
        <v>126</v>
      </c>
      <c r="I317" s="19">
        <v>25</v>
      </c>
      <c r="J317" s="19">
        <v>25</v>
      </c>
      <c r="K317" s="19">
        <v>25</v>
      </c>
      <c r="L317" s="19">
        <v>25</v>
      </c>
      <c r="M317" s="371">
        <v>100</v>
      </c>
      <c r="N317" s="93">
        <v>325</v>
      </c>
      <c r="O317" s="18"/>
      <c r="P317" s="158">
        <f>+M317*N317</f>
        <v>32500</v>
      </c>
      <c r="Q317" s="10"/>
      <c r="R317" s="10"/>
      <c r="S317" s="50"/>
      <c r="T317" s="10"/>
      <c r="U317" s="50"/>
      <c r="V317" s="114">
        <f>+N317*M317</f>
        <v>32500</v>
      </c>
      <c r="W317" s="120"/>
      <c r="X317" s="114"/>
      <c r="AA317" s="139"/>
    </row>
    <row r="318" spans="1:45" ht="15" outlineLevel="2" x14ac:dyDescent="0.25">
      <c r="A318" s="42"/>
      <c r="B318" s="5">
        <v>14111506</v>
      </c>
      <c r="C318" s="5">
        <v>331</v>
      </c>
      <c r="D318" s="160" t="s">
        <v>745</v>
      </c>
      <c r="E318" s="160"/>
      <c r="F318" s="160"/>
      <c r="G318" s="5">
        <v>11</v>
      </c>
      <c r="H318" s="5" t="s">
        <v>135</v>
      </c>
      <c r="I318" s="19">
        <v>200</v>
      </c>
      <c r="J318" s="19">
        <v>270</v>
      </c>
      <c r="K318" s="19">
        <v>200</v>
      </c>
      <c r="L318" s="19"/>
      <c r="M318" s="371">
        <v>670</v>
      </c>
      <c r="N318" s="93">
        <v>250</v>
      </c>
      <c r="O318" s="18">
        <v>450</v>
      </c>
      <c r="P318" s="158">
        <f>+M318*N318</f>
        <v>167500</v>
      </c>
      <c r="Q318" s="10"/>
      <c r="R318" s="10"/>
      <c r="S318" s="50"/>
      <c r="T318" s="10"/>
      <c r="U318" s="50"/>
      <c r="V318" s="114">
        <f>+N318*M318</f>
        <v>167500</v>
      </c>
      <c r="W318" s="120"/>
      <c r="X318" s="413">
        <v>200000</v>
      </c>
      <c r="AA318" s="139"/>
    </row>
    <row r="319" spans="1:45" s="450" customFormat="1" ht="15" outlineLevel="1" x14ac:dyDescent="0.25">
      <c r="A319" s="436"/>
      <c r="B319" s="462" t="s">
        <v>707</v>
      </c>
      <c r="C319" s="462">
        <f>SUBTOTAL(9,C317:C318)</f>
        <v>662</v>
      </c>
      <c r="D319" s="463"/>
      <c r="E319" s="463"/>
      <c r="F319" s="463"/>
      <c r="G319" s="462"/>
      <c r="H319" s="462"/>
      <c r="I319" s="441"/>
      <c r="J319" s="441"/>
      <c r="K319" s="441"/>
      <c r="L319" s="441"/>
      <c r="M319" s="442"/>
      <c r="N319" s="443"/>
      <c r="O319" s="444"/>
      <c r="P319" s="445">
        <f>SUBTOTAL(9,P317:P318)</f>
        <v>200000</v>
      </c>
      <c r="Q319" s="446"/>
      <c r="R319" s="446"/>
      <c r="S319" s="447"/>
      <c r="T319" s="446"/>
      <c r="U319" s="447"/>
      <c r="V319" s="448">
        <f>SUM(V317:V318)</f>
        <v>200000</v>
      </c>
      <c r="W319" s="449">
        <v>200000</v>
      </c>
      <c r="X319" s="448"/>
      <c r="Z319" s="451"/>
      <c r="AA319" s="464"/>
      <c r="AP319" s="453"/>
      <c r="AQ319" s="38"/>
      <c r="AR319" s="38"/>
      <c r="AS319" s="38"/>
    </row>
    <row r="320" spans="1:45" ht="15" outlineLevel="2" x14ac:dyDescent="0.25">
      <c r="A320" s="17" t="s">
        <v>692</v>
      </c>
      <c r="B320" s="5">
        <v>14111506</v>
      </c>
      <c r="C320" s="150">
        <v>332</v>
      </c>
      <c r="D320" s="160" t="s">
        <v>746</v>
      </c>
      <c r="E320" s="160"/>
      <c r="F320" s="160"/>
      <c r="G320" s="5">
        <v>11</v>
      </c>
      <c r="H320" s="5" t="s">
        <v>135</v>
      </c>
      <c r="I320" s="19">
        <v>100</v>
      </c>
      <c r="J320" s="19">
        <v>100</v>
      </c>
      <c r="K320" s="19">
        <v>100</v>
      </c>
      <c r="L320" s="19">
        <v>100</v>
      </c>
      <c r="M320" s="371">
        <v>400</v>
      </c>
      <c r="N320" s="93">
        <v>125</v>
      </c>
      <c r="O320" s="18"/>
      <c r="P320" s="158">
        <f>+M320*N320</f>
        <v>50000</v>
      </c>
      <c r="Q320" s="10"/>
      <c r="R320" s="10"/>
      <c r="S320" s="50"/>
      <c r="T320" s="10"/>
      <c r="U320" s="50"/>
      <c r="V320" s="114">
        <f>+N320*M320</f>
        <v>50000</v>
      </c>
      <c r="W320" s="120"/>
      <c r="X320" s="413">
        <v>50000</v>
      </c>
      <c r="AA320" s="139"/>
    </row>
    <row r="321" spans="1:45" s="129" customFormat="1" ht="15" outlineLevel="1" x14ac:dyDescent="0.25">
      <c r="A321" s="36"/>
      <c r="B321" s="7" t="s">
        <v>708</v>
      </c>
      <c r="C321" s="154">
        <f>SUBTOTAL(9,C320:C320)</f>
        <v>332</v>
      </c>
      <c r="D321" s="160"/>
      <c r="E321" s="160"/>
      <c r="F321" s="160"/>
      <c r="G321" s="7"/>
      <c r="H321" s="7"/>
      <c r="I321" s="41"/>
      <c r="J321" s="41"/>
      <c r="K321" s="41"/>
      <c r="L321" s="41"/>
      <c r="M321" s="382"/>
      <c r="N321" s="170"/>
      <c r="O321" s="18"/>
      <c r="P321" s="163">
        <f>SUBTOTAL(9,P320:P320)</f>
        <v>50000</v>
      </c>
      <c r="Q321" s="37"/>
      <c r="R321" s="37"/>
      <c r="S321" s="58"/>
      <c r="T321" s="37"/>
      <c r="U321" s="58"/>
      <c r="V321" s="115">
        <f>SUM(V320)</f>
        <v>50000</v>
      </c>
      <c r="W321" s="120">
        <v>50000</v>
      </c>
      <c r="X321" s="204"/>
      <c r="Z321" s="132"/>
      <c r="AA321" s="140"/>
      <c r="AP321" s="337"/>
      <c r="AQ321" s="38"/>
      <c r="AR321" s="38"/>
      <c r="AS321" s="38"/>
    </row>
    <row r="322" spans="1:45" ht="15" outlineLevel="2" x14ac:dyDescent="0.25">
      <c r="A322" s="17"/>
      <c r="B322" s="6">
        <v>44122011</v>
      </c>
      <c r="C322" s="6">
        <v>333</v>
      </c>
      <c r="D322" s="160" t="s">
        <v>47</v>
      </c>
      <c r="E322" s="160"/>
      <c r="F322" s="160"/>
      <c r="G322" s="5">
        <v>11</v>
      </c>
      <c r="H322" s="5" t="s">
        <v>123</v>
      </c>
      <c r="I322" s="44"/>
      <c r="J322" s="44">
        <v>3</v>
      </c>
      <c r="K322" s="44">
        <f>J322</f>
        <v>3</v>
      </c>
      <c r="L322" s="44">
        <f>K322</f>
        <v>3</v>
      </c>
      <c r="M322" s="384">
        <v>9</v>
      </c>
      <c r="N322" s="152">
        <v>248</v>
      </c>
      <c r="O322" s="45"/>
      <c r="P322" s="67">
        <f>+M322*N322</f>
        <v>2232</v>
      </c>
      <c r="Q322" s="10"/>
      <c r="R322" s="10"/>
      <c r="S322" s="50"/>
      <c r="T322" s="10"/>
      <c r="U322" s="50"/>
      <c r="V322" s="114">
        <f t="shared" ref="V322:V398" si="39">+N322*M322</f>
        <v>2232</v>
      </c>
      <c r="W322" s="120"/>
      <c r="X322" s="116"/>
      <c r="AA322" s="139"/>
    </row>
    <row r="323" spans="1:45" ht="15" outlineLevel="2" x14ac:dyDescent="0.25">
      <c r="A323" s="17"/>
      <c r="B323" s="5">
        <v>44112005</v>
      </c>
      <c r="C323" s="5">
        <v>333</v>
      </c>
      <c r="D323" s="160" t="s">
        <v>34</v>
      </c>
      <c r="E323" s="160"/>
      <c r="F323" s="160"/>
      <c r="G323" s="5">
        <v>11</v>
      </c>
      <c r="H323" s="5" t="s">
        <v>123</v>
      </c>
      <c r="I323" s="19">
        <v>3</v>
      </c>
      <c r="J323" s="19">
        <v>3</v>
      </c>
      <c r="K323" s="19">
        <v>3</v>
      </c>
      <c r="L323" s="19">
        <v>3</v>
      </c>
      <c r="M323" s="371">
        <v>12</v>
      </c>
      <c r="N323" s="153">
        <v>600</v>
      </c>
      <c r="O323" s="45"/>
      <c r="P323" s="158">
        <f>+M323*N323</f>
        <v>7200</v>
      </c>
      <c r="Q323" s="37"/>
      <c r="R323" s="37"/>
      <c r="S323" s="58"/>
      <c r="T323" s="37"/>
      <c r="U323" s="58"/>
      <c r="V323" s="114">
        <f t="shared" si="39"/>
        <v>7200</v>
      </c>
      <c r="W323" s="120"/>
      <c r="X323" s="413">
        <v>20000</v>
      </c>
      <c r="AA323" s="139"/>
    </row>
    <row r="324" spans="1:45" ht="15" outlineLevel="2" x14ac:dyDescent="0.25">
      <c r="A324" s="17"/>
      <c r="B324" s="5">
        <v>44122011</v>
      </c>
      <c r="C324" s="6">
        <v>333</v>
      </c>
      <c r="D324" s="160" t="s">
        <v>47</v>
      </c>
      <c r="E324" s="160"/>
      <c r="F324" s="160"/>
      <c r="G324" s="5">
        <v>11</v>
      </c>
      <c r="H324" s="5" t="s">
        <v>123</v>
      </c>
      <c r="I324" s="19">
        <v>6</v>
      </c>
      <c r="J324" s="19">
        <v>6</v>
      </c>
      <c r="K324" s="19">
        <v>6</v>
      </c>
      <c r="L324" s="19">
        <v>7</v>
      </c>
      <c r="M324" s="371">
        <v>25</v>
      </c>
      <c r="N324" s="93">
        <v>250</v>
      </c>
      <c r="O324" s="18"/>
      <c r="P324" s="158">
        <f>+M324*N324</f>
        <v>6250</v>
      </c>
      <c r="Q324" s="10"/>
      <c r="R324" s="10"/>
      <c r="S324" s="50"/>
      <c r="T324" s="10"/>
      <c r="U324" s="50"/>
      <c r="V324" s="114">
        <f t="shared" si="39"/>
        <v>6250</v>
      </c>
      <c r="W324" s="120"/>
      <c r="X324" s="116"/>
      <c r="AA324" s="139"/>
    </row>
    <row r="325" spans="1:45" ht="15" outlineLevel="2" x14ac:dyDescent="0.25">
      <c r="A325" s="17"/>
      <c r="B325" s="6">
        <v>14111812</v>
      </c>
      <c r="C325" s="6">
        <v>333</v>
      </c>
      <c r="D325" s="160" t="s">
        <v>75</v>
      </c>
      <c r="E325" s="160"/>
      <c r="F325" s="160"/>
      <c r="G325" s="5">
        <v>11</v>
      </c>
      <c r="H325" s="5" t="s">
        <v>129</v>
      </c>
      <c r="I325" s="44">
        <v>9</v>
      </c>
      <c r="J325" s="44">
        <v>9</v>
      </c>
      <c r="K325" s="44">
        <v>9</v>
      </c>
      <c r="L325" s="44">
        <v>9</v>
      </c>
      <c r="M325" s="384">
        <v>36</v>
      </c>
      <c r="N325" s="153">
        <v>120</v>
      </c>
      <c r="O325" s="45">
        <v>120</v>
      </c>
      <c r="P325" s="67">
        <f>+M325*N325</f>
        <v>4320</v>
      </c>
      <c r="Q325" s="37"/>
      <c r="R325" s="37"/>
      <c r="S325" s="58"/>
      <c r="T325" s="37"/>
      <c r="U325" s="58"/>
      <c r="V325" s="114">
        <f t="shared" si="39"/>
        <v>4320</v>
      </c>
      <c r="W325" s="120"/>
      <c r="X325" s="116"/>
      <c r="AA325" s="139"/>
    </row>
    <row r="326" spans="1:45" s="432" customFormat="1" ht="15" outlineLevel="1" x14ac:dyDescent="0.25">
      <c r="A326" s="469"/>
      <c r="B326" s="421" t="s">
        <v>709</v>
      </c>
      <c r="C326" s="421">
        <f>SUBTOTAL(9,C322:C325)</f>
        <v>1332</v>
      </c>
      <c r="D326" s="422"/>
      <c r="E326" s="422"/>
      <c r="F326" s="422"/>
      <c r="G326" s="420"/>
      <c r="H326" s="420"/>
      <c r="I326" s="456"/>
      <c r="J326" s="456"/>
      <c r="K326" s="456"/>
      <c r="L326" s="456"/>
      <c r="M326" s="470"/>
      <c r="N326" s="458"/>
      <c r="O326" s="459"/>
      <c r="P326" s="460">
        <f>SUBTOTAL(9,P322:P325)</f>
        <v>20002</v>
      </c>
      <c r="Q326" s="428"/>
      <c r="R326" s="428"/>
      <c r="S326" s="429"/>
      <c r="T326" s="428"/>
      <c r="U326" s="429"/>
      <c r="V326" s="430">
        <f>SUM(V322:V325)</f>
        <v>20002</v>
      </c>
      <c r="W326" s="431">
        <v>20000</v>
      </c>
      <c r="X326" s="430"/>
      <c r="Z326" s="433"/>
      <c r="AA326" s="434"/>
      <c r="AP326" s="435"/>
    </row>
    <row r="327" spans="1:45" ht="15" outlineLevel="2" x14ac:dyDescent="0.25">
      <c r="A327" s="17"/>
      <c r="B327" s="85">
        <v>15101505</v>
      </c>
      <c r="C327" s="6">
        <v>341.1</v>
      </c>
      <c r="D327" s="156" t="s">
        <v>761</v>
      </c>
      <c r="E327" s="156"/>
      <c r="F327" s="156"/>
      <c r="G327" s="12">
        <v>11</v>
      </c>
      <c r="H327" s="72" t="s">
        <v>356</v>
      </c>
      <c r="I327" s="19">
        <v>400</v>
      </c>
      <c r="J327" s="19">
        <v>400</v>
      </c>
      <c r="K327" s="19">
        <v>400</v>
      </c>
      <c r="L327" s="19">
        <v>398</v>
      </c>
      <c r="M327" s="371">
        <v>1598</v>
      </c>
      <c r="N327" s="93">
        <v>189</v>
      </c>
      <c r="O327" s="18">
        <v>190</v>
      </c>
      <c r="P327" s="158">
        <f>+M327*N327</f>
        <v>302022</v>
      </c>
      <c r="Q327" s="10"/>
      <c r="R327" s="10"/>
      <c r="S327" s="50"/>
      <c r="T327" s="10"/>
      <c r="U327" s="50"/>
      <c r="V327" s="114">
        <f t="shared" si="39"/>
        <v>302022</v>
      </c>
      <c r="W327" s="120"/>
      <c r="X327" s="413">
        <v>302000</v>
      </c>
      <c r="AA327" s="144"/>
    </row>
    <row r="328" spans="1:45" s="450" customFormat="1" ht="15" outlineLevel="1" x14ac:dyDescent="0.25">
      <c r="A328" s="436"/>
      <c r="B328" s="437" t="s">
        <v>738</v>
      </c>
      <c r="C328" s="437">
        <f>SUBTOTAL(9,C327:C327)</f>
        <v>341.1</v>
      </c>
      <c r="D328" s="438"/>
      <c r="E328" s="438"/>
      <c r="F328" s="438"/>
      <c r="G328" s="439"/>
      <c r="H328" s="440"/>
      <c r="I328" s="441"/>
      <c r="J328" s="441"/>
      <c r="K328" s="441"/>
      <c r="L328" s="441"/>
      <c r="M328" s="442"/>
      <c r="N328" s="443"/>
      <c r="O328" s="444"/>
      <c r="P328" s="445">
        <f>SUBTOTAL(9,P327:P327)</f>
        <v>302022</v>
      </c>
      <c r="Q328" s="446"/>
      <c r="R328" s="446"/>
      <c r="S328" s="447"/>
      <c r="T328" s="446"/>
      <c r="U328" s="447"/>
      <c r="V328" s="448">
        <f>SUM(V327)</f>
        <v>302022</v>
      </c>
      <c r="W328" s="449">
        <v>302000</v>
      </c>
      <c r="X328" s="448"/>
      <c r="Z328" s="451"/>
      <c r="AA328" s="452"/>
      <c r="AP328" s="453"/>
      <c r="AQ328" s="38"/>
      <c r="AR328" s="38"/>
      <c r="AS328" s="38"/>
    </row>
    <row r="329" spans="1:45" s="129" customFormat="1" ht="15" outlineLevel="2" x14ac:dyDescent="0.25">
      <c r="A329" s="40" t="s">
        <v>692</v>
      </c>
      <c r="B329" s="6">
        <v>31211500</v>
      </c>
      <c r="C329" s="6">
        <v>342.3</v>
      </c>
      <c r="D329" s="156" t="s">
        <v>988</v>
      </c>
      <c r="E329" s="156"/>
      <c r="F329" s="156"/>
      <c r="G329" s="12">
        <v>11</v>
      </c>
      <c r="H329" s="157" t="s">
        <v>356</v>
      </c>
      <c r="I329" s="19">
        <v>7</v>
      </c>
      <c r="J329" s="19">
        <v>7</v>
      </c>
      <c r="K329" s="19">
        <v>7</v>
      </c>
      <c r="L329" s="19">
        <v>7</v>
      </c>
      <c r="M329" s="373">
        <v>28</v>
      </c>
      <c r="N329" s="153">
        <v>780</v>
      </c>
      <c r="O329" s="62"/>
      <c r="P329" s="158">
        <f>+M329*N329</f>
        <v>21840</v>
      </c>
      <c r="Q329" s="10"/>
      <c r="R329" s="10"/>
      <c r="S329" s="43"/>
      <c r="T329" s="49"/>
      <c r="U329" s="50"/>
      <c r="V329" s="177">
        <f>N329*M329</f>
        <v>21840</v>
      </c>
      <c r="W329" s="120">
        <f>+P332+P334</f>
        <v>21840</v>
      </c>
      <c r="X329" s="418">
        <v>25000</v>
      </c>
      <c r="Z329" s="132"/>
      <c r="AA329" s="139"/>
      <c r="AP329" s="337"/>
      <c r="AQ329" s="38"/>
      <c r="AR329" s="38"/>
      <c r="AS329" s="38"/>
    </row>
    <row r="330" spans="1:45" s="129" customFormat="1" ht="15" outlineLevel="2" x14ac:dyDescent="0.25">
      <c r="A330" s="40"/>
      <c r="B330" s="6">
        <v>31211507</v>
      </c>
      <c r="C330" s="6">
        <v>342.3</v>
      </c>
      <c r="D330" s="156" t="s">
        <v>387</v>
      </c>
      <c r="E330" s="156"/>
      <c r="F330" s="156"/>
      <c r="G330" s="12">
        <v>11</v>
      </c>
      <c r="H330" s="157" t="s">
        <v>123</v>
      </c>
      <c r="I330" s="19">
        <v>3</v>
      </c>
      <c r="J330" s="19">
        <v>3</v>
      </c>
      <c r="K330" s="19">
        <v>3</v>
      </c>
      <c r="L330" s="19">
        <v>2</v>
      </c>
      <c r="M330" s="373">
        <v>11</v>
      </c>
      <c r="N330" s="153">
        <v>150</v>
      </c>
      <c r="O330" s="62"/>
      <c r="P330" s="158">
        <f>+M330*N330</f>
        <v>1650</v>
      </c>
      <c r="Q330" s="10"/>
      <c r="R330" s="10"/>
      <c r="S330" s="43"/>
      <c r="T330" s="49"/>
      <c r="U330" s="50"/>
      <c r="V330" s="177">
        <f>N330*M330</f>
        <v>1650</v>
      </c>
      <c r="W330" s="120"/>
      <c r="X330" s="115"/>
      <c r="Z330" s="132"/>
      <c r="AA330" s="139"/>
      <c r="AP330" s="337"/>
      <c r="AQ330" s="38"/>
      <c r="AR330" s="38"/>
      <c r="AS330" s="38"/>
    </row>
    <row r="331" spans="1:45" s="129" customFormat="1" ht="15" outlineLevel="2" x14ac:dyDescent="0.25">
      <c r="A331" s="40"/>
      <c r="B331" s="6">
        <v>31211801</v>
      </c>
      <c r="C331" s="6">
        <v>342.3</v>
      </c>
      <c r="D331" s="156" t="s">
        <v>590</v>
      </c>
      <c r="E331" s="156"/>
      <c r="F331" s="156"/>
      <c r="G331" s="12">
        <v>11</v>
      </c>
      <c r="H331" s="72" t="s">
        <v>356</v>
      </c>
      <c r="I331" s="19">
        <v>1</v>
      </c>
      <c r="J331" s="19">
        <v>1</v>
      </c>
      <c r="K331" s="19">
        <v>2</v>
      </c>
      <c r="L331" s="19">
        <v>1</v>
      </c>
      <c r="M331" s="373">
        <v>5</v>
      </c>
      <c r="N331" s="93">
        <v>300</v>
      </c>
      <c r="O331" s="18"/>
      <c r="P331" s="158">
        <f>+M331*N331</f>
        <v>1500</v>
      </c>
      <c r="Q331" s="10"/>
      <c r="R331" s="10"/>
      <c r="S331" s="43"/>
      <c r="T331" s="49"/>
      <c r="U331" s="50"/>
      <c r="V331" s="177">
        <f>N331*M331</f>
        <v>1500</v>
      </c>
      <c r="W331" s="120"/>
      <c r="X331" s="115"/>
      <c r="Z331" s="132"/>
      <c r="AA331" s="139"/>
      <c r="AP331" s="337"/>
      <c r="AQ331" s="38"/>
      <c r="AR331" s="38"/>
      <c r="AS331" s="38"/>
    </row>
    <row r="332" spans="1:45" s="432" customFormat="1" ht="15" outlineLevel="1" x14ac:dyDescent="0.25">
      <c r="A332" s="419"/>
      <c r="B332" s="420" t="s">
        <v>711</v>
      </c>
      <c r="C332" s="421">
        <f>SUBTOTAL(9,C329:C329)</f>
        <v>342.3</v>
      </c>
      <c r="D332" s="422"/>
      <c r="E332" s="422"/>
      <c r="F332" s="422"/>
      <c r="G332" s="420"/>
      <c r="H332" s="420"/>
      <c r="I332" s="423"/>
      <c r="J332" s="423"/>
      <c r="K332" s="423"/>
      <c r="L332" s="423"/>
      <c r="M332" s="424"/>
      <c r="N332" s="425"/>
      <c r="O332" s="426"/>
      <c r="P332" s="427">
        <f>SUBTOTAL(9,P329:P329)</f>
        <v>21840</v>
      </c>
      <c r="Q332" s="428"/>
      <c r="R332" s="428"/>
      <c r="S332" s="429"/>
      <c r="T332" s="428"/>
      <c r="U332" s="429"/>
      <c r="V332" s="430">
        <f>SUM(V329:V331)</f>
        <v>24990</v>
      </c>
      <c r="W332" s="431"/>
      <c r="X332" s="430"/>
      <c r="Z332" s="433"/>
      <c r="AA332" s="434"/>
      <c r="AP332" s="435"/>
      <c r="AQ332" s="286"/>
      <c r="AR332" s="286"/>
      <c r="AS332" s="286"/>
    </row>
    <row r="333" spans="1:45" s="129" customFormat="1" ht="15" outlineLevel="2" x14ac:dyDescent="0.25">
      <c r="A333" s="36"/>
      <c r="B333" s="5">
        <v>14111512</v>
      </c>
      <c r="C333" s="6">
        <v>342.7</v>
      </c>
      <c r="D333" s="160" t="s">
        <v>750</v>
      </c>
      <c r="E333" s="160"/>
      <c r="F333" s="160"/>
      <c r="G333" s="5">
        <v>11</v>
      </c>
      <c r="H333" s="5" t="s">
        <v>751</v>
      </c>
      <c r="I333" s="19">
        <v>1</v>
      </c>
      <c r="J333" s="19">
        <v>1</v>
      </c>
      <c r="K333" s="19">
        <v>1</v>
      </c>
      <c r="L333" s="19"/>
      <c r="M333" s="371">
        <v>3</v>
      </c>
      <c r="N333" s="93"/>
      <c r="O333" s="18"/>
      <c r="P333" s="158">
        <f>+M333*N333</f>
        <v>0</v>
      </c>
      <c r="Q333" s="10"/>
      <c r="R333" s="10"/>
      <c r="S333" s="50"/>
      <c r="T333" s="10"/>
      <c r="U333" s="50"/>
      <c r="V333" s="114">
        <f t="shared" si="39"/>
        <v>0</v>
      </c>
      <c r="W333" s="120"/>
      <c r="X333" s="204"/>
      <c r="Z333" s="132"/>
      <c r="AA333" s="139"/>
      <c r="AP333" s="337"/>
      <c r="AQ333" s="38"/>
      <c r="AR333" s="38"/>
      <c r="AS333" s="38"/>
    </row>
    <row r="334" spans="1:45" s="129" customFormat="1" ht="15" outlineLevel="1" x14ac:dyDescent="0.25">
      <c r="A334" s="36"/>
      <c r="B334" s="7" t="s">
        <v>731</v>
      </c>
      <c r="C334" s="8">
        <f>SUBTOTAL(9,C333:C333)</f>
        <v>342.7</v>
      </c>
      <c r="D334" s="160"/>
      <c r="E334" s="160"/>
      <c r="F334" s="160"/>
      <c r="G334" s="7"/>
      <c r="H334" s="7"/>
      <c r="I334" s="41"/>
      <c r="J334" s="41"/>
      <c r="K334" s="41"/>
      <c r="L334" s="41"/>
      <c r="M334" s="382"/>
      <c r="N334" s="170"/>
      <c r="O334" s="18"/>
      <c r="P334" s="163">
        <f>SUBTOTAL(9,P333:P333)</f>
        <v>0</v>
      </c>
      <c r="Q334" s="37"/>
      <c r="R334" s="37"/>
      <c r="S334" s="58"/>
      <c r="T334" s="37"/>
      <c r="U334" s="58"/>
      <c r="V334" s="114"/>
      <c r="W334" s="120"/>
      <c r="X334" s="204"/>
      <c r="Z334" s="132"/>
      <c r="AA334" s="140"/>
      <c r="AP334" s="337"/>
      <c r="AQ334" s="38"/>
      <c r="AR334" s="38"/>
      <c r="AS334" s="38"/>
    </row>
    <row r="335" spans="1:45" ht="15" outlineLevel="2" x14ac:dyDescent="0.25">
      <c r="A335" s="17" t="s">
        <v>692</v>
      </c>
      <c r="B335" s="5">
        <v>25172504</v>
      </c>
      <c r="C335" s="5">
        <v>353</v>
      </c>
      <c r="D335" s="160" t="s">
        <v>28</v>
      </c>
      <c r="E335" s="160"/>
      <c r="F335" s="160"/>
      <c r="G335" s="5">
        <v>11</v>
      </c>
      <c r="H335" s="5" t="s">
        <v>123</v>
      </c>
      <c r="I335" s="19">
        <v>17</v>
      </c>
      <c r="J335" s="19">
        <v>17</v>
      </c>
      <c r="K335" s="19">
        <v>17</v>
      </c>
      <c r="L335" s="19">
        <v>17</v>
      </c>
      <c r="M335" s="369">
        <v>68</v>
      </c>
      <c r="N335" s="153">
        <v>7353</v>
      </c>
      <c r="O335" s="45"/>
      <c r="P335" s="158">
        <f>+M335*N335</f>
        <v>500004</v>
      </c>
      <c r="Q335" s="10"/>
      <c r="R335" s="10"/>
      <c r="S335" s="50"/>
      <c r="T335" s="10"/>
      <c r="U335" s="50"/>
      <c r="V335" s="114">
        <f t="shared" si="39"/>
        <v>500004</v>
      </c>
      <c r="W335" s="120">
        <v>500000</v>
      </c>
      <c r="X335" s="413">
        <v>500000</v>
      </c>
      <c r="AA335" s="139"/>
    </row>
    <row r="336" spans="1:45" s="450" customFormat="1" ht="15" outlineLevel="1" x14ac:dyDescent="0.25">
      <c r="A336" s="436"/>
      <c r="B336" s="462" t="s">
        <v>732</v>
      </c>
      <c r="C336" s="462">
        <f>SUBTOTAL(9,C335:C335)</f>
        <v>353</v>
      </c>
      <c r="D336" s="463"/>
      <c r="E336" s="463"/>
      <c r="F336" s="463"/>
      <c r="G336" s="462"/>
      <c r="H336" s="462"/>
      <c r="I336" s="441"/>
      <c r="J336" s="441"/>
      <c r="K336" s="441"/>
      <c r="L336" s="441"/>
      <c r="M336" s="476"/>
      <c r="N336" s="473"/>
      <c r="O336" s="474"/>
      <c r="P336" s="445">
        <f>SUBTOTAL(9,P335:P335)</f>
        <v>500004</v>
      </c>
      <c r="Q336" s="446"/>
      <c r="R336" s="446"/>
      <c r="S336" s="447"/>
      <c r="T336" s="446"/>
      <c r="U336" s="447"/>
      <c r="V336" s="430"/>
      <c r="W336" s="449"/>
      <c r="X336" s="448"/>
      <c r="Z336" s="451"/>
      <c r="AA336" s="464"/>
      <c r="AP336" s="453"/>
    </row>
    <row r="337" spans="1:42" ht="15" outlineLevel="2" x14ac:dyDescent="0.25">
      <c r="A337" s="17" t="s">
        <v>692</v>
      </c>
      <c r="B337" s="6">
        <v>77111508</v>
      </c>
      <c r="C337" s="6">
        <v>354</v>
      </c>
      <c r="D337" s="160" t="s">
        <v>46</v>
      </c>
      <c r="E337" s="160"/>
      <c r="F337" s="160"/>
      <c r="G337" s="5">
        <v>11</v>
      </c>
      <c r="H337" s="5" t="s">
        <v>123</v>
      </c>
      <c r="I337" s="44">
        <v>18</v>
      </c>
      <c r="J337" s="44">
        <v>18</v>
      </c>
      <c r="K337" s="44">
        <v>18</v>
      </c>
      <c r="L337" s="44">
        <v>16</v>
      </c>
      <c r="M337" s="384">
        <v>70</v>
      </c>
      <c r="N337" s="153">
        <v>500</v>
      </c>
      <c r="O337" s="45"/>
      <c r="P337" s="67">
        <f>+M337*N337</f>
        <v>35000</v>
      </c>
      <c r="Q337" s="10"/>
      <c r="R337" s="10"/>
      <c r="S337" s="50"/>
      <c r="T337" s="10"/>
      <c r="U337" s="50"/>
      <c r="V337" s="114">
        <f t="shared" si="39"/>
        <v>35000</v>
      </c>
      <c r="W337" s="120">
        <v>35000</v>
      </c>
      <c r="X337" s="116"/>
      <c r="AA337" s="139"/>
    </row>
    <row r="338" spans="1:42" s="450" customFormat="1" ht="15" outlineLevel="1" x14ac:dyDescent="0.25">
      <c r="A338" s="436"/>
      <c r="B338" s="437" t="s">
        <v>712</v>
      </c>
      <c r="C338" s="437">
        <f>SUBTOTAL(9,C337:C337)</f>
        <v>354</v>
      </c>
      <c r="D338" s="463"/>
      <c r="E338" s="463"/>
      <c r="F338" s="463"/>
      <c r="G338" s="462"/>
      <c r="H338" s="462"/>
      <c r="I338" s="471"/>
      <c r="J338" s="471"/>
      <c r="K338" s="471"/>
      <c r="L338" s="471"/>
      <c r="M338" s="472"/>
      <c r="N338" s="473"/>
      <c r="O338" s="474"/>
      <c r="P338" s="475">
        <f>SUBTOTAL(9,P337:P337)</f>
        <v>35000</v>
      </c>
      <c r="Q338" s="446"/>
      <c r="R338" s="446"/>
      <c r="S338" s="447"/>
      <c r="T338" s="446"/>
      <c r="U338" s="447"/>
      <c r="V338" s="430">
        <f>SUM(V337)</f>
        <v>35000</v>
      </c>
      <c r="W338" s="449"/>
      <c r="X338" s="448"/>
      <c r="Z338" s="451"/>
      <c r="AA338" s="464"/>
      <c r="AP338" s="453"/>
    </row>
    <row r="339" spans="1:42" ht="15" outlineLevel="2" x14ac:dyDescent="0.25">
      <c r="A339" s="17" t="s">
        <v>692</v>
      </c>
      <c r="B339" s="5">
        <v>44102001</v>
      </c>
      <c r="C339" s="6">
        <v>355.2</v>
      </c>
      <c r="D339" s="160" t="s">
        <v>95</v>
      </c>
      <c r="E339" s="160"/>
      <c r="F339" s="160"/>
      <c r="G339" s="5">
        <v>11</v>
      </c>
      <c r="H339" s="5" t="s">
        <v>132</v>
      </c>
      <c r="I339" s="19">
        <v>50</v>
      </c>
      <c r="J339" s="19">
        <v>50</v>
      </c>
      <c r="K339" s="19">
        <v>50</v>
      </c>
      <c r="L339" s="19">
        <v>50</v>
      </c>
      <c r="M339" s="371">
        <v>200</v>
      </c>
      <c r="N339" s="93">
        <v>500</v>
      </c>
      <c r="O339" s="18"/>
      <c r="P339" s="158">
        <f>+M339*N339</f>
        <v>100000</v>
      </c>
      <c r="Q339" s="10"/>
      <c r="R339" s="10"/>
      <c r="S339" s="50"/>
      <c r="T339" s="10"/>
      <c r="U339" s="50"/>
      <c r="V339" s="114">
        <f t="shared" si="39"/>
        <v>100000</v>
      </c>
      <c r="W339" s="120">
        <v>100000</v>
      </c>
      <c r="X339" s="116"/>
      <c r="AA339" s="139"/>
    </row>
    <row r="340" spans="1:42" s="450" customFormat="1" ht="15" outlineLevel="1" x14ac:dyDescent="0.25">
      <c r="A340" s="436"/>
      <c r="B340" s="462" t="s">
        <v>713</v>
      </c>
      <c r="C340" s="437">
        <f>SUBTOTAL(9,C339:C339)</f>
        <v>355.2</v>
      </c>
      <c r="D340" s="463"/>
      <c r="E340" s="463"/>
      <c r="F340" s="463"/>
      <c r="G340" s="462"/>
      <c r="H340" s="462"/>
      <c r="I340" s="441"/>
      <c r="J340" s="441"/>
      <c r="K340" s="441"/>
      <c r="L340" s="441"/>
      <c r="M340" s="442"/>
      <c r="N340" s="443"/>
      <c r="O340" s="444"/>
      <c r="P340" s="445">
        <f>SUBTOTAL(9,P339:P339)</f>
        <v>100000</v>
      </c>
      <c r="Q340" s="446"/>
      <c r="R340" s="446"/>
      <c r="S340" s="447"/>
      <c r="T340" s="446"/>
      <c r="U340" s="447"/>
      <c r="V340" s="430">
        <f>SUM(V339)</f>
        <v>100000</v>
      </c>
      <c r="W340" s="449"/>
      <c r="X340" s="448"/>
      <c r="Z340" s="451"/>
      <c r="AA340" s="464"/>
      <c r="AP340" s="453"/>
    </row>
    <row r="341" spans="1:42" ht="15" outlineLevel="2" x14ac:dyDescent="0.25">
      <c r="A341" s="17" t="s">
        <v>692</v>
      </c>
      <c r="B341" s="6">
        <v>44121618</v>
      </c>
      <c r="C341" s="6">
        <v>365.4</v>
      </c>
      <c r="D341" s="160" t="s">
        <v>753</v>
      </c>
      <c r="E341" s="160"/>
      <c r="F341" s="160"/>
      <c r="G341" s="5">
        <v>11</v>
      </c>
      <c r="H341" s="5" t="s">
        <v>123</v>
      </c>
      <c r="I341" s="44">
        <v>2</v>
      </c>
      <c r="J341" s="44">
        <f>I341</f>
        <v>2</v>
      </c>
      <c r="K341" s="44">
        <v>3</v>
      </c>
      <c r="L341" s="44">
        <f>K341</f>
        <v>3</v>
      </c>
      <c r="M341" s="384">
        <v>10</v>
      </c>
      <c r="N341" s="153">
        <v>12500</v>
      </c>
      <c r="O341" s="45"/>
      <c r="P341" s="67">
        <f>+M341*N341</f>
        <v>125000</v>
      </c>
      <c r="Q341" s="10"/>
      <c r="R341" s="10"/>
      <c r="S341" s="50"/>
      <c r="T341" s="10"/>
      <c r="U341" s="50"/>
      <c r="V341" s="114">
        <f>+N341*M341</f>
        <v>125000</v>
      </c>
      <c r="W341" s="120">
        <f>+P347+P358</f>
        <v>225000</v>
      </c>
      <c r="X341" s="413">
        <v>300000</v>
      </c>
      <c r="AA341" s="139"/>
    </row>
    <row r="342" spans="1:42" ht="15" outlineLevel="2" x14ac:dyDescent="0.25">
      <c r="A342" s="17"/>
      <c r="B342" s="6">
        <v>27111605</v>
      </c>
      <c r="C342" s="6">
        <v>365.4</v>
      </c>
      <c r="D342" s="156" t="s">
        <v>446</v>
      </c>
      <c r="E342" s="156"/>
      <c r="F342" s="156"/>
      <c r="G342" s="5">
        <v>11</v>
      </c>
      <c r="H342" s="72" t="s">
        <v>358</v>
      </c>
      <c r="I342" s="19">
        <v>20</v>
      </c>
      <c r="J342" s="19">
        <v>20</v>
      </c>
      <c r="K342" s="19">
        <v>20</v>
      </c>
      <c r="L342" s="19"/>
      <c r="M342" s="96">
        <v>60</v>
      </c>
      <c r="N342" s="93">
        <v>450</v>
      </c>
      <c r="O342" s="18"/>
      <c r="P342" s="158">
        <f>+N342*M342</f>
        <v>27000</v>
      </c>
      <c r="Q342" s="10"/>
      <c r="R342" s="10"/>
      <c r="S342" s="43"/>
      <c r="T342" s="49"/>
      <c r="U342" s="50"/>
      <c r="V342" s="114">
        <f>+N342*M342</f>
        <v>27000</v>
      </c>
      <c r="W342" s="120"/>
      <c r="X342" s="116"/>
      <c r="AA342" s="139"/>
    </row>
    <row r="343" spans="1:42" ht="15" outlineLevel="2" x14ac:dyDescent="0.25">
      <c r="A343" s="17"/>
      <c r="B343" s="6">
        <v>31151607</v>
      </c>
      <c r="C343" s="6">
        <v>365.4</v>
      </c>
      <c r="D343" s="156" t="s">
        <v>545</v>
      </c>
      <c r="E343" s="156"/>
      <c r="F343" s="156"/>
      <c r="G343" s="5">
        <v>11</v>
      </c>
      <c r="H343" s="72" t="s">
        <v>123</v>
      </c>
      <c r="I343" s="19">
        <v>8</v>
      </c>
      <c r="J343" s="19">
        <v>10</v>
      </c>
      <c r="K343" s="19">
        <v>20</v>
      </c>
      <c r="L343" s="19">
        <v>10</v>
      </c>
      <c r="M343" s="96">
        <v>48</v>
      </c>
      <c r="N343" s="93">
        <v>250</v>
      </c>
      <c r="O343" s="18"/>
      <c r="P343" s="158">
        <f>+N343*M343</f>
        <v>12000</v>
      </c>
      <c r="Q343" s="10"/>
      <c r="R343" s="10"/>
      <c r="S343" s="43"/>
      <c r="T343" s="49"/>
      <c r="U343" s="50"/>
      <c r="V343" s="114">
        <f>+N343*M343</f>
        <v>12000</v>
      </c>
      <c r="W343" s="120"/>
      <c r="X343" s="116"/>
      <c r="AA343" s="139"/>
    </row>
    <row r="344" spans="1:42" ht="15" outlineLevel="2" x14ac:dyDescent="0.25">
      <c r="A344" s="17"/>
      <c r="B344" s="6">
        <v>27112004</v>
      </c>
      <c r="C344" s="6">
        <v>365.4</v>
      </c>
      <c r="D344" s="156" t="s">
        <v>461</v>
      </c>
      <c r="E344" s="156"/>
      <c r="F344" s="156"/>
      <c r="G344" s="5">
        <v>11</v>
      </c>
      <c r="H344" s="166" t="s">
        <v>402</v>
      </c>
      <c r="I344" s="19">
        <v>13</v>
      </c>
      <c r="J344" s="19">
        <v>13</v>
      </c>
      <c r="K344" s="19">
        <v>12</v>
      </c>
      <c r="L344" s="19">
        <v>12</v>
      </c>
      <c r="M344" s="96">
        <v>50</v>
      </c>
      <c r="N344" s="93">
        <v>700</v>
      </c>
      <c r="O344" s="20">
        <v>33649</v>
      </c>
      <c r="P344" s="158">
        <f>+N344*M344</f>
        <v>35000</v>
      </c>
      <c r="Q344" s="10"/>
      <c r="R344" s="10"/>
      <c r="S344" s="43"/>
      <c r="T344" s="49"/>
      <c r="U344" s="50"/>
      <c r="V344" s="114">
        <f>+N344*M344</f>
        <v>35000</v>
      </c>
      <c r="W344" s="120"/>
      <c r="X344" s="116"/>
      <c r="AA344" s="139"/>
    </row>
    <row r="345" spans="1:42" ht="15" outlineLevel="2" x14ac:dyDescent="0.25">
      <c r="A345" s="17"/>
      <c r="B345" s="6">
        <v>26101707</v>
      </c>
      <c r="C345" s="6">
        <v>365.4</v>
      </c>
      <c r="D345" s="156" t="s">
        <v>593</v>
      </c>
      <c r="E345" s="156"/>
      <c r="F345" s="156"/>
      <c r="G345" s="5">
        <v>11</v>
      </c>
      <c r="H345" s="159" t="s">
        <v>123</v>
      </c>
      <c r="I345" s="19"/>
      <c r="J345" s="19">
        <v>5</v>
      </c>
      <c r="K345" s="19">
        <v>5</v>
      </c>
      <c r="L345" s="19"/>
      <c r="M345" s="96">
        <v>10</v>
      </c>
      <c r="N345" s="179">
        <v>4500</v>
      </c>
      <c r="O345" s="18"/>
      <c r="P345" s="158">
        <f>+M345*N345</f>
        <v>45000</v>
      </c>
      <c r="Q345" s="10"/>
      <c r="R345" s="10"/>
      <c r="S345" s="43"/>
      <c r="T345" s="49"/>
      <c r="U345" s="50"/>
      <c r="V345" s="177">
        <f>N345*M345</f>
        <v>45000</v>
      </c>
      <c r="W345" s="120"/>
      <c r="X345" s="116"/>
      <c r="AA345" s="139"/>
    </row>
    <row r="346" spans="1:42" ht="15" outlineLevel="2" x14ac:dyDescent="0.25">
      <c r="A346" s="17"/>
      <c r="B346" s="6">
        <v>27112004</v>
      </c>
      <c r="C346" s="6">
        <v>365.4</v>
      </c>
      <c r="D346" s="160" t="s">
        <v>989</v>
      </c>
      <c r="E346" s="160"/>
      <c r="F346" s="160"/>
      <c r="G346" s="5">
        <v>11</v>
      </c>
      <c r="H346" s="166" t="s">
        <v>402</v>
      </c>
      <c r="I346" s="44">
        <v>10</v>
      </c>
      <c r="J346" s="44">
        <v>10</v>
      </c>
      <c r="K346" s="44">
        <v>10</v>
      </c>
      <c r="L346" s="44">
        <v>10</v>
      </c>
      <c r="M346" s="384">
        <v>40</v>
      </c>
      <c r="N346" s="153">
        <v>1400</v>
      </c>
      <c r="O346" s="45"/>
      <c r="P346" s="67"/>
      <c r="Q346" s="10"/>
      <c r="R346" s="10"/>
      <c r="S346" s="50"/>
      <c r="T346" s="10"/>
      <c r="U346" s="50"/>
      <c r="V346" s="114">
        <f>+N346*M346</f>
        <v>56000</v>
      </c>
      <c r="W346" s="120"/>
      <c r="X346" s="116"/>
      <c r="AA346" s="139"/>
    </row>
    <row r="347" spans="1:42" s="432" customFormat="1" ht="15" outlineLevel="1" x14ac:dyDescent="0.25">
      <c r="A347" s="419"/>
      <c r="B347" s="421" t="s">
        <v>714</v>
      </c>
      <c r="C347" s="421">
        <f>SUBTOTAL(9,C341:C341)</f>
        <v>365.4</v>
      </c>
      <c r="D347" s="422"/>
      <c r="E347" s="422"/>
      <c r="F347" s="422"/>
      <c r="G347" s="5"/>
      <c r="H347" s="420"/>
      <c r="I347" s="456"/>
      <c r="J347" s="456"/>
      <c r="K347" s="456"/>
      <c r="L347" s="456"/>
      <c r="M347" s="470"/>
      <c r="N347" s="458"/>
      <c r="O347" s="459"/>
      <c r="P347" s="460">
        <f>SUBTOTAL(9,P341:P341)</f>
        <v>125000</v>
      </c>
      <c r="Q347" s="428"/>
      <c r="R347" s="428"/>
      <c r="S347" s="429"/>
      <c r="T347" s="428"/>
      <c r="U347" s="429"/>
      <c r="V347" s="448">
        <f>SUM(V341:V346)</f>
        <v>300000</v>
      </c>
      <c r="W347" s="431"/>
      <c r="X347" s="430">
        <f>+X341-V347</f>
        <v>0</v>
      </c>
      <c r="Z347" s="433"/>
      <c r="AA347" s="434"/>
      <c r="AP347" s="435"/>
    </row>
    <row r="348" spans="1:42" s="432" customFormat="1" ht="15" outlineLevel="1" x14ac:dyDescent="0.25">
      <c r="A348" s="419"/>
      <c r="B348" s="169" t="s">
        <v>678</v>
      </c>
      <c r="C348" s="6">
        <v>365.5</v>
      </c>
      <c r="D348" s="162" t="s">
        <v>790</v>
      </c>
      <c r="E348" s="162"/>
      <c r="F348" s="162"/>
      <c r="G348" s="5">
        <v>11</v>
      </c>
      <c r="H348" s="165" t="s">
        <v>215</v>
      </c>
      <c r="I348" s="19"/>
      <c r="J348" s="19"/>
      <c r="K348" s="19"/>
      <c r="L348" s="19"/>
      <c r="M348" s="380">
        <v>0</v>
      </c>
      <c r="N348" s="93">
        <v>1300</v>
      </c>
      <c r="O348" s="18"/>
      <c r="P348" s="158">
        <f>+N348*M348</f>
        <v>0</v>
      </c>
      <c r="Q348" s="10"/>
      <c r="R348" s="10"/>
      <c r="S348" s="43"/>
      <c r="T348" s="49"/>
      <c r="U348" s="50"/>
      <c r="V348" s="118">
        <f>+N348*M348</f>
        <v>0</v>
      </c>
      <c r="W348" s="123"/>
      <c r="X348" s="413">
        <v>350000</v>
      </c>
      <c r="Z348" s="433"/>
      <c r="AA348" s="434"/>
      <c r="AP348" s="435"/>
    </row>
    <row r="349" spans="1:42" s="432" customFormat="1" ht="15" outlineLevel="1" x14ac:dyDescent="0.25">
      <c r="A349" s="419"/>
      <c r="B349" s="6">
        <v>42211509</v>
      </c>
      <c r="C349" s="6">
        <v>365.5</v>
      </c>
      <c r="D349" s="162" t="s">
        <v>216</v>
      </c>
      <c r="E349" s="162"/>
      <c r="F349" s="162"/>
      <c r="G349" s="5">
        <v>11</v>
      </c>
      <c r="H349" s="165" t="s">
        <v>214</v>
      </c>
      <c r="I349" s="19"/>
      <c r="J349" s="19">
        <v>51</v>
      </c>
      <c r="K349" s="19"/>
      <c r="L349" s="19"/>
      <c r="M349" s="380">
        <v>51</v>
      </c>
      <c r="N349" s="93">
        <v>1500</v>
      </c>
      <c r="O349" s="18"/>
      <c r="P349" s="158">
        <f>+N349*M349</f>
        <v>76500</v>
      </c>
      <c r="Q349" s="10"/>
      <c r="R349" s="10"/>
      <c r="S349" s="50"/>
      <c r="T349" s="10"/>
      <c r="U349" s="50"/>
      <c r="V349" s="118">
        <f>+N349*M349</f>
        <v>76500</v>
      </c>
      <c r="W349" s="123"/>
      <c r="X349" s="114"/>
      <c r="Z349" s="433"/>
      <c r="AA349" s="434"/>
      <c r="AP349" s="435"/>
    </row>
    <row r="350" spans="1:42" s="432" customFormat="1" ht="15" outlineLevel="1" x14ac:dyDescent="0.25">
      <c r="A350" s="419"/>
      <c r="B350" s="6">
        <v>40161513</v>
      </c>
      <c r="C350" s="6">
        <v>365.6</v>
      </c>
      <c r="D350" s="156" t="s">
        <v>316</v>
      </c>
      <c r="E350" s="156"/>
      <c r="F350" s="156"/>
      <c r="G350" s="5">
        <v>11</v>
      </c>
      <c r="H350" s="159" t="s">
        <v>123</v>
      </c>
      <c r="I350" s="19">
        <v>13</v>
      </c>
      <c r="J350" s="19">
        <v>13</v>
      </c>
      <c r="K350" s="19">
        <v>12</v>
      </c>
      <c r="L350" s="19">
        <v>12</v>
      </c>
      <c r="M350" s="96">
        <v>50</v>
      </c>
      <c r="N350" s="93">
        <v>1400</v>
      </c>
      <c r="O350" s="18"/>
      <c r="P350" s="158">
        <f>+M350*N350</f>
        <v>70000</v>
      </c>
      <c r="Q350" s="11"/>
      <c r="R350" s="11"/>
      <c r="S350" s="71"/>
      <c r="T350" s="49"/>
      <c r="U350" s="50"/>
      <c r="V350" s="177">
        <f>N350*M350</f>
        <v>70000</v>
      </c>
      <c r="W350" s="123"/>
      <c r="X350" s="114"/>
      <c r="Z350" s="433"/>
      <c r="AA350" s="434"/>
      <c r="AP350" s="435"/>
    </row>
    <row r="351" spans="1:42" s="432" customFormat="1" ht="15" outlineLevel="1" x14ac:dyDescent="0.25">
      <c r="A351" s="419"/>
      <c r="B351" s="6">
        <v>40161507</v>
      </c>
      <c r="C351" s="6">
        <v>365.6</v>
      </c>
      <c r="D351" s="156" t="s">
        <v>315</v>
      </c>
      <c r="E351" s="156"/>
      <c r="F351" s="156"/>
      <c r="G351" s="5">
        <v>11</v>
      </c>
      <c r="H351" s="159" t="s">
        <v>123</v>
      </c>
      <c r="I351" s="19">
        <v>13</v>
      </c>
      <c r="J351" s="19">
        <v>13</v>
      </c>
      <c r="K351" s="19">
        <v>12</v>
      </c>
      <c r="L351" s="19">
        <v>12</v>
      </c>
      <c r="M351" s="96">
        <v>50</v>
      </c>
      <c r="N351" s="93">
        <v>2000</v>
      </c>
      <c r="O351" s="18"/>
      <c r="P351" s="158">
        <f>+M351*N351</f>
        <v>100000</v>
      </c>
      <c r="Q351" s="10"/>
      <c r="R351" s="10"/>
      <c r="S351" s="43"/>
      <c r="T351" s="49"/>
      <c r="U351" s="50"/>
      <c r="V351" s="177">
        <f>N351*M351</f>
        <v>100000</v>
      </c>
      <c r="W351" s="123"/>
      <c r="X351" s="114"/>
      <c r="Z351" s="433"/>
      <c r="AA351" s="434"/>
      <c r="AP351" s="435"/>
    </row>
    <row r="352" spans="1:42" s="432" customFormat="1" ht="15" outlineLevel="1" x14ac:dyDescent="0.25">
      <c r="A352" s="419"/>
      <c r="B352" s="6">
        <v>40161513</v>
      </c>
      <c r="C352" s="6">
        <v>365.6</v>
      </c>
      <c r="D352" s="156" t="s">
        <v>870</v>
      </c>
      <c r="E352" s="156"/>
      <c r="F352" s="156"/>
      <c r="G352" s="5">
        <v>11</v>
      </c>
      <c r="H352" s="159" t="s">
        <v>123</v>
      </c>
      <c r="I352" s="19">
        <v>5</v>
      </c>
      <c r="J352" s="19">
        <v>5</v>
      </c>
      <c r="K352" s="19">
        <v>5</v>
      </c>
      <c r="L352" s="19"/>
      <c r="M352" s="96">
        <v>15</v>
      </c>
      <c r="N352" s="93">
        <v>2300</v>
      </c>
      <c r="O352" s="18"/>
      <c r="P352" s="158">
        <f>+M352*N352</f>
        <v>34500</v>
      </c>
      <c r="Q352" s="10"/>
      <c r="R352" s="10"/>
      <c r="S352" s="43"/>
      <c r="T352" s="49"/>
      <c r="U352" s="50"/>
      <c r="V352" s="177">
        <f>N352*M352</f>
        <v>34500</v>
      </c>
      <c r="W352" s="123"/>
      <c r="X352" s="114"/>
      <c r="Z352" s="433"/>
      <c r="AA352" s="434"/>
      <c r="AP352" s="435"/>
    </row>
    <row r="353" spans="1:45" s="432" customFormat="1" ht="15" outlineLevel="1" x14ac:dyDescent="0.25">
      <c r="A353" s="419"/>
      <c r="B353" s="6">
        <v>40161513</v>
      </c>
      <c r="C353" s="6">
        <v>365.6</v>
      </c>
      <c r="D353" s="156" t="s">
        <v>871</v>
      </c>
      <c r="E353" s="156"/>
      <c r="F353" s="156"/>
      <c r="G353" s="5">
        <v>11</v>
      </c>
      <c r="H353" s="159" t="s">
        <v>123</v>
      </c>
      <c r="I353" s="19">
        <v>5</v>
      </c>
      <c r="J353" s="19">
        <v>5</v>
      </c>
      <c r="K353" s="19">
        <v>5</v>
      </c>
      <c r="L353" s="19"/>
      <c r="M353" s="96">
        <v>15</v>
      </c>
      <c r="N353" s="93">
        <v>2300</v>
      </c>
      <c r="O353" s="18"/>
      <c r="P353" s="158">
        <f>+M353*N353</f>
        <v>34500</v>
      </c>
      <c r="Q353" s="10"/>
      <c r="R353" s="10"/>
      <c r="S353" s="43"/>
      <c r="T353" s="49"/>
      <c r="U353" s="50"/>
      <c r="V353" s="177">
        <f>N353*M353</f>
        <v>34500</v>
      </c>
      <c r="W353" s="123"/>
      <c r="X353" s="114"/>
      <c r="Z353" s="433"/>
      <c r="AA353" s="434"/>
      <c r="AP353" s="435"/>
    </row>
    <row r="354" spans="1:45" s="432" customFormat="1" ht="15" outlineLevel="1" x14ac:dyDescent="0.25">
      <c r="A354" s="419"/>
      <c r="B354" s="6">
        <v>40161513</v>
      </c>
      <c r="C354" s="6">
        <v>365.6</v>
      </c>
      <c r="D354" s="156" t="s">
        <v>317</v>
      </c>
      <c r="E354" s="156"/>
      <c r="F354" s="156"/>
      <c r="G354" s="5">
        <v>11</v>
      </c>
      <c r="H354" s="159" t="s">
        <v>123</v>
      </c>
      <c r="I354" s="19">
        <v>5</v>
      </c>
      <c r="J354" s="19">
        <v>5</v>
      </c>
      <c r="K354" s="19">
        <v>5</v>
      </c>
      <c r="L354" s="19"/>
      <c r="M354" s="96">
        <v>15</v>
      </c>
      <c r="N354" s="93">
        <v>2300</v>
      </c>
      <c r="O354" s="18"/>
      <c r="P354" s="158">
        <f>+M354*N354</f>
        <v>34500</v>
      </c>
      <c r="Q354" s="10"/>
      <c r="R354" s="10"/>
      <c r="S354" s="43"/>
      <c r="T354" s="49"/>
      <c r="U354" s="50"/>
      <c r="V354" s="177">
        <f>N354*M354</f>
        <v>34500</v>
      </c>
      <c r="W354" s="123"/>
      <c r="X354" s="114"/>
      <c r="Z354" s="433"/>
      <c r="AA354" s="434"/>
      <c r="AP354" s="435"/>
    </row>
    <row r="355" spans="1:45" s="251" customFormat="1" ht="15" outlineLevel="1" x14ac:dyDescent="0.25">
      <c r="A355" s="241"/>
      <c r="B355" s="242"/>
      <c r="C355" s="242"/>
      <c r="D355" s="393"/>
      <c r="E355" s="393"/>
      <c r="F355" s="393"/>
      <c r="G355" s="211"/>
      <c r="H355" s="211"/>
      <c r="I355" s="212"/>
      <c r="J355" s="212"/>
      <c r="K355" s="212"/>
      <c r="L355" s="212"/>
      <c r="M355" s="467"/>
      <c r="N355" s="213"/>
      <c r="O355" s="468"/>
      <c r="P355" s="215"/>
      <c r="Q355" s="216"/>
      <c r="R355" s="216"/>
      <c r="S355" s="217"/>
      <c r="T355" s="216"/>
      <c r="U355" s="217"/>
      <c r="V355" s="226">
        <f>SUM(V348:V354)</f>
        <v>350000</v>
      </c>
      <c r="W355" s="250"/>
      <c r="X355" s="218"/>
      <c r="Z355" s="252"/>
      <c r="AA355" s="283"/>
      <c r="AP355" s="395"/>
    </row>
    <row r="356" spans="1:45" ht="15" outlineLevel="2" x14ac:dyDescent="0.25">
      <c r="A356" s="17" t="s">
        <v>692</v>
      </c>
      <c r="B356" s="169" t="s">
        <v>672</v>
      </c>
      <c r="C356" s="6">
        <v>365.8</v>
      </c>
      <c r="D356" s="160" t="s">
        <v>29</v>
      </c>
      <c r="E356" s="160"/>
      <c r="F356" s="160"/>
      <c r="G356" s="5">
        <v>11</v>
      </c>
      <c r="H356" s="5" t="s">
        <v>123</v>
      </c>
      <c r="I356" s="44">
        <f>+M356/4</f>
        <v>2</v>
      </c>
      <c r="J356" s="44">
        <f>I356</f>
        <v>2</v>
      </c>
      <c r="K356" s="44">
        <f>J356</f>
        <v>2</v>
      </c>
      <c r="L356" s="44">
        <f>K356</f>
        <v>2</v>
      </c>
      <c r="M356" s="385">
        <v>8</v>
      </c>
      <c r="N356" s="153">
        <v>3500</v>
      </c>
      <c r="O356" s="45"/>
      <c r="P356" s="67">
        <f>+M356*N356</f>
        <v>28000</v>
      </c>
      <c r="Q356" s="10"/>
      <c r="R356" s="10"/>
      <c r="S356" s="50"/>
      <c r="T356" s="10"/>
      <c r="U356" s="50"/>
      <c r="V356" s="114">
        <f t="shared" si="39"/>
        <v>28000</v>
      </c>
      <c r="W356" s="120"/>
      <c r="X356" s="413">
        <v>100000</v>
      </c>
      <c r="AA356" s="139"/>
    </row>
    <row r="357" spans="1:45" ht="15" outlineLevel="2" x14ac:dyDescent="0.25">
      <c r="A357" s="17" t="s">
        <v>692</v>
      </c>
      <c r="B357" s="6">
        <v>42211509</v>
      </c>
      <c r="C357" s="6">
        <v>365.8</v>
      </c>
      <c r="D357" s="160" t="s">
        <v>50</v>
      </c>
      <c r="E357" s="160"/>
      <c r="F357" s="160"/>
      <c r="G357" s="5">
        <v>11</v>
      </c>
      <c r="H357" s="5" t="s">
        <v>123</v>
      </c>
      <c r="I357" s="44">
        <v>15</v>
      </c>
      <c r="J357" s="44"/>
      <c r="K357" s="44">
        <v>15</v>
      </c>
      <c r="L357" s="44"/>
      <c r="M357" s="385">
        <v>30</v>
      </c>
      <c r="N357" s="153">
        <v>2400</v>
      </c>
      <c r="O357" s="45"/>
      <c r="P357" s="67">
        <f>+M357*N357</f>
        <v>72000</v>
      </c>
      <c r="Q357" s="10"/>
      <c r="R357" s="10"/>
      <c r="S357" s="50"/>
      <c r="T357" s="10"/>
      <c r="U357" s="50"/>
      <c r="V357" s="114">
        <f t="shared" si="39"/>
        <v>72000</v>
      </c>
      <c r="W357" s="120"/>
      <c r="X357" s="116"/>
      <c r="AA357" s="139"/>
    </row>
    <row r="358" spans="1:45" s="129" customFormat="1" ht="15" outlineLevel="1" x14ac:dyDescent="0.25">
      <c r="A358" s="39"/>
      <c r="B358" s="437" t="s">
        <v>715</v>
      </c>
      <c r="C358" s="437">
        <f>SUBTOTAL(9,C356:C357)</f>
        <v>731.6</v>
      </c>
      <c r="D358" s="463"/>
      <c r="E358" s="463"/>
      <c r="F358" s="463"/>
      <c r="G358" s="462"/>
      <c r="H358" s="462"/>
      <c r="I358" s="471"/>
      <c r="J358" s="471"/>
      <c r="K358" s="471"/>
      <c r="L358" s="471"/>
      <c r="M358" s="477"/>
      <c r="N358" s="473"/>
      <c r="O358" s="474"/>
      <c r="P358" s="475">
        <f>SUBTOTAL(9,P356:P357)</f>
        <v>100000</v>
      </c>
      <c r="Q358" s="446"/>
      <c r="R358" s="446"/>
      <c r="S358" s="447"/>
      <c r="T358" s="446"/>
      <c r="U358" s="447"/>
      <c r="V358" s="430">
        <f>SUM(V356:V357)</f>
        <v>100000</v>
      </c>
      <c r="W358" s="449"/>
      <c r="X358" s="448"/>
      <c r="Z358" s="132"/>
      <c r="AA358" s="140"/>
      <c r="AP358" s="337"/>
      <c r="AQ358" s="38"/>
      <c r="AR358" s="38"/>
      <c r="AS358" s="38"/>
    </row>
    <row r="359" spans="1:45" ht="15" outlineLevel="2" x14ac:dyDescent="0.25">
      <c r="A359" s="17" t="s">
        <v>692</v>
      </c>
      <c r="B359" s="5">
        <v>47131502</v>
      </c>
      <c r="C359" s="5">
        <v>391</v>
      </c>
      <c r="D359" s="160" t="s">
        <v>89</v>
      </c>
      <c r="E359" s="160"/>
      <c r="F359" s="160"/>
      <c r="G359" s="5">
        <v>11</v>
      </c>
      <c r="H359" s="5" t="s">
        <v>134</v>
      </c>
      <c r="I359" s="44">
        <v>12</v>
      </c>
      <c r="J359" s="44">
        <v>13</v>
      </c>
      <c r="K359" s="44">
        <v>13</v>
      </c>
      <c r="L359" s="44">
        <v>12</v>
      </c>
      <c r="M359" s="384">
        <v>50</v>
      </c>
      <c r="N359" s="153">
        <v>65</v>
      </c>
      <c r="O359" s="45"/>
      <c r="P359" s="67">
        <f t="shared" ref="P359:P367" si="40">+M359*N359</f>
        <v>3250</v>
      </c>
      <c r="Q359" s="37"/>
      <c r="R359" s="37"/>
      <c r="S359" s="58"/>
      <c r="T359" s="37"/>
      <c r="U359" s="58"/>
      <c r="V359" s="114">
        <f t="shared" si="39"/>
        <v>3250</v>
      </c>
      <c r="W359" s="120"/>
      <c r="X359" s="413">
        <v>250000</v>
      </c>
      <c r="AA359" s="139"/>
    </row>
    <row r="360" spans="1:45" ht="15" outlineLevel="2" x14ac:dyDescent="0.25">
      <c r="A360" s="17" t="s">
        <v>692</v>
      </c>
      <c r="B360" s="6">
        <v>47121804</v>
      </c>
      <c r="C360" s="6">
        <v>391</v>
      </c>
      <c r="D360" s="156" t="s">
        <v>65</v>
      </c>
      <c r="E360" s="156"/>
      <c r="F360" s="156"/>
      <c r="G360" s="12">
        <v>11</v>
      </c>
      <c r="H360" s="72" t="s">
        <v>754</v>
      </c>
      <c r="I360" s="19">
        <v>25</v>
      </c>
      <c r="J360" s="19">
        <v>25</v>
      </c>
      <c r="K360" s="19">
        <v>23</v>
      </c>
      <c r="L360" s="19"/>
      <c r="M360" s="371">
        <v>73</v>
      </c>
      <c r="N360" s="93">
        <v>780</v>
      </c>
      <c r="O360" s="45"/>
      <c r="P360" s="67">
        <f t="shared" si="40"/>
        <v>56940</v>
      </c>
      <c r="Q360" s="37"/>
      <c r="R360" s="37"/>
      <c r="S360" s="58"/>
      <c r="T360" s="37"/>
      <c r="U360" s="58"/>
      <c r="V360" s="114">
        <f t="shared" si="39"/>
        <v>56940</v>
      </c>
      <c r="W360" s="120"/>
      <c r="X360" s="116"/>
      <c r="AA360" s="144"/>
    </row>
    <row r="361" spans="1:45" ht="15" outlineLevel="2" x14ac:dyDescent="0.25">
      <c r="A361" s="17" t="s">
        <v>692</v>
      </c>
      <c r="B361" s="6">
        <v>47131608</v>
      </c>
      <c r="C361" s="6">
        <v>391</v>
      </c>
      <c r="D361" s="151" t="s">
        <v>51</v>
      </c>
      <c r="E361" s="151"/>
      <c r="F361" s="151"/>
      <c r="G361" s="12">
        <v>11</v>
      </c>
      <c r="H361" s="5" t="s">
        <v>123</v>
      </c>
      <c r="I361" s="44">
        <f t="shared" ref="I361:I367" si="41">+M361/4</f>
        <v>18.75</v>
      </c>
      <c r="J361" s="44">
        <f t="shared" ref="J361:L367" si="42">I361</f>
        <v>18.75</v>
      </c>
      <c r="K361" s="44">
        <f t="shared" si="42"/>
        <v>18.75</v>
      </c>
      <c r="L361" s="44">
        <f t="shared" si="42"/>
        <v>18.75</v>
      </c>
      <c r="M361" s="369">
        <v>75</v>
      </c>
      <c r="N361" s="153">
        <v>125</v>
      </c>
      <c r="O361" s="45"/>
      <c r="P361" s="67">
        <f t="shared" si="40"/>
        <v>9375</v>
      </c>
      <c r="Q361" s="10"/>
      <c r="R361" s="10"/>
      <c r="S361" s="50"/>
      <c r="T361" s="10"/>
      <c r="U361" s="50"/>
      <c r="V361" s="114">
        <f t="shared" si="39"/>
        <v>9375</v>
      </c>
      <c r="W361" s="120"/>
      <c r="X361" s="116"/>
      <c r="AA361" s="139"/>
    </row>
    <row r="362" spans="1:45" ht="15" outlineLevel="2" x14ac:dyDescent="0.25">
      <c r="A362" s="17" t="s">
        <v>692</v>
      </c>
      <c r="B362" s="5">
        <v>47131805</v>
      </c>
      <c r="C362" s="5">
        <v>391</v>
      </c>
      <c r="D362" s="151" t="s">
        <v>65</v>
      </c>
      <c r="E362" s="151"/>
      <c r="F362" s="151"/>
      <c r="G362" s="12">
        <v>11</v>
      </c>
      <c r="H362" s="5" t="s">
        <v>130</v>
      </c>
      <c r="I362" s="44">
        <v>10</v>
      </c>
      <c r="J362" s="44">
        <v>12</v>
      </c>
      <c r="K362" s="44">
        <v>13</v>
      </c>
      <c r="L362" s="44">
        <v>10</v>
      </c>
      <c r="M362" s="369">
        <v>45</v>
      </c>
      <c r="N362" s="153">
        <v>650</v>
      </c>
      <c r="O362" s="45"/>
      <c r="P362" s="67">
        <f t="shared" si="40"/>
        <v>29250</v>
      </c>
      <c r="Q362" s="11"/>
      <c r="R362" s="11"/>
      <c r="S362" s="79"/>
      <c r="T362" s="10"/>
      <c r="U362" s="50"/>
      <c r="V362" s="114">
        <f t="shared" si="39"/>
        <v>29250</v>
      </c>
      <c r="W362" s="120"/>
      <c r="X362" s="116"/>
      <c r="AA362" s="139"/>
    </row>
    <row r="363" spans="1:45" ht="15" outlineLevel="2" x14ac:dyDescent="0.25">
      <c r="A363" s="17" t="s">
        <v>692</v>
      </c>
      <c r="B363" s="6">
        <v>47131618</v>
      </c>
      <c r="C363" s="6">
        <v>391</v>
      </c>
      <c r="D363" s="151" t="s">
        <v>115</v>
      </c>
      <c r="E363" s="151"/>
      <c r="F363" s="151"/>
      <c r="G363" s="12">
        <v>11</v>
      </c>
      <c r="H363" s="172" t="s">
        <v>123</v>
      </c>
      <c r="I363" s="48">
        <f t="shared" si="41"/>
        <v>56.25</v>
      </c>
      <c r="J363" s="48">
        <f t="shared" si="42"/>
        <v>56.25</v>
      </c>
      <c r="K363" s="48">
        <f t="shared" si="42"/>
        <v>56.25</v>
      </c>
      <c r="L363" s="48">
        <f t="shared" si="42"/>
        <v>56.25</v>
      </c>
      <c r="M363" s="371">
        <v>225</v>
      </c>
      <c r="N363" s="93">
        <v>190</v>
      </c>
      <c r="O363" s="45"/>
      <c r="P363" s="67">
        <f t="shared" si="40"/>
        <v>42750</v>
      </c>
      <c r="Q363" s="10"/>
      <c r="R363" s="10"/>
      <c r="S363" s="50"/>
      <c r="T363" s="10"/>
      <c r="U363" s="50"/>
      <c r="V363" s="114">
        <f t="shared" si="39"/>
        <v>42750</v>
      </c>
      <c r="W363" s="120"/>
      <c r="X363" s="116"/>
      <c r="AA363" s="147"/>
    </row>
    <row r="364" spans="1:45" ht="15" outlineLevel="2" x14ac:dyDescent="0.25">
      <c r="A364" s="17" t="s">
        <v>692</v>
      </c>
      <c r="B364" s="6">
        <v>47131803</v>
      </c>
      <c r="C364" s="6">
        <v>391</v>
      </c>
      <c r="D364" s="151" t="s">
        <v>96</v>
      </c>
      <c r="E364" s="151"/>
      <c r="F364" s="151"/>
      <c r="G364" s="12">
        <v>11</v>
      </c>
      <c r="H364" s="5" t="s">
        <v>128</v>
      </c>
      <c r="I364" s="44">
        <f t="shared" si="41"/>
        <v>87.25</v>
      </c>
      <c r="J364" s="44">
        <f t="shared" si="42"/>
        <v>87.25</v>
      </c>
      <c r="K364" s="44">
        <f t="shared" si="42"/>
        <v>87.25</v>
      </c>
      <c r="L364" s="44">
        <f t="shared" si="42"/>
        <v>87.25</v>
      </c>
      <c r="M364" s="369">
        <v>349</v>
      </c>
      <c r="N364" s="153">
        <v>125</v>
      </c>
      <c r="O364" s="45"/>
      <c r="P364" s="67">
        <f t="shared" si="40"/>
        <v>43625</v>
      </c>
      <c r="Q364" s="10"/>
      <c r="R364" s="10"/>
      <c r="S364" s="50"/>
      <c r="T364" s="10"/>
      <c r="U364" s="50"/>
      <c r="V364" s="114">
        <f t="shared" si="39"/>
        <v>43625</v>
      </c>
      <c r="W364" s="120"/>
      <c r="X364" s="116"/>
      <c r="AA364" s="139"/>
    </row>
    <row r="365" spans="1:45" ht="15" outlineLevel="2" x14ac:dyDescent="0.25">
      <c r="A365" s="17" t="s">
        <v>692</v>
      </c>
      <c r="B365" s="6">
        <v>47131603</v>
      </c>
      <c r="C365" s="6">
        <v>391</v>
      </c>
      <c r="D365" s="151" t="s">
        <v>177</v>
      </c>
      <c r="E365" s="151"/>
      <c r="F365" s="151"/>
      <c r="G365" s="12">
        <v>11</v>
      </c>
      <c r="H365" s="5" t="s">
        <v>123</v>
      </c>
      <c r="I365" s="44">
        <f t="shared" si="41"/>
        <v>187.5</v>
      </c>
      <c r="J365" s="44">
        <f t="shared" si="42"/>
        <v>187.5</v>
      </c>
      <c r="K365" s="44">
        <f t="shared" si="42"/>
        <v>187.5</v>
      </c>
      <c r="L365" s="44">
        <f t="shared" si="42"/>
        <v>187.5</v>
      </c>
      <c r="M365" s="369">
        <v>750</v>
      </c>
      <c r="N365" s="153">
        <v>35</v>
      </c>
      <c r="O365" s="45"/>
      <c r="P365" s="67">
        <f t="shared" si="40"/>
        <v>26250</v>
      </c>
      <c r="Q365" s="10"/>
      <c r="R365" s="10"/>
      <c r="S365" s="50"/>
      <c r="T365" s="10"/>
      <c r="U365" s="50"/>
      <c r="V365" s="114">
        <f t="shared" si="39"/>
        <v>26250</v>
      </c>
      <c r="W365" s="120"/>
      <c r="X365" s="116"/>
      <c r="AA365" s="139"/>
    </row>
    <row r="366" spans="1:45" ht="15" outlineLevel="2" x14ac:dyDescent="0.25">
      <c r="A366" s="17" t="s">
        <v>692</v>
      </c>
      <c r="B366" s="6">
        <v>53131608</v>
      </c>
      <c r="C366" s="6">
        <v>391</v>
      </c>
      <c r="D366" s="151" t="s">
        <v>87</v>
      </c>
      <c r="E366" s="151"/>
      <c r="F366" s="151"/>
      <c r="G366" s="12">
        <v>11</v>
      </c>
      <c r="H366" s="5" t="s">
        <v>131</v>
      </c>
      <c r="I366" s="44">
        <f t="shared" si="41"/>
        <v>22.25</v>
      </c>
      <c r="J366" s="44">
        <f t="shared" si="42"/>
        <v>22.25</v>
      </c>
      <c r="K366" s="44">
        <f t="shared" si="42"/>
        <v>22.25</v>
      </c>
      <c r="L366" s="44">
        <f t="shared" si="42"/>
        <v>22.25</v>
      </c>
      <c r="M366" s="369">
        <v>89</v>
      </c>
      <c r="N366" s="153">
        <v>90</v>
      </c>
      <c r="O366" s="45"/>
      <c r="P366" s="67">
        <f t="shared" si="40"/>
        <v>8010</v>
      </c>
      <c r="Q366" s="11"/>
      <c r="R366" s="11"/>
      <c r="S366" s="79"/>
      <c r="T366" s="10"/>
      <c r="U366" s="50"/>
      <c r="V366" s="114">
        <f t="shared" si="39"/>
        <v>8010</v>
      </c>
      <c r="W366" s="120"/>
      <c r="X366" s="116"/>
      <c r="AA366" s="139"/>
    </row>
    <row r="367" spans="1:45" ht="15" outlineLevel="2" x14ac:dyDescent="0.25">
      <c r="A367" s="17" t="s">
        <v>692</v>
      </c>
      <c r="B367" s="8">
        <v>47121804</v>
      </c>
      <c r="C367" s="6">
        <v>391</v>
      </c>
      <c r="D367" s="151" t="s">
        <v>64</v>
      </c>
      <c r="E367" s="151"/>
      <c r="F367" s="151"/>
      <c r="G367" s="12">
        <v>11</v>
      </c>
      <c r="H367" s="7" t="s">
        <v>123</v>
      </c>
      <c r="I367" s="68">
        <f t="shared" si="41"/>
        <v>23.5</v>
      </c>
      <c r="J367" s="68">
        <f t="shared" si="42"/>
        <v>23.5</v>
      </c>
      <c r="K367" s="68">
        <f t="shared" si="42"/>
        <v>23.5</v>
      </c>
      <c r="L367" s="68">
        <f t="shared" si="42"/>
        <v>23.5</v>
      </c>
      <c r="M367" s="368">
        <v>94</v>
      </c>
      <c r="N367" s="152">
        <v>325</v>
      </c>
      <c r="O367" s="45"/>
      <c r="P367" s="163">
        <f t="shared" si="40"/>
        <v>30550</v>
      </c>
      <c r="Q367" s="80"/>
      <c r="R367" s="80"/>
      <c r="S367" s="81"/>
      <c r="T367" s="10"/>
      <c r="U367" s="50"/>
      <c r="V367" s="114">
        <f t="shared" si="39"/>
        <v>30550</v>
      </c>
      <c r="W367" s="120"/>
      <c r="X367" s="116"/>
      <c r="AA367" s="140"/>
    </row>
    <row r="368" spans="1:45" s="129" customFormat="1" ht="15" outlineLevel="1" x14ac:dyDescent="0.25">
      <c r="A368" s="36"/>
      <c r="B368" s="437" t="s">
        <v>716</v>
      </c>
      <c r="C368" s="437">
        <f>SUBTOTAL(9,C359:C367)</f>
        <v>3519</v>
      </c>
      <c r="D368" s="478"/>
      <c r="E368" s="478"/>
      <c r="F368" s="478"/>
      <c r="G368" s="439"/>
      <c r="H368" s="462"/>
      <c r="I368" s="471"/>
      <c r="J368" s="471"/>
      <c r="K368" s="471"/>
      <c r="L368" s="471"/>
      <c r="M368" s="476"/>
      <c r="N368" s="473"/>
      <c r="O368" s="474"/>
      <c r="P368" s="445">
        <f>SUBTOTAL(9,P359:P367)</f>
        <v>250000</v>
      </c>
      <c r="Q368" s="479"/>
      <c r="R368" s="479"/>
      <c r="S368" s="480"/>
      <c r="T368" s="446"/>
      <c r="U368" s="447"/>
      <c r="V368" s="430">
        <f>SUM(V359:V367)</f>
        <v>250000</v>
      </c>
      <c r="W368" s="449">
        <v>250000</v>
      </c>
      <c r="X368" s="448"/>
      <c r="Y368" s="450"/>
      <c r="Z368" s="451"/>
      <c r="AA368" s="464"/>
      <c r="AB368" s="450"/>
      <c r="AC368" s="450"/>
      <c r="AD368" s="450"/>
      <c r="AE368" s="450"/>
      <c r="AF368" s="450"/>
      <c r="AG368" s="450"/>
      <c r="AH368" s="450"/>
      <c r="AI368" s="450"/>
      <c r="AJ368" s="450"/>
      <c r="AK368" s="450"/>
      <c r="AL368" s="450"/>
      <c r="AM368" s="450"/>
      <c r="AN368" s="450"/>
      <c r="AO368" s="450"/>
      <c r="AP368" s="453"/>
      <c r="AQ368" s="38"/>
      <c r="AR368" s="38"/>
      <c r="AS368" s="38"/>
    </row>
    <row r="369" spans="1:45" ht="15" outlineLevel="2" x14ac:dyDescent="0.25">
      <c r="A369" s="17" t="s">
        <v>692</v>
      </c>
      <c r="B369" s="6">
        <v>27111802</v>
      </c>
      <c r="C369" s="6">
        <v>392</v>
      </c>
      <c r="D369" s="160" t="s">
        <v>110</v>
      </c>
      <c r="E369" s="160"/>
      <c r="F369" s="160"/>
      <c r="G369" s="5">
        <v>11</v>
      </c>
      <c r="H369" s="5" t="s">
        <v>123</v>
      </c>
      <c r="I369" s="44">
        <f t="shared" ref="I369:I394" si="43">+M369/4</f>
        <v>0.5</v>
      </c>
      <c r="J369" s="44">
        <f t="shared" ref="J369:L394" si="44">I369</f>
        <v>0.5</v>
      </c>
      <c r="K369" s="44"/>
      <c r="L369" s="44"/>
      <c r="M369" s="384">
        <v>2</v>
      </c>
      <c r="N369" s="153">
        <v>280</v>
      </c>
      <c r="O369" s="45"/>
      <c r="P369" s="67">
        <f t="shared" ref="P369:P400" si="45">+M369*N369</f>
        <v>560</v>
      </c>
      <c r="Q369" s="10"/>
      <c r="R369" s="10"/>
      <c r="S369" s="50"/>
      <c r="T369" s="10"/>
      <c r="U369" s="50"/>
      <c r="V369" s="114">
        <f t="shared" si="39"/>
        <v>560</v>
      </c>
      <c r="W369" s="120"/>
      <c r="X369" s="413">
        <v>100000</v>
      </c>
      <c r="AA369" s="139"/>
    </row>
    <row r="370" spans="1:45" ht="15" outlineLevel="2" x14ac:dyDescent="0.25">
      <c r="A370" s="17" t="s">
        <v>692</v>
      </c>
      <c r="B370" s="5">
        <v>55121503</v>
      </c>
      <c r="C370" s="5">
        <v>392</v>
      </c>
      <c r="D370" s="160" t="s">
        <v>88</v>
      </c>
      <c r="E370" s="160"/>
      <c r="F370" s="160"/>
      <c r="G370" s="5">
        <v>11</v>
      </c>
      <c r="H370" s="5" t="s">
        <v>132</v>
      </c>
      <c r="I370" s="44">
        <f t="shared" si="43"/>
        <v>0.5</v>
      </c>
      <c r="J370" s="44">
        <f t="shared" si="44"/>
        <v>0.5</v>
      </c>
      <c r="K370" s="44"/>
      <c r="L370" s="44"/>
      <c r="M370" s="384">
        <v>2</v>
      </c>
      <c r="N370" s="153">
        <v>150</v>
      </c>
      <c r="O370" s="45"/>
      <c r="P370" s="67">
        <f t="shared" si="45"/>
        <v>300</v>
      </c>
      <c r="Q370" s="10"/>
      <c r="R370" s="10"/>
      <c r="S370" s="50"/>
      <c r="T370" s="10"/>
      <c r="U370" s="50"/>
      <c r="V370" s="114">
        <f t="shared" si="39"/>
        <v>300</v>
      </c>
      <c r="W370" s="120"/>
      <c r="X370" s="116"/>
      <c r="AA370" s="139"/>
    </row>
    <row r="371" spans="1:45" ht="15" outlineLevel="2" x14ac:dyDescent="0.25">
      <c r="A371" s="17" t="s">
        <v>692</v>
      </c>
      <c r="B371" s="6">
        <v>44121708</v>
      </c>
      <c r="C371" s="6">
        <v>392</v>
      </c>
      <c r="D371" s="160" t="s">
        <v>93</v>
      </c>
      <c r="E371" s="160"/>
      <c r="F371" s="160"/>
      <c r="G371" s="5">
        <v>11</v>
      </c>
      <c r="H371" s="5" t="s">
        <v>125</v>
      </c>
      <c r="I371" s="44"/>
      <c r="J371" s="44">
        <v>3</v>
      </c>
      <c r="K371" s="44"/>
      <c r="L371" s="44"/>
      <c r="M371" s="504">
        <f>SUM(I371:L371)</f>
        <v>3</v>
      </c>
      <c r="N371" s="153">
        <v>120</v>
      </c>
      <c r="O371" s="45"/>
      <c r="P371" s="67">
        <f t="shared" si="45"/>
        <v>360</v>
      </c>
      <c r="Q371" s="10"/>
      <c r="R371" s="10"/>
      <c r="S371" s="50"/>
      <c r="T371" s="10"/>
      <c r="U371" s="50"/>
      <c r="V371" s="114">
        <f t="shared" si="39"/>
        <v>360</v>
      </c>
      <c r="W371" s="120"/>
      <c r="X371" s="116"/>
      <c r="AA371" s="139"/>
    </row>
    <row r="372" spans="1:45" ht="15" outlineLevel="2" x14ac:dyDescent="0.25">
      <c r="A372" s="17" t="s">
        <v>692</v>
      </c>
      <c r="B372" s="6">
        <v>44121905</v>
      </c>
      <c r="C372" s="5">
        <v>392</v>
      </c>
      <c r="D372" s="160" t="s">
        <v>35</v>
      </c>
      <c r="E372" s="160"/>
      <c r="F372" s="160"/>
      <c r="G372" s="5">
        <v>11</v>
      </c>
      <c r="H372" s="5" t="s">
        <v>123</v>
      </c>
      <c r="I372" s="44"/>
      <c r="J372" s="44">
        <v>3</v>
      </c>
      <c r="K372" s="44"/>
      <c r="L372" s="44"/>
      <c r="M372" s="504">
        <f>SUM(I372:L372)</f>
        <v>3</v>
      </c>
      <c r="N372" s="153">
        <v>86</v>
      </c>
      <c r="O372" s="45"/>
      <c r="P372" s="67">
        <f t="shared" si="45"/>
        <v>258</v>
      </c>
      <c r="Q372" s="10"/>
      <c r="R372" s="10"/>
      <c r="S372" s="50"/>
      <c r="T372" s="10"/>
      <c r="U372" s="50"/>
      <c r="V372" s="114">
        <f t="shared" si="39"/>
        <v>258</v>
      </c>
      <c r="W372" s="120"/>
      <c r="X372" s="116"/>
      <c r="AA372" s="139"/>
    </row>
    <row r="373" spans="1:45" ht="15" outlineLevel="2" x14ac:dyDescent="0.25">
      <c r="A373" s="17" t="s">
        <v>692</v>
      </c>
      <c r="B373" s="6">
        <v>30151509</v>
      </c>
      <c r="C373" s="5">
        <v>392</v>
      </c>
      <c r="D373" s="160" t="s">
        <v>37</v>
      </c>
      <c r="E373" s="160"/>
      <c r="F373" s="160"/>
      <c r="G373" s="5">
        <v>11</v>
      </c>
      <c r="H373" s="5" t="s">
        <v>124</v>
      </c>
      <c r="I373" s="44">
        <f t="shared" si="43"/>
        <v>1</v>
      </c>
      <c r="J373" s="44">
        <f t="shared" si="44"/>
        <v>1</v>
      </c>
      <c r="K373" s="44">
        <f t="shared" si="44"/>
        <v>1</v>
      </c>
      <c r="L373" s="44">
        <f t="shared" si="44"/>
        <v>1</v>
      </c>
      <c r="M373" s="384">
        <v>4</v>
      </c>
      <c r="N373" s="153">
        <v>75</v>
      </c>
      <c r="O373" s="45"/>
      <c r="P373" s="67">
        <f t="shared" si="45"/>
        <v>300</v>
      </c>
      <c r="Q373" s="10"/>
      <c r="R373" s="10"/>
      <c r="S373" s="50"/>
      <c r="T373" s="10"/>
      <c r="U373" s="50"/>
      <c r="V373" s="114">
        <f t="shared" si="39"/>
        <v>300</v>
      </c>
      <c r="W373" s="120"/>
      <c r="X373" s="116"/>
      <c r="AA373" s="139"/>
    </row>
    <row r="374" spans="1:45" ht="15" outlineLevel="2" x14ac:dyDescent="0.25">
      <c r="A374" s="17" t="s">
        <v>692</v>
      </c>
      <c r="B374" s="6">
        <v>31201505</v>
      </c>
      <c r="C374" s="5">
        <v>392</v>
      </c>
      <c r="D374" s="160" t="s">
        <v>57</v>
      </c>
      <c r="E374" s="160"/>
      <c r="F374" s="160"/>
      <c r="G374" s="5">
        <v>11</v>
      </c>
      <c r="H374" s="5" t="s">
        <v>127</v>
      </c>
      <c r="I374" s="44">
        <f t="shared" si="43"/>
        <v>1</v>
      </c>
      <c r="J374" s="44">
        <f t="shared" si="44"/>
        <v>1</v>
      </c>
      <c r="K374" s="44">
        <f t="shared" si="44"/>
        <v>1</v>
      </c>
      <c r="L374" s="44">
        <f t="shared" si="44"/>
        <v>1</v>
      </c>
      <c r="M374" s="384">
        <v>4</v>
      </c>
      <c r="N374" s="153">
        <v>75</v>
      </c>
      <c r="O374" s="45"/>
      <c r="P374" s="67">
        <f t="shared" si="45"/>
        <v>300</v>
      </c>
      <c r="Q374" s="10"/>
      <c r="R374" s="10"/>
      <c r="S374" s="50"/>
      <c r="T374" s="10"/>
      <c r="U374" s="50"/>
      <c r="V374" s="114">
        <f t="shared" si="39"/>
        <v>300</v>
      </c>
      <c r="W374" s="120"/>
      <c r="X374" s="116"/>
      <c r="AA374" s="139"/>
    </row>
    <row r="375" spans="1:45" ht="15" outlineLevel="2" x14ac:dyDescent="0.25">
      <c r="A375" s="17" t="s">
        <v>692</v>
      </c>
      <c r="B375" s="6">
        <v>44121713</v>
      </c>
      <c r="C375" s="5">
        <v>392</v>
      </c>
      <c r="D375" s="160" t="s">
        <v>71</v>
      </c>
      <c r="E375" s="160"/>
      <c r="F375" s="160"/>
      <c r="G375" s="5">
        <v>11</v>
      </c>
      <c r="H375" s="5" t="s">
        <v>125</v>
      </c>
      <c r="I375" s="44">
        <f t="shared" si="43"/>
        <v>1</v>
      </c>
      <c r="J375" s="44">
        <f t="shared" si="44"/>
        <v>1</v>
      </c>
      <c r="K375" s="44">
        <f t="shared" si="44"/>
        <v>1</v>
      </c>
      <c r="L375" s="44">
        <f t="shared" si="44"/>
        <v>1</v>
      </c>
      <c r="M375" s="384">
        <v>4</v>
      </c>
      <c r="N375" s="153">
        <v>350</v>
      </c>
      <c r="O375" s="45"/>
      <c r="P375" s="67">
        <f t="shared" si="45"/>
        <v>1400</v>
      </c>
      <c r="Q375" s="10"/>
      <c r="R375" s="10"/>
      <c r="S375" s="50"/>
      <c r="T375" s="10"/>
      <c r="U375" s="50"/>
      <c r="V375" s="114">
        <f t="shared" si="39"/>
        <v>1400</v>
      </c>
      <c r="W375" s="120"/>
      <c r="X375" s="116"/>
      <c r="AA375" s="139"/>
    </row>
    <row r="376" spans="1:45" ht="15" outlineLevel="2" x14ac:dyDescent="0.25">
      <c r="A376" s="17" t="s">
        <v>692</v>
      </c>
      <c r="B376" s="6">
        <v>44121804</v>
      </c>
      <c r="C376" s="6">
        <v>392</v>
      </c>
      <c r="D376" s="160" t="s">
        <v>43</v>
      </c>
      <c r="E376" s="160"/>
      <c r="F376" s="160"/>
      <c r="G376" s="5">
        <v>11</v>
      </c>
      <c r="H376" s="5" t="s">
        <v>123</v>
      </c>
      <c r="I376" s="44">
        <f t="shared" si="43"/>
        <v>1</v>
      </c>
      <c r="J376" s="44">
        <f t="shared" si="44"/>
        <v>1</v>
      </c>
      <c r="K376" s="44">
        <f t="shared" si="44"/>
        <v>1</v>
      </c>
      <c r="L376" s="44">
        <f t="shared" si="44"/>
        <v>1</v>
      </c>
      <c r="M376" s="384">
        <v>4</v>
      </c>
      <c r="N376" s="153">
        <v>20</v>
      </c>
      <c r="O376" s="45"/>
      <c r="P376" s="67">
        <f t="shared" si="45"/>
        <v>80</v>
      </c>
      <c r="Q376" s="10"/>
      <c r="R376" s="10"/>
      <c r="S376" s="50"/>
      <c r="T376" s="10"/>
      <c r="U376" s="50"/>
      <c r="V376" s="114">
        <f t="shared" si="39"/>
        <v>80</v>
      </c>
      <c r="W376" s="120"/>
      <c r="X376" s="116"/>
      <c r="AA376" s="139"/>
    </row>
    <row r="377" spans="1:45" ht="15" outlineLevel="2" x14ac:dyDescent="0.25">
      <c r="A377" s="17" t="s">
        <v>692</v>
      </c>
      <c r="B377" s="6">
        <v>44121805</v>
      </c>
      <c r="C377" s="6">
        <v>392</v>
      </c>
      <c r="D377" s="160" t="s">
        <v>42</v>
      </c>
      <c r="E377" s="160"/>
      <c r="F377" s="160"/>
      <c r="G377" s="5">
        <v>11</v>
      </c>
      <c r="H377" s="5" t="s">
        <v>125</v>
      </c>
      <c r="I377" s="44">
        <f t="shared" si="43"/>
        <v>1</v>
      </c>
      <c r="J377" s="44">
        <f t="shared" si="44"/>
        <v>1</v>
      </c>
      <c r="K377" s="44">
        <f t="shared" si="44"/>
        <v>1</v>
      </c>
      <c r="L377" s="44">
        <f t="shared" si="44"/>
        <v>1</v>
      </c>
      <c r="M377" s="384">
        <v>4</v>
      </c>
      <c r="N377" s="153">
        <v>105</v>
      </c>
      <c r="O377" s="45"/>
      <c r="P377" s="67">
        <f t="shared" si="45"/>
        <v>420</v>
      </c>
      <c r="Q377" s="10"/>
      <c r="R377" s="10"/>
      <c r="S377" s="50"/>
      <c r="T377" s="10"/>
      <c r="U377" s="50"/>
      <c r="V377" s="114">
        <f t="shared" si="39"/>
        <v>420</v>
      </c>
      <c r="W377" s="120"/>
      <c r="X377" s="116"/>
      <c r="AA377" s="139"/>
    </row>
    <row r="378" spans="1:45" ht="15" outlineLevel="2" x14ac:dyDescent="0.25">
      <c r="A378" s="17" t="s">
        <v>692</v>
      </c>
      <c r="B378" s="6">
        <v>44122106</v>
      </c>
      <c r="C378" s="5">
        <v>392</v>
      </c>
      <c r="D378" s="160" t="s">
        <v>52</v>
      </c>
      <c r="E378" s="160"/>
      <c r="F378" s="160"/>
      <c r="G378" s="5">
        <v>11</v>
      </c>
      <c r="H378" s="5" t="s">
        <v>125</v>
      </c>
      <c r="I378" s="44">
        <f t="shared" si="43"/>
        <v>1</v>
      </c>
      <c r="J378" s="44">
        <f t="shared" si="44"/>
        <v>1</v>
      </c>
      <c r="K378" s="44">
        <f t="shared" si="44"/>
        <v>1</v>
      </c>
      <c r="L378" s="44">
        <f t="shared" si="44"/>
        <v>1</v>
      </c>
      <c r="M378" s="384">
        <v>4</v>
      </c>
      <c r="N378" s="153">
        <v>60</v>
      </c>
      <c r="O378" s="45"/>
      <c r="P378" s="67">
        <f t="shared" si="45"/>
        <v>240</v>
      </c>
      <c r="Q378" s="10"/>
      <c r="R378" s="10"/>
      <c r="S378" s="50"/>
      <c r="T378" s="10"/>
      <c r="U378" s="50"/>
      <c r="V378" s="114">
        <f t="shared" si="39"/>
        <v>240</v>
      </c>
      <c r="W378" s="120"/>
      <c r="X378" s="116"/>
      <c r="AA378" s="139"/>
    </row>
    <row r="379" spans="1:45" ht="15" outlineLevel="2" x14ac:dyDescent="0.25">
      <c r="A379" s="17" t="s">
        <v>692</v>
      </c>
      <c r="B379" s="6">
        <v>44122107</v>
      </c>
      <c r="C379" s="5">
        <v>392</v>
      </c>
      <c r="D379" s="160" t="s">
        <v>85</v>
      </c>
      <c r="E379" s="160"/>
      <c r="F379" s="160"/>
      <c r="G379" s="5">
        <v>11</v>
      </c>
      <c r="H379" s="5" t="s">
        <v>125</v>
      </c>
      <c r="I379" s="44">
        <f t="shared" si="43"/>
        <v>1</v>
      </c>
      <c r="J379" s="44">
        <f t="shared" si="44"/>
        <v>1</v>
      </c>
      <c r="K379" s="44">
        <f t="shared" si="44"/>
        <v>1</v>
      </c>
      <c r="L379" s="44">
        <f t="shared" si="44"/>
        <v>1</v>
      </c>
      <c r="M379" s="384">
        <v>4</v>
      </c>
      <c r="N379" s="153">
        <v>60</v>
      </c>
      <c r="O379" s="45"/>
      <c r="P379" s="67">
        <f t="shared" si="45"/>
        <v>240</v>
      </c>
      <c r="Q379" s="10"/>
      <c r="R379" s="10"/>
      <c r="S379" s="50"/>
      <c r="T379" s="10"/>
      <c r="U379" s="50"/>
      <c r="V379" s="114">
        <f t="shared" si="39"/>
        <v>240</v>
      </c>
      <c r="W379" s="120"/>
      <c r="X379" s="116"/>
      <c r="AA379" s="139"/>
    </row>
    <row r="380" spans="1:45" ht="15" outlineLevel="2" x14ac:dyDescent="0.25">
      <c r="A380" s="17" t="s">
        <v>692</v>
      </c>
      <c r="B380" s="6">
        <v>44101701</v>
      </c>
      <c r="C380" s="5">
        <v>392</v>
      </c>
      <c r="D380" s="160" t="s">
        <v>84</v>
      </c>
      <c r="E380" s="160"/>
      <c r="F380" s="160"/>
      <c r="G380" s="5">
        <v>11</v>
      </c>
      <c r="H380" s="5" t="s">
        <v>123</v>
      </c>
      <c r="I380" s="44"/>
      <c r="J380" s="44">
        <v>2</v>
      </c>
      <c r="K380" s="44">
        <v>3</v>
      </c>
      <c r="L380" s="44"/>
      <c r="M380" s="504">
        <f>SUM(I380:L380)</f>
        <v>5</v>
      </c>
      <c r="N380" s="153">
        <v>305</v>
      </c>
      <c r="O380" s="45"/>
      <c r="P380" s="67">
        <f t="shared" si="45"/>
        <v>1525</v>
      </c>
      <c r="Q380" s="10"/>
      <c r="R380" s="10"/>
      <c r="S380" s="50"/>
      <c r="T380" s="10"/>
      <c r="U380" s="50"/>
      <c r="V380" s="114">
        <f t="shared" si="39"/>
        <v>1525</v>
      </c>
      <c r="W380" s="120"/>
      <c r="X380" s="116"/>
      <c r="AA380" s="139"/>
    </row>
    <row r="381" spans="1:45" ht="15" outlineLevel="2" x14ac:dyDescent="0.25">
      <c r="A381" s="17" t="s">
        <v>692</v>
      </c>
      <c r="B381" s="6">
        <v>44121802</v>
      </c>
      <c r="C381" s="5">
        <v>392</v>
      </c>
      <c r="D381" s="160" t="s">
        <v>62</v>
      </c>
      <c r="E381" s="160"/>
      <c r="F381" s="160"/>
      <c r="G381" s="5">
        <v>11</v>
      </c>
      <c r="H381" s="5" t="s">
        <v>123</v>
      </c>
      <c r="I381" s="44"/>
      <c r="J381" s="44">
        <v>2</v>
      </c>
      <c r="K381" s="44">
        <v>3</v>
      </c>
      <c r="L381" s="44"/>
      <c r="M381" s="504">
        <f>SUM(I381:L381)</f>
        <v>5</v>
      </c>
      <c r="N381" s="153">
        <v>35</v>
      </c>
      <c r="O381" s="45"/>
      <c r="P381" s="67">
        <f t="shared" si="45"/>
        <v>175</v>
      </c>
      <c r="Q381" s="10"/>
      <c r="R381" s="10"/>
      <c r="S381" s="50"/>
      <c r="T381" s="10"/>
      <c r="U381" s="50"/>
      <c r="V381" s="114">
        <f t="shared" si="39"/>
        <v>175</v>
      </c>
      <c r="W381" s="120"/>
      <c r="X381" s="116"/>
      <c r="AA381" s="139"/>
    </row>
    <row r="382" spans="1:45" ht="15" outlineLevel="2" x14ac:dyDescent="0.25">
      <c r="A382" s="17" t="s">
        <v>692</v>
      </c>
      <c r="B382" s="6">
        <v>44122104</v>
      </c>
      <c r="C382" s="6">
        <v>392</v>
      </c>
      <c r="D382" s="160" t="s">
        <v>60</v>
      </c>
      <c r="E382" s="160"/>
      <c r="F382" s="160"/>
      <c r="G382" s="5">
        <v>11</v>
      </c>
      <c r="H382" s="5" t="s">
        <v>125</v>
      </c>
      <c r="I382" s="44">
        <f t="shared" si="43"/>
        <v>1.5</v>
      </c>
      <c r="J382" s="44">
        <f t="shared" si="44"/>
        <v>1.5</v>
      </c>
      <c r="K382" s="44">
        <f t="shared" si="44"/>
        <v>1.5</v>
      </c>
      <c r="L382" s="44"/>
      <c r="M382" s="384">
        <v>6</v>
      </c>
      <c r="N382" s="153">
        <v>25</v>
      </c>
      <c r="O382" s="45"/>
      <c r="P382" s="67">
        <f t="shared" si="45"/>
        <v>150</v>
      </c>
      <c r="Q382" s="10"/>
      <c r="R382" s="10"/>
      <c r="S382" s="50"/>
      <c r="T382" s="10"/>
      <c r="U382" s="50"/>
      <c r="V382" s="114">
        <f t="shared" si="39"/>
        <v>150</v>
      </c>
      <c r="W382" s="120"/>
      <c r="X382" s="116"/>
      <c r="AA382" s="139"/>
    </row>
    <row r="383" spans="1:45" ht="18.75" customHeight="1" outlineLevel="2" x14ac:dyDescent="0.25">
      <c r="A383" s="17" t="s">
        <v>692</v>
      </c>
      <c r="B383" s="6">
        <v>31201512</v>
      </c>
      <c r="C383" s="6">
        <v>392</v>
      </c>
      <c r="D383" s="160" t="s">
        <v>53</v>
      </c>
      <c r="E383" s="160"/>
      <c r="F383" s="160"/>
      <c r="G383" s="5">
        <v>11</v>
      </c>
      <c r="H383" s="5" t="s">
        <v>123</v>
      </c>
      <c r="I383" s="44">
        <f t="shared" si="43"/>
        <v>3</v>
      </c>
      <c r="J383" s="44">
        <f t="shared" si="44"/>
        <v>3</v>
      </c>
      <c r="K383" s="44">
        <f t="shared" si="44"/>
        <v>3</v>
      </c>
      <c r="L383" s="44">
        <f t="shared" si="44"/>
        <v>3</v>
      </c>
      <c r="M383" s="385">
        <v>12</v>
      </c>
      <c r="N383" s="153">
        <v>90</v>
      </c>
      <c r="O383" s="45"/>
      <c r="P383" s="67">
        <f t="shared" si="45"/>
        <v>1080</v>
      </c>
      <c r="Q383" s="10"/>
      <c r="R383" s="10"/>
      <c r="S383" s="50"/>
      <c r="T383" s="10"/>
      <c r="U383" s="50"/>
      <c r="V383" s="114">
        <f t="shared" si="39"/>
        <v>1080</v>
      </c>
      <c r="W383" s="120"/>
      <c r="X383" s="116"/>
      <c r="AA383" s="139"/>
    </row>
    <row r="384" spans="1:45" s="129" customFormat="1" ht="15" outlineLevel="2" x14ac:dyDescent="0.25">
      <c r="A384" s="40"/>
      <c r="B384" s="6">
        <v>31201512</v>
      </c>
      <c r="C384" s="5">
        <v>392</v>
      </c>
      <c r="D384" s="160" t="s">
        <v>58</v>
      </c>
      <c r="E384" s="160"/>
      <c r="F384" s="160"/>
      <c r="G384" s="5">
        <v>11</v>
      </c>
      <c r="H384" s="5" t="s">
        <v>123</v>
      </c>
      <c r="I384" s="44">
        <f t="shared" si="43"/>
        <v>3</v>
      </c>
      <c r="J384" s="44">
        <f t="shared" si="44"/>
        <v>3</v>
      </c>
      <c r="K384" s="44">
        <f t="shared" si="44"/>
        <v>3</v>
      </c>
      <c r="L384" s="44">
        <f t="shared" si="44"/>
        <v>3</v>
      </c>
      <c r="M384" s="384">
        <v>12</v>
      </c>
      <c r="N384" s="153">
        <v>90</v>
      </c>
      <c r="O384" s="45"/>
      <c r="P384" s="67">
        <f t="shared" si="45"/>
        <v>1080</v>
      </c>
      <c r="Q384" s="10"/>
      <c r="R384" s="10"/>
      <c r="S384" s="50"/>
      <c r="T384" s="10"/>
      <c r="U384" s="50"/>
      <c r="V384" s="114">
        <f t="shared" si="39"/>
        <v>1080</v>
      </c>
      <c r="W384" s="120"/>
      <c r="X384" s="115"/>
      <c r="Z384" s="132"/>
      <c r="AA384" s="139"/>
      <c r="AP384" s="337"/>
      <c r="AQ384" s="38"/>
      <c r="AR384" s="38"/>
      <c r="AS384" s="38"/>
    </row>
    <row r="385" spans="1:45" ht="15" outlineLevel="2" x14ac:dyDescent="0.25">
      <c r="A385" s="17" t="s">
        <v>692</v>
      </c>
      <c r="B385" s="6">
        <v>44121701</v>
      </c>
      <c r="C385" s="6">
        <v>392</v>
      </c>
      <c r="D385" s="160" t="s">
        <v>41</v>
      </c>
      <c r="E385" s="160"/>
      <c r="F385" s="160"/>
      <c r="G385" s="5">
        <v>11</v>
      </c>
      <c r="H385" s="5" t="s">
        <v>125</v>
      </c>
      <c r="I385" s="44">
        <f t="shared" si="43"/>
        <v>1.5</v>
      </c>
      <c r="J385" s="44">
        <f t="shared" si="44"/>
        <v>1.5</v>
      </c>
      <c r="K385" s="44">
        <f t="shared" si="44"/>
        <v>1.5</v>
      </c>
      <c r="L385" s="44"/>
      <c r="M385" s="385">
        <v>6</v>
      </c>
      <c r="N385" s="153">
        <v>85</v>
      </c>
      <c r="O385" s="45"/>
      <c r="P385" s="67">
        <f t="shared" si="45"/>
        <v>510</v>
      </c>
      <c r="Q385" s="10"/>
      <c r="R385" s="10"/>
      <c r="S385" s="50"/>
      <c r="T385" s="10"/>
      <c r="U385" s="50"/>
      <c r="V385" s="114">
        <f t="shared" si="39"/>
        <v>510</v>
      </c>
      <c r="W385" s="120"/>
      <c r="X385" s="114"/>
      <c r="AA385" s="139"/>
    </row>
    <row r="386" spans="1:45" ht="15" outlineLevel="2" x14ac:dyDescent="0.25">
      <c r="A386" s="17"/>
      <c r="B386" s="6">
        <v>44121706</v>
      </c>
      <c r="C386" s="5">
        <v>392</v>
      </c>
      <c r="D386" s="160" t="s">
        <v>90</v>
      </c>
      <c r="E386" s="160"/>
      <c r="F386" s="160"/>
      <c r="G386" s="5">
        <v>11</v>
      </c>
      <c r="H386" s="5" t="s">
        <v>125</v>
      </c>
      <c r="I386" s="44">
        <f t="shared" si="43"/>
        <v>3</v>
      </c>
      <c r="J386" s="44">
        <f t="shared" si="44"/>
        <v>3</v>
      </c>
      <c r="K386" s="44">
        <f t="shared" si="44"/>
        <v>3</v>
      </c>
      <c r="L386" s="44">
        <f t="shared" si="44"/>
        <v>3</v>
      </c>
      <c r="M386" s="384">
        <v>12</v>
      </c>
      <c r="N386" s="153">
        <v>60</v>
      </c>
      <c r="O386" s="45"/>
      <c r="P386" s="67">
        <f t="shared" si="45"/>
        <v>720</v>
      </c>
      <c r="Q386" s="10"/>
      <c r="R386" s="10"/>
      <c r="S386" s="50"/>
      <c r="T386" s="10"/>
      <c r="U386" s="50"/>
      <c r="V386" s="114">
        <f t="shared" si="39"/>
        <v>720</v>
      </c>
      <c r="W386" s="120"/>
      <c r="X386" s="114"/>
      <c r="AA386" s="139"/>
    </row>
    <row r="387" spans="1:45" ht="15" outlineLevel="2" x14ac:dyDescent="0.25">
      <c r="A387" s="17" t="s">
        <v>692</v>
      </c>
      <c r="B387" s="6">
        <v>41111604</v>
      </c>
      <c r="C387" s="6">
        <v>392</v>
      </c>
      <c r="D387" s="160" t="s">
        <v>109</v>
      </c>
      <c r="E387" s="160"/>
      <c r="F387" s="160"/>
      <c r="G387" s="5">
        <v>11</v>
      </c>
      <c r="H387" s="5" t="s">
        <v>123</v>
      </c>
      <c r="I387" s="44">
        <f t="shared" si="43"/>
        <v>1.75</v>
      </c>
      <c r="J387" s="44">
        <f t="shared" si="44"/>
        <v>1.75</v>
      </c>
      <c r="K387" s="44">
        <f t="shared" si="44"/>
        <v>1.75</v>
      </c>
      <c r="L387" s="44">
        <f t="shared" si="44"/>
        <v>1.75</v>
      </c>
      <c r="M387" s="384">
        <v>7</v>
      </c>
      <c r="N387" s="153">
        <v>20</v>
      </c>
      <c r="O387" s="45"/>
      <c r="P387" s="67">
        <f t="shared" si="45"/>
        <v>140</v>
      </c>
      <c r="Q387" s="11"/>
      <c r="R387" s="11"/>
      <c r="S387" s="79"/>
      <c r="T387" s="10"/>
      <c r="U387" s="50"/>
      <c r="V387" s="114">
        <f t="shared" si="39"/>
        <v>140</v>
      </c>
      <c r="W387" s="120"/>
      <c r="X387" s="114"/>
      <c r="AA387" s="139"/>
    </row>
    <row r="388" spans="1:45" ht="15" outlineLevel="2" x14ac:dyDescent="0.25">
      <c r="A388" s="17"/>
      <c r="B388" s="6">
        <v>31162604</v>
      </c>
      <c r="C388" s="5">
        <v>392</v>
      </c>
      <c r="D388" s="160" t="s">
        <v>81</v>
      </c>
      <c r="E388" s="160"/>
      <c r="F388" s="160"/>
      <c r="G388" s="5">
        <v>11</v>
      </c>
      <c r="H388" s="5" t="s">
        <v>125</v>
      </c>
      <c r="I388" s="44">
        <f t="shared" si="43"/>
        <v>1.75</v>
      </c>
      <c r="J388" s="44">
        <f t="shared" si="44"/>
        <v>1.75</v>
      </c>
      <c r="K388" s="44">
        <f t="shared" si="44"/>
        <v>1.75</v>
      </c>
      <c r="L388" s="44">
        <f t="shared" si="44"/>
        <v>1.75</v>
      </c>
      <c r="M388" s="384">
        <v>7</v>
      </c>
      <c r="N388" s="153">
        <v>90</v>
      </c>
      <c r="O388" s="45"/>
      <c r="P388" s="67">
        <f t="shared" si="45"/>
        <v>630</v>
      </c>
      <c r="Q388" s="10"/>
      <c r="R388" s="10"/>
      <c r="S388" s="50"/>
      <c r="T388" s="10"/>
      <c r="U388" s="50"/>
      <c r="V388" s="114">
        <f t="shared" si="39"/>
        <v>630</v>
      </c>
      <c r="W388" s="120"/>
      <c r="X388" s="114"/>
      <c r="AA388" s="139"/>
    </row>
    <row r="389" spans="1:45" ht="15" outlineLevel="2" x14ac:dyDescent="0.25">
      <c r="A389" s="17"/>
      <c r="B389" s="6">
        <v>60121535</v>
      </c>
      <c r="C389" s="6">
        <v>392</v>
      </c>
      <c r="D389" s="160" t="s">
        <v>82</v>
      </c>
      <c r="E389" s="160"/>
      <c r="F389" s="160"/>
      <c r="G389" s="5">
        <v>11</v>
      </c>
      <c r="H389" s="5" t="s">
        <v>123</v>
      </c>
      <c r="I389" s="44">
        <f t="shared" si="43"/>
        <v>2</v>
      </c>
      <c r="J389" s="44">
        <f t="shared" si="44"/>
        <v>2</v>
      </c>
      <c r="K389" s="44">
        <f t="shared" si="44"/>
        <v>2</v>
      </c>
      <c r="L389" s="44">
        <f t="shared" si="44"/>
        <v>2</v>
      </c>
      <c r="M389" s="384">
        <v>8</v>
      </c>
      <c r="N389" s="153">
        <v>10</v>
      </c>
      <c r="O389" s="45"/>
      <c r="P389" s="67">
        <f t="shared" si="45"/>
        <v>80</v>
      </c>
      <c r="Q389" s="80"/>
      <c r="R389" s="80"/>
      <c r="S389" s="81"/>
      <c r="T389" s="10"/>
      <c r="U389" s="50"/>
      <c r="V389" s="114">
        <f t="shared" si="39"/>
        <v>80</v>
      </c>
      <c r="W389" s="120"/>
      <c r="X389" s="114"/>
      <c r="AA389" s="139"/>
    </row>
    <row r="390" spans="1:45" ht="15" outlineLevel="2" x14ac:dyDescent="0.25">
      <c r="A390" s="17"/>
      <c r="B390" s="6">
        <v>44122026</v>
      </c>
      <c r="C390" s="6">
        <v>392</v>
      </c>
      <c r="D390" s="160" t="s">
        <v>111</v>
      </c>
      <c r="E390" s="160"/>
      <c r="F390" s="160"/>
      <c r="G390" s="5">
        <v>11</v>
      </c>
      <c r="H390" s="5" t="s">
        <v>123</v>
      </c>
      <c r="I390" s="44">
        <f t="shared" si="43"/>
        <v>2.5</v>
      </c>
      <c r="J390" s="44">
        <f t="shared" si="44"/>
        <v>2.5</v>
      </c>
      <c r="K390" s="44">
        <f t="shared" si="44"/>
        <v>2.5</v>
      </c>
      <c r="L390" s="44">
        <f t="shared" si="44"/>
        <v>2.5</v>
      </c>
      <c r="M390" s="384">
        <v>10</v>
      </c>
      <c r="N390" s="153">
        <v>25</v>
      </c>
      <c r="O390" s="45"/>
      <c r="P390" s="67">
        <f t="shared" si="45"/>
        <v>250</v>
      </c>
      <c r="Q390" s="10"/>
      <c r="R390" s="10"/>
      <c r="S390" s="50"/>
      <c r="T390" s="10"/>
      <c r="U390" s="50"/>
      <c r="V390" s="114">
        <f t="shared" si="39"/>
        <v>250</v>
      </c>
      <c r="W390" s="120"/>
      <c r="X390" s="114"/>
      <c r="AA390" s="139"/>
    </row>
    <row r="391" spans="1:45" ht="15" outlineLevel="2" x14ac:dyDescent="0.25">
      <c r="A391" s="17" t="s">
        <v>692</v>
      </c>
      <c r="B391" s="6">
        <v>44122101</v>
      </c>
      <c r="C391" s="5">
        <v>392</v>
      </c>
      <c r="D391" s="160" t="s">
        <v>39</v>
      </c>
      <c r="E391" s="160"/>
      <c r="F391" s="160"/>
      <c r="G391" s="5">
        <v>11</v>
      </c>
      <c r="H391" s="5" t="s">
        <v>125</v>
      </c>
      <c r="I391" s="44">
        <f t="shared" si="43"/>
        <v>5</v>
      </c>
      <c r="J391" s="44">
        <f t="shared" si="44"/>
        <v>5</v>
      </c>
      <c r="K391" s="44">
        <f t="shared" si="44"/>
        <v>5</v>
      </c>
      <c r="L391" s="44">
        <f t="shared" si="44"/>
        <v>5</v>
      </c>
      <c r="M391" s="385">
        <v>20</v>
      </c>
      <c r="N391" s="153">
        <v>25</v>
      </c>
      <c r="O391" s="45"/>
      <c r="P391" s="67">
        <f t="shared" si="45"/>
        <v>500</v>
      </c>
      <c r="Q391" s="10"/>
      <c r="R391" s="10"/>
      <c r="S391" s="50"/>
      <c r="T391" s="10"/>
      <c r="U391" s="50"/>
      <c r="V391" s="114">
        <f t="shared" si="39"/>
        <v>500</v>
      </c>
      <c r="W391" s="120"/>
      <c r="X391" s="114"/>
      <c r="AA391" s="139"/>
    </row>
    <row r="392" spans="1:45" ht="21" customHeight="1" outlineLevel="2" x14ac:dyDescent="0.25">
      <c r="A392" s="17" t="s">
        <v>692</v>
      </c>
      <c r="B392" s="6">
        <v>60121509</v>
      </c>
      <c r="C392" s="5">
        <v>392</v>
      </c>
      <c r="D392" s="160" t="s">
        <v>63</v>
      </c>
      <c r="E392" s="160"/>
      <c r="F392" s="160"/>
      <c r="G392" s="5">
        <v>11</v>
      </c>
      <c r="H392" s="5" t="s">
        <v>123</v>
      </c>
      <c r="I392" s="44">
        <f t="shared" si="43"/>
        <v>2.5</v>
      </c>
      <c r="J392" s="44">
        <f t="shared" si="44"/>
        <v>2.5</v>
      </c>
      <c r="K392" s="44">
        <f t="shared" si="44"/>
        <v>2.5</v>
      </c>
      <c r="L392" s="44"/>
      <c r="M392" s="384">
        <v>10</v>
      </c>
      <c r="N392" s="153">
        <v>150</v>
      </c>
      <c r="O392" s="45"/>
      <c r="P392" s="67">
        <f t="shared" si="45"/>
        <v>1500</v>
      </c>
      <c r="Q392" s="10"/>
      <c r="R392" s="10"/>
      <c r="S392" s="50"/>
      <c r="T392" s="10"/>
      <c r="U392" s="50"/>
      <c r="V392" s="114">
        <f t="shared" si="39"/>
        <v>1500</v>
      </c>
      <c r="W392" s="120"/>
      <c r="X392" s="114"/>
      <c r="AA392" s="139"/>
    </row>
    <row r="393" spans="1:45" ht="18.75" customHeight="1" outlineLevel="2" x14ac:dyDescent="0.25">
      <c r="A393" s="17" t="s">
        <v>692</v>
      </c>
      <c r="B393" s="6"/>
      <c r="C393" s="6">
        <v>392</v>
      </c>
      <c r="D393" s="160" t="s">
        <v>38</v>
      </c>
      <c r="E393" s="160"/>
      <c r="F393" s="160"/>
      <c r="G393" s="5">
        <v>11</v>
      </c>
      <c r="H393" s="5" t="s">
        <v>124</v>
      </c>
      <c r="I393" s="44">
        <f t="shared" si="43"/>
        <v>5.75</v>
      </c>
      <c r="J393" s="44">
        <f t="shared" si="44"/>
        <v>5.75</v>
      </c>
      <c r="K393" s="44">
        <f t="shared" si="44"/>
        <v>5.75</v>
      </c>
      <c r="L393" s="44">
        <v>5</v>
      </c>
      <c r="M393" s="385">
        <v>23</v>
      </c>
      <c r="N393" s="153">
        <v>100</v>
      </c>
      <c r="O393" s="45"/>
      <c r="P393" s="67">
        <f t="shared" si="45"/>
        <v>2300</v>
      </c>
      <c r="Q393" s="82"/>
      <c r="R393" s="82"/>
      <c r="S393" s="83"/>
      <c r="T393" s="37"/>
      <c r="U393" s="58"/>
      <c r="V393" s="114">
        <f t="shared" si="39"/>
        <v>2300</v>
      </c>
      <c r="W393" s="120"/>
      <c r="X393" s="114"/>
      <c r="AA393" s="139"/>
    </row>
    <row r="394" spans="1:45" ht="24" customHeight="1" outlineLevel="2" x14ac:dyDescent="0.25">
      <c r="A394" s="17" t="s">
        <v>692</v>
      </c>
      <c r="B394" s="6">
        <v>44122105</v>
      </c>
      <c r="C394" s="6">
        <v>392</v>
      </c>
      <c r="D394" s="160" t="s">
        <v>40</v>
      </c>
      <c r="E394" s="160"/>
      <c r="F394" s="160"/>
      <c r="G394" s="5">
        <v>11</v>
      </c>
      <c r="H394" s="5" t="s">
        <v>123</v>
      </c>
      <c r="I394" s="44">
        <f t="shared" si="43"/>
        <v>6.25</v>
      </c>
      <c r="J394" s="44">
        <f t="shared" si="44"/>
        <v>6.25</v>
      </c>
      <c r="K394" s="44">
        <f t="shared" si="44"/>
        <v>6.25</v>
      </c>
      <c r="L394" s="44">
        <f t="shared" si="44"/>
        <v>6.25</v>
      </c>
      <c r="M394" s="385">
        <v>25</v>
      </c>
      <c r="N394" s="153">
        <v>26</v>
      </c>
      <c r="O394" s="45"/>
      <c r="P394" s="67">
        <f t="shared" si="45"/>
        <v>650</v>
      </c>
      <c r="Q394" s="10"/>
      <c r="R394" s="10"/>
      <c r="S394" s="50"/>
      <c r="T394" s="10"/>
      <c r="U394" s="50"/>
      <c r="V394" s="114">
        <f t="shared" si="39"/>
        <v>650</v>
      </c>
      <c r="W394" s="120"/>
      <c r="X394" s="114"/>
      <c r="AA394" s="139"/>
    </row>
    <row r="395" spans="1:45" ht="15" outlineLevel="2" x14ac:dyDescent="0.25">
      <c r="A395" s="17" t="s">
        <v>692</v>
      </c>
      <c r="B395" s="5">
        <v>44121905</v>
      </c>
      <c r="C395" s="5">
        <v>392</v>
      </c>
      <c r="D395" s="160" t="s">
        <v>35</v>
      </c>
      <c r="E395" s="160"/>
      <c r="F395" s="160"/>
      <c r="G395" s="5">
        <v>11</v>
      </c>
      <c r="H395" s="5" t="s">
        <v>123</v>
      </c>
      <c r="I395" s="19">
        <v>5</v>
      </c>
      <c r="J395" s="19">
        <v>5</v>
      </c>
      <c r="K395" s="19">
        <v>5</v>
      </c>
      <c r="L395" s="19">
        <v>5</v>
      </c>
      <c r="M395" s="371">
        <v>25</v>
      </c>
      <c r="N395" s="153">
        <v>86</v>
      </c>
      <c r="O395" s="45"/>
      <c r="P395" s="158">
        <f t="shared" si="45"/>
        <v>2150</v>
      </c>
      <c r="Q395" s="10"/>
      <c r="R395" s="10"/>
      <c r="S395" s="50"/>
      <c r="T395" s="10"/>
      <c r="U395" s="50"/>
      <c r="V395" s="114">
        <f t="shared" si="39"/>
        <v>2150</v>
      </c>
      <c r="W395" s="120"/>
      <c r="X395" s="114"/>
      <c r="AA395" s="139"/>
    </row>
    <row r="396" spans="1:45" ht="15" outlineLevel="2" x14ac:dyDescent="0.25">
      <c r="A396" s="17"/>
      <c r="B396" s="5">
        <v>44122106</v>
      </c>
      <c r="C396" s="5">
        <v>392</v>
      </c>
      <c r="D396" s="160" t="s">
        <v>52</v>
      </c>
      <c r="E396" s="160"/>
      <c r="F396" s="160"/>
      <c r="G396" s="5">
        <v>11</v>
      </c>
      <c r="H396" s="5" t="s">
        <v>125</v>
      </c>
      <c r="I396" s="19">
        <f>120/4</f>
        <v>30</v>
      </c>
      <c r="J396" s="19">
        <v>30</v>
      </c>
      <c r="K396" s="19">
        <v>30</v>
      </c>
      <c r="L396" s="19">
        <v>30</v>
      </c>
      <c r="M396" s="371">
        <v>20</v>
      </c>
      <c r="N396" s="93">
        <v>60</v>
      </c>
      <c r="O396" s="18"/>
      <c r="P396" s="158">
        <f t="shared" si="45"/>
        <v>1200</v>
      </c>
      <c r="Q396" s="11"/>
      <c r="R396" s="11"/>
      <c r="S396" s="79"/>
      <c r="T396" s="10"/>
      <c r="U396" s="50"/>
      <c r="V396" s="114">
        <f t="shared" si="39"/>
        <v>1200</v>
      </c>
      <c r="W396" s="120"/>
      <c r="X396" s="114"/>
      <c r="AA396" s="139"/>
    </row>
    <row r="397" spans="1:45" ht="15" outlineLevel="2" x14ac:dyDescent="0.25">
      <c r="A397" s="17" t="s">
        <v>692</v>
      </c>
      <c r="B397" s="5">
        <v>31201512</v>
      </c>
      <c r="C397" s="6">
        <v>392</v>
      </c>
      <c r="D397" s="160" t="s">
        <v>53</v>
      </c>
      <c r="E397" s="160"/>
      <c r="F397" s="160"/>
      <c r="G397" s="5">
        <v>11</v>
      </c>
      <c r="H397" s="5" t="s">
        <v>123</v>
      </c>
      <c r="I397" s="19">
        <f>360/4</f>
        <v>90</v>
      </c>
      <c r="J397" s="19">
        <v>90</v>
      </c>
      <c r="K397" s="19">
        <v>90</v>
      </c>
      <c r="L397" s="19">
        <v>90</v>
      </c>
      <c r="M397" s="371">
        <v>20</v>
      </c>
      <c r="N397" s="93">
        <v>98</v>
      </c>
      <c r="O397" s="18"/>
      <c r="P397" s="158">
        <f t="shared" si="45"/>
        <v>1960</v>
      </c>
      <c r="Q397" s="11"/>
      <c r="R397" s="11"/>
      <c r="S397" s="79"/>
      <c r="T397" s="10"/>
      <c r="U397" s="50"/>
      <c r="V397" s="114">
        <f t="shared" si="39"/>
        <v>1960</v>
      </c>
      <c r="W397" s="120"/>
      <c r="X397" s="114"/>
      <c r="AA397" s="139"/>
    </row>
    <row r="398" spans="1:45" s="129" customFormat="1" ht="15" outlineLevel="2" x14ac:dyDescent="0.25">
      <c r="A398" s="40"/>
      <c r="B398" s="5">
        <v>44122011</v>
      </c>
      <c r="C398" s="5">
        <v>392</v>
      </c>
      <c r="D398" s="160" t="s">
        <v>74</v>
      </c>
      <c r="E398" s="160"/>
      <c r="F398" s="160"/>
      <c r="G398" s="5">
        <v>11</v>
      </c>
      <c r="H398" s="5" t="s">
        <v>125</v>
      </c>
      <c r="I398" s="19">
        <f>360/4</f>
        <v>90</v>
      </c>
      <c r="J398" s="19">
        <v>90</v>
      </c>
      <c r="K398" s="19">
        <v>90</v>
      </c>
      <c r="L398" s="19">
        <v>90</v>
      </c>
      <c r="M398" s="371">
        <v>120</v>
      </c>
      <c r="N398" s="93">
        <v>350</v>
      </c>
      <c r="O398" s="18"/>
      <c r="P398" s="158">
        <f t="shared" si="45"/>
        <v>42000</v>
      </c>
      <c r="Q398" s="11"/>
      <c r="R398" s="11"/>
      <c r="S398" s="79"/>
      <c r="T398" s="10"/>
      <c r="U398" s="50"/>
      <c r="V398" s="114">
        <f t="shared" si="39"/>
        <v>42000</v>
      </c>
      <c r="W398" s="120"/>
      <c r="X398" s="115"/>
      <c r="Z398" s="132"/>
      <c r="AA398" s="139"/>
      <c r="AP398" s="337"/>
      <c r="AQ398" s="38"/>
      <c r="AR398" s="38"/>
      <c r="AS398" s="38"/>
    </row>
    <row r="399" spans="1:45" s="129" customFormat="1" ht="15" outlineLevel="2" x14ac:dyDescent="0.25">
      <c r="A399" s="40"/>
      <c r="B399" s="5">
        <v>44122107</v>
      </c>
      <c r="C399" s="5">
        <v>392</v>
      </c>
      <c r="D399" s="160" t="s">
        <v>85</v>
      </c>
      <c r="E399" s="160"/>
      <c r="F399" s="160"/>
      <c r="G399" s="5">
        <v>11</v>
      </c>
      <c r="H399" s="5" t="s">
        <v>125</v>
      </c>
      <c r="I399" s="19">
        <f>360/4</f>
        <v>90</v>
      </c>
      <c r="J399" s="19">
        <v>90</v>
      </c>
      <c r="K399" s="19">
        <v>90</v>
      </c>
      <c r="L399" s="19">
        <v>90</v>
      </c>
      <c r="M399" s="371">
        <v>300</v>
      </c>
      <c r="N399" s="93">
        <v>65</v>
      </c>
      <c r="O399" s="18"/>
      <c r="P399" s="158">
        <f t="shared" si="45"/>
        <v>19500</v>
      </c>
      <c r="Q399" s="11"/>
      <c r="R399" s="11"/>
      <c r="S399" s="79"/>
      <c r="T399" s="10"/>
      <c r="U399" s="50"/>
      <c r="V399" s="114">
        <f t="shared" ref="V399:V449" si="46">+N399*M399</f>
        <v>19500</v>
      </c>
      <c r="W399" s="120"/>
      <c r="X399" s="115"/>
      <c r="Z399" s="132"/>
      <c r="AA399" s="139"/>
      <c r="AP399" s="337"/>
      <c r="AQ399" s="38"/>
      <c r="AR399" s="38"/>
      <c r="AS399" s="38"/>
    </row>
    <row r="400" spans="1:45" ht="21" customHeight="1" outlineLevel="2" x14ac:dyDescent="0.25">
      <c r="A400" s="17" t="s">
        <v>692</v>
      </c>
      <c r="B400" s="5">
        <v>44103502</v>
      </c>
      <c r="C400" s="6">
        <v>392</v>
      </c>
      <c r="D400" s="160" t="s">
        <v>696</v>
      </c>
      <c r="E400" s="160"/>
      <c r="F400" s="160"/>
      <c r="G400" s="5">
        <v>11</v>
      </c>
      <c r="H400" s="5" t="s">
        <v>140</v>
      </c>
      <c r="I400" s="19">
        <f>+M400/4</f>
        <v>300</v>
      </c>
      <c r="J400" s="19">
        <f>I400</f>
        <v>300</v>
      </c>
      <c r="K400" s="19">
        <f>J400</f>
        <v>300</v>
      </c>
      <c r="L400" s="19">
        <f>K400</f>
        <v>300</v>
      </c>
      <c r="M400" s="371">
        <v>1200</v>
      </c>
      <c r="N400" s="93">
        <v>15</v>
      </c>
      <c r="O400" s="18"/>
      <c r="P400" s="158">
        <f t="shared" si="45"/>
        <v>18000</v>
      </c>
      <c r="Q400" s="10"/>
      <c r="R400" s="10"/>
      <c r="S400" s="50"/>
      <c r="T400" s="10"/>
      <c r="U400" s="50"/>
      <c r="V400" s="114">
        <f t="shared" si="46"/>
        <v>18000</v>
      </c>
      <c r="W400" s="120"/>
      <c r="X400" s="116"/>
      <c r="AA400" s="139"/>
    </row>
    <row r="401" spans="1:45" s="129" customFormat="1" ht="21" customHeight="1" outlineLevel="1" x14ac:dyDescent="0.25">
      <c r="A401" s="39"/>
      <c r="B401" s="462" t="s">
        <v>717</v>
      </c>
      <c r="C401" s="437">
        <f>SUBTOTAL(9,C369:C400)</f>
        <v>12544</v>
      </c>
      <c r="D401" s="463"/>
      <c r="E401" s="463"/>
      <c r="F401" s="463"/>
      <c r="G401" s="462"/>
      <c r="H401" s="462"/>
      <c r="I401" s="441"/>
      <c r="J401" s="441"/>
      <c r="K401" s="441"/>
      <c r="L401" s="441"/>
      <c r="M401" s="442"/>
      <c r="N401" s="443"/>
      <c r="O401" s="444"/>
      <c r="P401" s="445">
        <f>SUBTOTAL(9,P369:P400)</f>
        <v>100558</v>
      </c>
      <c r="Q401" s="446"/>
      <c r="R401" s="446"/>
      <c r="S401" s="447"/>
      <c r="T401" s="446"/>
      <c r="U401" s="447"/>
      <c r="V401" s="430">
        <f>SUM(V370:V400)</f>
        <v>99998</v>
      </c>
      <c r="W401" s="449">
        <v>99999</v>
      </c>
      <c r="X401" s="448">
        <f>+X369-V401</f>
        <v>2</v>
      </c>
      <c r="Z401" s="132"/>
      <c r="AA401" s="140"/>
      <c r="AP401" s="337"/>
      <c r="AQ401" s="38"/>
      <c r="AR401" s="38"/>
      <c r="AS401" s="38"/>
    </row>
    <row r="402" spans="1:45" ht="21" customHeight="1" outlineLevel="2" x14ac:dyDescent="0.25">
      <c r="A402" s="17"/>
      <c r="B402" s="6">
        <v>44121625</v>
      </c>
      <c r="C402" s="6">
        <v>396</v>
      </c>
      <c r="D402" s="160" t="s">
        <v>31</v>
      </c>
      <c r="E402" s="160"/>
      <c r="F402" s="160"/>
      <c r="G402" s="5">
        <v>11</v>
      </c>
      <c r="H402" s="5" t="s">
        <v>123</v>
      </c>
      <c r="I402" s="44">
        <f>+M402/4</f>
        <v>1.25</v>
      </c>
      <c r="J402" s="44">
        <f>I402</f>
        <v>1.25</v>
      </c>
      <c r="K402" s="44">
        <f>J402</f>
        <v>1.25</v>
      </c>
      <c r="L402" s="44">
        <f>K402</f>
        <v>1.25</v>
      </c>
      <c r="M402" s="385">
        <v>5</v>
      </c>
      <c r="N402" s="153">
        <v>1200</v>
      </c>
      <c r="O402" s="45"/>
      <c r="P402" s="67">
        <f>+M402*N402</f>
        <v>6000</v>
      </c>
      <c r="Q402" s="10"/>
      <c r="R402" s="10"/>
      <c r="S402" s="50"/>
      <c r="T402" s="10"/>
      <c r="U402" s="50"/>
      <c r="V402" s="114">
        <f t="shared" si="46"/>
        <v>6000</v>
      </c>
      <c r="W402" s="120"/>
      <c r="X402" s="413">
        <v>150000</v>
      </c>
      <c r="AA402" s="139"/>
    </row>
    <row r="403" spans="1:45" ht="15" outlineLevel="2" x14ac:dyDescent="0.25">
      <c r="A403" s="17" t="s">
        <v>692</v>
      </c>
      <c r="B403" s="6">
        <v>39111608</v>
      </c>
      <c r="C403" s="6">
        <v>396</v>
      </c>
      <c r="D403" s="162" t="s">
        <v>217</v>
      </c>
      <c r="E403" s="162"/>
      <c r="F403" s="162"/>
      <c r="G403" s="5">
        <v>11</v>
      </c>
      <c r="H403" s="5" t="s">
        <v>123</v>
      </c>
      <c r="I403" s="19">
        <v>1</v>
      </c>
      <c r="J403" s="19"/>
      <c r="K403" s="19">
        <v>1</v>
      </c>
      <c r="L403" s="19">
        <v>1</v>
      </c>
      <c r="M403" s="380">
        <v>50</v>
      </c>
      <c r="N403" s="93">
        <v>900</v>
      </c>
      <c r="O403" s="18"/>
      <c r="P403" s="158">
        <f>+M403*N403</f>
        <v>45000</v>
      </c>
      <c r="Q403" s="10"/>
      <c r="R403" s="10"/>
      <c r="S403" s="50"/>
      <c r="T403" s="10"/>
      <c r="U403" s="50"/>
      <c r="V403" s="114">
        <f t="shared" si="46"/>
        <v>45000</v>
      </c>
      <c r="W403" s="120"/>
      <c r="X403" s="116"/>
      <c r="AA403" s="143"/>
    </row>
    <row r="404" spans="1:45" ht="15" outlineLevel="2" x14ac:dyDescent="0.25">
      <c r="A404" s="17" t="s">
        <v>692</v>
      </c>
      <c r="B404" s="5">
        <v>26111702</v>
      </c>
      <c r="C404" s="6">
        <v>396</v>
      </c>
      <c r="D404" s="151" t="s">
        <v>138</v>
      </c>
      <c r="E404" s="151"/>
      <c r="F404" s="151"/>
      <c r="G404" s="5">
        <v>11</v>
      </c>
      <c r="H404" s="5" t="s">
        <v>756</v>
      </c>
      <c r="I404" s="19">
        <f>+M404/4</f>
        <v>23</v>
      </c>
      <c r="J404" s="19">
        <f>I404</f>
        <v>23</v>
      </c>
      <c r="K404" s="19">
        <f>J404</f>
        <v>23</v>
      </c>
      <c r="L404" s="19">
        <f>K404</f>
        <v>23</v>
      </c>
      <c r="M404" s="371">
        <v>92</v>
      </c>
      <c r="N404" s="93">
        <v>85</v>
      </c>
      <c r="O404" s="18"/>
      <c r="P404" s="158">
        <f>+M404*N403:N404</f>
        <v>7820</v>
      </c>
      <c r="Q404" s="10"/>
      <c r="R404" s="10"/>
      <c r="S404" s="50"/>
      <c r="T404" s="10"/>
      <c r="U404" s="50"/>
      <c r="V404" s="114">
        <f t="shared" si="46"/>
        <v>7820</v>
      </c>
      <c r="W404" s="120"/>
      <c r="X404" s="116"/>
      <c r="AA404" s="139"/>
    </row>
    <row r="405" spans="1:45" ht="15" outlineLevel="2" x14ac:dyDescent="0.25">
      <c r="A405" s="17" t="s">
        <v>692</v>
      </c>
      <c r="B405" s="5">
        <v>26111702</v>
      </c>
      <c r="C405" s="6">
        <v>396</v>
      </c>
      <c r="D405" s="151" t="s">
        <v>755</v>
      </c>
      <c r="E405" s="151"/>
      <c r="F405" s="151"/>
      <c r="G405" s="5">
        <v>11</v>
      </c>
      <c r="H405" s="5" t="s">
        <v>123</v>
      </c>
      <c r="I405" s="44"/>
      <c r="J405" s="44"/>
      <c r="K405" s="44"/>
      <c r="L405" s="44"/>
      <c r="M405" s="385">
        <v>51</v>
      </c>
      <c r="N405" s="153">
        <v>380</v>
      </c>
      <c r="O405" s="45"/>
      <c r="P405" s="158">
        <f>+M405*N404:N405</f>
        <v>19380</v>
      </c>
      <c r="Q405" s="10"/>
      <c r="R405" s="10"/>
      <c r="S405" s="50"/>
      <c r="T405" s="10"/>
      <c r="U405" s="50"/>
      <c r="V405" s="114">
        <f t="shared" si="46"/>
        <v>19380</v>
      </c>
      <c r="W405" s="120"/>
      <c r="X405" s="116"/>
      <c r="AA405" s="139"/>
    </row>
    <row r="406" spans="1:45" ht="15" outlineLevel="2" x14ac:dyDescent="0.25">
      <c r="A406" s="17"/>
      <c r="B406" s="85">
        <v>26111703</v>
      </c>
      <c r="C406" s="6">
        <v>396</v>
      </c>
      <c r="D406" s="156" t="s">
        <v>935</v>
      </c>
      <c r="E406" s="156"/>
      <c r="F406" s="156"/>
      <c r="G406" s="5">
        <v>11</v>
      </c>
      <c r="H406" s="159" t="s">
        <v>123</v>
      </c>
      <c r="I406" s="19"/>
      <c r="J406" s="19"/>
      <c r="K406" s="19"/>
      <c r="L406" s="19"/>
      <c r="M406" s="96">
        <v>6</v>
      </c>
      <c r="N406" s="93">
        <v>3900</v>
      </c>
      <c r="O406" s="18"/>
      <c r="P406" s="158">
        <f>+N406*M406</f>
        <v>23400</v>
      </c>
      <c r="Q406" s="10"/>
      <c r="R406" s="10"/>
      <c r="S406" s="43"/>
      <c r="T406" s="49"/>
      <c r="U406" s="50"/>
      <c r="V406" s="177">
        <f>N406*M406</f>
        <v>23400</v>
      </c>
      <c r="W406" s="120"/>
      <c r="X406" s="116"/>
      <c r="AA406" s="139"/>
    </row>
    <row r="407" spans="1:45" ht="15" outlineLevel="2" x14ac:dyDescent="0.25">
      <c r="A407" s="17"/>
      <c r="B407" s="85">
        <v>26111703</v>
      </c>
      <c r="C407" s="6">
        <v>396</v>
      </c>
      <c r="D407" s="156" t="s">
        <v>261</v>
      </c>
      <c r="E407" s="156"/>
      <c r="F407" s="156"/>
      <c r="G407" s="5">
        <v>11</v>
      </c>
      <c r="H407" s="159" t="s">
        <v>123</v>
      </c>
      <c r="I407" s="19"/>
      <c r="J407" s="19"/>
      <c r="K407" s="19"/>
      <c r="L407" s="19"/>
      <c r="M407" s="96">
        <v>5</v>
      </c>
      <c r="N407" s="93">
        <v>4480</v>
      </c>
      <c r="O407" s="18"/>
      <c r="P407" s="158">
        <f>+N407*M407</f>
        <v>22400</v>
      </c>
      <c r="Q407" s="10"/>
      <c r="R407" s="10"/>
      <c r="S407" s="43"/>
      <c r="T407" s="49"/>
      <c r="U407" s="50"/>
      <c r="V407" s="177">
        <f>N407*M407</f>
        <v>22400</v>
      </c>
      <c r="W407" s="120"/>
      <c r="X407" s="116"/>
      <c r="AA407" s="139"/>
    </row>
    <row r="408" spans="1:45" ht="15" outlineLevel="2" x14ac:dyDescent="0.25">
      <c r="A408" s="17"/>
      <c r="B408" s="85">
        <v>26111703</v>
      </c>
      <c r="C408" s="6">
        <v>396</v>
      </c>
      <c r="D408" s="156" t="s">
        <v>743</v>
      </c>
      <c r="E408" s="156"/>
      <c r="F408" s="156"/>
      <c r="G408" s="5">
        <v>11</v>
      </c>
      <c r="H408" s="159" t="s">
        <v>123</v>
      </c>
      <c r="I408" s="19"/>
      <c r="J408" s="19"/>
      <c r="K408" s="19"/>
      <c r="L408" s="19"/>
      <c r="M408" s="96">
        <v>4</v>
      </c>
      <c r="N408" s="93">
        <v>5000</v>
      </c>
      <c r="O408" s="18"/>
      <c r="P408" s="158">
        <f>+N408*M408</f>
        <v>20000</v>
      </c>
      <c r="Q408" s="10"/>
      <c r="R408" s="10"/>
      <c r="S408" s="43"/>
      <c r="T408" s="49"/>
      <c r="U408" s="50"/>
      <c r="V408" s="177">
        <f>N408*M408</f>
        <v>20000</v>
      </c>
      <c r="W408" s="120"/>
      <c r="X408" s="116"/>
      <c r="AA408" s="139"/>
    </row>
    <row r="409" spans="1:45" ht="15" outlineLevel="2" x14ac:dyDescent="0.25">
      <c r="A409" s="17"/>
      <c r="B409" s="5">
        <v>26111702</v>
      </c>
      <c r="C409" s="6">
        <v>396</v>
      </c>
      <c r="D409" s="160" t="s">
        <v>138</v>
      </c>
      <c r="E409" s="160"/>
      <c r="F409" s="160"/>
      <c r="G409" s="5">
        <v>11</v>
      </c>
      <c r="H409" s="5" t="s">
        <v>123</v>
      </c>
      <c r="I409" s="19">
        <f>+M409/4</f>
        <v>30</v>
      </c>
      <c r="J409" s="19">
        <f>I409</f>
        <v>30</v>
      </c>
      <c r="K409" s="19">
        <f>J409</f>
        <v>30</v>
      </c>
      <c r="L409" s="19">
        <f>K409</f>
        <v>30</v>
      </c>
      <c r="M409" s="371">
        <v>120</v>
      </c>
      <c r="N409" s="93">
        <v>50</v>
      </c>
      <c r="O409" s="18"/>
      <c r="P409" s="158">
        <f>+M409*N409</f>
        <v>6000</v>
      </c>
      <c r="Q409" s="10"/>
      <c r="R409" s="10"/>
      <c r="S409" s="50"/>
      <c r="T409" s="10"/>
      <c r="U409" s="50"/>
      <c r="V409" s="114">
        <f t="shared" si="46"/>
        <v>6000</v>
      </c>
      <c r="W409" s="120"/>
      <c r="X409" s="116"/>
      <c r="AA409" s="139"/>
    </row>
    <row r="410" spans="1:45" s="129" customFormat="1" ht="15" outlineLevel="1" x14ac:dyDescent="0.25">
      <c r="A410" s="36"/>
      <c r="B410" s="462" t="s">
        <v>719</v>
      </c>
      <c r="C410" s="437">
        <f>SUBTOTAL(9,C402:C409)</f>
        <v>3168</v>
      </c>
      <c r="D410" s="463"/>
      <c r="E410" s="463"/>
      <c r="F410" s="463"/>
      <c r="G410" s="462"/>
      <c r="H410" s="462"/>
      <c r="I410" s="441"/>
      <c r="J410" s="441"/>
      <c r="K410" s="441"/>
      <c r="L410" s="441"/>
      <c r="M410" s="442"/>
      <c r="N410" s="443"/>
      <c r="O410" s="444"/>
      <c r="P410" s="445">
        <f>SUBTOTAL(9,P402:P409)</f>
        <v>150000</v>
      </c>
      <c r="Q410" s="446"/>
      <c r="R410" s="446"/>
      <c r="S410" s="447"/>
      <c r="T410" s="446"/>
      <c r="U410" s="447"/>
      <c r="V410" s="448">
        <f>SUM(V402:V409)</f>
        <v>150000</v>
      </c>
      <c r="W410" s="449">
        <v>150000</v>
      </c>
      <c r="X410" s="448">
        <f>+X402-V410</f>
        <v>0</v>
      </c>
      <c r="Z410" s="132"/>
      <c r="AA410" s="140"/>
      <c r="AP410" s="337"/>
      <c r="AQ410" s="38"/>
      <c r="AR410" s="38"/>
      <c r="AS410" s="38"/>
    </row>
    <row r="411" spans="1:45" ht="15" outlineLevel="2" x14ac:dyDescent="0.25">
      <c r="A411" s="17" t="s">
        <v>692</v>
      </c>
      <c r="B411" s="6">
        <v>44103105</v>
      </c>
      <c r="C411" s="6">
        <v>397.2</v>
      </c>
      <c r="D411" s="160" t="s">
        <v>48</v>
      </c>
      <c r="E411" s="160"/>
      <c r="F411" s="160"/>
      <c r="G411" s="5">
        <v>11</v>
      </c>
      <c r="H411" s="5" t="s">
        <v>123</v>
      </c>
      <c r="I411" s="44">
        <f>+M411/4</f>
        <v>1.75</v>
      </c>
      <c r="J411" s="44">
        <f t="shared" ref="J411:L412" si="47">I411</f>
        <v>1.75</v>
      </c>
      <c r="K411" s="44">
        <f t="shared" si="47"/>
        <v>1.75</v>
      </c>
      <c r="L411" s="44">
        <f t="shared" si="47"/>
        <v>1.75</v>
      </c>
      <c r="M411" s="385">
        <v>7</v>
      </c>
      <c r="N411" s="153">
        <v>5600</v>
      </c>
      <c r="O411" s="45"/>
      <c r="P411" s="67">
        <f>+M411*N411</f>
        <v>39200</v>
      </c>
      <c r="Q411" s="10"/>
      <c r="R411" s="10"/>
      <c r="S411" s="50"/>
      <c r="T411" s="10"/>
      <c r="U411" s="50"/>
      <c r="V411" s="114">
        <f t="shared" si="46"/>
        <v>39200</v>
      </c>
      <c r="W411" s="120"/>
      <c r="X411" s="116"/>
      <c r="AA411" s="139"/>
    </row>
    <row r="412" spans="1:45" ht="15" outlineLevel="2" x14ac:dyDescent="0.25">
      <c r="A412" s="17" t="s">
        <v>692</v>
      </c>
      <c r="B412" s="5">
        <v>44103103</v>
      </c>
      <c r="C412" s="5">
        <v>397.2</v>
      </c>
      <c r="D412" s="160" t="s">
        <v>118</v>
      </c>
      <c r="E412" s="160"/>
      <c r="F412" s="160"/>
      <c r="G412" s="5">
        <v>11</v>
      </c>
      <c r="H412" s="5" t="s">
        <v>123</v>
      </c>
      <c r="I412" s="19">
        <f>+M412/4</f>
        <v>7.5</v>
      </c>
      <c r="J412" s="19">
        <f t="shared" si="47"/>
        <v>7.5</v>
      </c>
      <c r="K412" s="19">
        <f t="shared" si="47"/>
        <v>7.5</v>
      </c>
      <c r="L412" s="19">
        <f t="shared" si="47"/>
        <v>7.5</v>
      </c>
      <c r="M412" s="371">
        <v>30</v>
      </c>
      <c r="N412" s="93">
        <v>2950</v>
      </c>
      <c r="O412" s="18"/>
      <c r="P412" s="158">
        <f>+M412*N412</f>
        <v>88500</v>
      </c>
      <c r="Q412" s="37"/>
      <c r="R412" s="37"/>
      <c r="S412" s="58"/>
      <c r="T412" s="37"/>
      <c r="U412" s="58"/>
      <c r="V412" s="114">
        <f t="shared" si="46"/>
        <v>88500</v>
      </c>
      <c r="W412" s="120">
        <v>225500</v>
      </c>
      <c r="X412" s="413">
        <v>225500</v>
      </c>
      <c r="AA412" s="139"/>
      <c r="AQ412" s="481">
        <f>+V417+V421</f>
        <v>192400</v>
      </c>
    </row>
    <row r="413" spans="1:45" s="129" customFormat="1" ht="15" outlineLevel="2" x14ac:dyDescent="0.25">
      <c r="A413" s="40"/>
      <c r="B413" s="5">
        <v>31201515</v>
      </c>
      <c r="C413" s="5">
        <v>397.2</v>
      </c>
      <c r="D413" s="160" t="s">
        <v>55</v>
      </c>
      <c r="E413" s="160"/>
      <c r="F413" s="160"/>
      <c r="G413" s="5">
        <v>11</v>
      </c>
      <c r="H413" s="5" t="s">
        <v>123</v>
      </c>
      <c r="I413" s="19">
        <f>90/4</f>
        <v>22.5</v>
      </c>
      <c r="J413" s="19">
        <v>23</v>
      </c>
      <c r="K413" s="19">
        <v>23</v>
      </c>
      <c r="L413" s="19">
        <v>23</v>
      </c>
      <c r="M413" s="371">
        <v>16</v>
      </c>
      <c r="N413" s="93">
        <v>150</v>
      </c>
      <c r="O413" s="18"/>
      <c r="P413" s="158">
        <f>+M413*N413</f>
        <v>2400</v>
      </c>
      <c r="Q413" s="37"/>
      <c r="R413" s="37"/>
      <c r="S413" s="58"/>
      <c r="T413" s="37"/>
      <c r="U413" s="58"/>
      <c r="V413" s="114">
        <f t="shared" si="46"/>
        <v>2400</v>
      </c>
      <c r="W413" s="120"/>
      <c r="X413" s="115">
        <f>+V417+V420+V422</f>
        <v>225550</v>
      </c>
      <c r="Z413" s="132"/>
      <c r="AA413" s="139"/>
      <c r="AP413" s="337"/>
      <c r="AQ413" s="38"/>
      <c r="AR413" s="38"/>
      <c r="AS413" s="38"/>
    </row>
    <row r="414" spans="1:45" ht="15" outlineLevel="2" x14ac:dyDescent="0.25">
      <c r="A414" s="17" t="s">
        <v>692</v>
      </c>
      <c r="B414" s="5">
        <v>44103112</v>
      </c>
      <c r="C414" s="5">
        <v>397.2</v>
      </c>
      <c r="D414" s="160" t="s">
        <v>142</v>
      </c>
      <c r="E414" s="160"/>
      <c r="F414" s="160"/>
      <c r="G414" s="5">
        <v>11</v>
      </c>
      <c r="H414" s="5" t="s">
        <v>123</v>
      </c>
      <c r="I414" s="19">
        <f>+M414/4</f>
        <v>3</v>
      </c>
      <c r="J414" s="19">
        <f>I414</f>
        <v>3</v>
      </c>
      <c r="K414" s="19">
        <f>J414</f>
        <v>3</v>
      </c>
      <c r="L414" s="19">
        <f>K414</f>
        <v>3</v>
      </c>
      <c r="M414" s="371">
        <v>12</v>
      </c>
      <c r="N414" s="93">
        <v>3600</v>
      </c>
      <c r="O414" s="18"/>
      <c r="P414" s="158">
        <f>+M414*N414</f>
        <v>43200</v>
      </c>
      <c r="Q414" s="10"/>
      <c r="R414" s="10"/>
      <c r="S414" s="50"/>
      <c r="T414" s="10"/>
      <c r="U414" s="50"/>
      <c r="V414" s="114">
        <f t="shared" si="46"/>
        <v>43200</v>
      </c>
      <c r="W414" s="120"/>
      <c r="X414" s="116"/>
      <c r="AA414" s="139"/>
      <c r="AQ414" s="481">
        <f>+X412-X413</f>
        <v>-50</v>
      </c>
    </row>
    <row r="415" spans="1:45" ht="15" outlineLevel="2" x14ac:dyDescent="0.25">
      <c r="A415" s="17" t="s">
        <v>692</v>
      </c>
      <c r="B415" s="5">
        <v>44101802</v>
      </c>
      <c r="C415" s="5">
        <v>397.2</v>
      </c>
      <c r="D415" s="160" t="s">
        <v>56</v>
      </c>
      <c r="E415" s="160"/>
      <c r="F415" s="160"/>
      <c r="G415" s="5">
        <v>11</v>
      </c>
      <c r="H415" s="5" t="s">
        <v>123</v>
      </c>
      <c r="I415" s="19">
        <v>60</v>
      </c>
      <c r="J415" s="19">
        <v>60</v>
      </c>
      <c r="K415" s="19">
        <v>60</v>
      </c>
      <c r="L415" s="19">
        <f>240/4</f>
        <v>60</v>
      </c>
      <c r="M415" s="371">
        <v>10</v>
      </c>
      <c r="N415" s="93">
        <v>70</v>
      </c>
      <c r="O415" s="18"/>
      <c r="P415" s="158">
        <f>+M415*N415</f>
        <v>700</v>
      </c>
      <c r="Q415" s="10"/>
      <c r="R415" s="10"/>
      <c r="S415" s="50"/>
      <c r="T415" s="10"/>
      <c r="U415" s="50"/>
      <c r="V415" s="114">
        <f t="shared" si="46"/>
        <v>700</v>
      </c>
      <c r="W415" s="120"/>
      <c r="X415" s="116"/>
      <c r="AA415" s="139"/>
    </row>
    <row r="416" spans="1:45" ht="15" outlineLevel="2" x14ac:dyDescent="0.25">
      <c r="A416" s="17"/>
      <c r="B416" s="5">
        <v>45111605</v>
      </c>
      <c r="C416" s="6">
        <v>397.2</v>
      </c>
      <c r="D416" s="151" t="s">
        <v>73</v>
      </c>
      <c r="E416" s="151"/>
      <c r="F416" s="151"/>
      <c r="G416" s="5">
        <v>11</v>
      </c>
      <c r="H416" s="5" t="s">
        <v>123</v>
      </c>
      <c r="I416" s="19">
        <v>1</v>
      </c>
      <c r="J416" s="19">
        <v>0</v>
      </c>
      <c r="K416" s="19">
        <v>1</v>
      </c>
      <c r="L416" s="19">
        <v>0</v>
      </c>
      <c r="M416" s="371">
        <v>16</v>
      </c>
      <c r="N416" s="93">
        <v>550</v>
      </c>
      <c r="O416" s="18"/>
      <c r="P416" s="158">
        <f>+M416*N415:N416</f>
        <v>8800</v>
      </c>
      <c r="Q416" s="10"/>
      <c r="R416" s="10"/>
      <c r="S416" s="50"/>
      <c r="T416" s="10"/>
      <c r="U416" s="50"/>
      <c r="V416" s="118">
        <f t="shared" si="46"/>
        <v>8800</v>
      </c>
      <c r="W416" s="120"/>
      <c r="X416" s="116"/>
      <c r="AA416" s="139"/>
    </row>
    <row r="417" spans="1:45" s="129" customFormat="1" ht="15" outlineLevel="1" x14ac:dyDescent="0.25">
      <c r="A417" s="36"/>
      <c r="B417" s="7" t="s">
        <v>720</v>
      </c>
      <c r="C417" s="7">
        <f>SUBTOTAL(9,C411:C415)</f>
        <v>1986</v>
      </c>
      <c r="D417" s="160"/>
      <c r="E417" s="160"/>
      <c r="F417" s="160"/>
      <c r="G417" s="5">
        <v>11</v>
      </c>
      <c r="H417" s="7"/>
      <c r="I417" s="41"/>
      <c r="J417" s="41"/>
      <c r="K417" s="41"/>
      <c r="L417" s="41"/>
      <c r="M417" s="382"/>
      <c r="N417" s="170"/>
      <c r="O417" s="18"/>
      <c r="P417" s="163">
        <f>SUBTOTAL(9,P411:P415)</f>
        <v>174000</v>
      </c>
      <c r="Q417" s="37"/>
      <c r="R417" s="37"/>
      <c r="S417" s="58"/>
      <c r="T417" s="37"/>
      <c r="U417" s="58"/>
      <c r="V417" s="115">
        <f>SUM(V411:V416)</f>
        <v>182800</v>
      </c>
      <c r="W417" s="120">
        <f>+P417+P419+P421</f>
        <v>202350</v>
      </c>
      <c r="X417" s="204"/>
      <c r="Z417" s="132"/>
      <c r="AA417" s="140"/>
      <c r="AP417" s="337"/>
      <c r="AQ417" s="38"/>
      <c r="AR417" s="38"/>
      <c r="AS417" s="38"/>
    </row>
    <row r="418" spans="1:45" ht="15" outlineLevel="2" x14ac:dyDescent="0.25">
      <c r="A418" s="17" t="s">
        <v>692</v>
      </c>
      <c r="B418" s="5">
        <v>47131502</v>
      </c>
      <c r="C418" s="5">
        <v>397.3</v>
      </c>
      <c r="D418" s="160" t="s">
        <v>122</v>
      </c>
      <c r="E418" s="160"/>
      <c r="F418" s="160"/>
      <c r="G418" s="5">
        <v>11</v>
      </c>
      <c r="H418" s="5" t="s">
        <v>125</v>
      </c>
      <c r="I418" s="19">
        <f>+M418/4</f>
        <v>3</v>
      </c>
      <c r="J418" s="19">
        <f t="shared" ref="J418:L419" si="48">I418</f>
        <v>3</v>
      </c>
      <c r="K418" s="19">
        <f t="shared" si="48"/>
        <v>3</v>
      </c>
      <c r="L418" s="19">
        <f t="shared" si="48"/>
        <v>3</v>
      </c>
      <c r="M418" s="371">
        <v>12</v>
      </c>
      <c r="N418" s="93">
        <v>1200</v>
      </c>
      <c r="O418" s="18"/>
      <c r="P418" s="158">
        <f>+M418*N418</f>
        <v>14400</v>
      </c>
      <c r="Q418" s="10"/>
      <c r="R418" s="10"/>
      <c r="S418" s="50"/>
      <c r="T418" s="10"/>
      <c r="U418" s="50"/>
      <c r="V418" s="114">
        <f>+N418*M418</f>
        <v>14400</v>
      </c>
      <c r="W418" s="120"/>
      <c r="X418" s="116"/>
      <c r="AA418" s="139"/>
    </row>
    <row r="419" spans="1:45" s="129" customFormat="1" ht="15" outlineLevel="1" x14ac:dyDescent="0.25">
      <c r="A419" s="36"/>
      <c r="B419" s="5">
        <v>43201801</v>
      </c>
      <c r="C419" s="5">
        <v>397.3</v>
      </c>
      <c r="D419" s="151" t="s">
        <v>780</v>
      </c>
      <c r="E419" s="151"/>
      <c r="F419" s="151"/>
      <c r="G419" s="5">
        <v>11</v>
      </c>
      <c r="H419" s="172" t="s">
        <v>125</v>
      </c>
      <c r="I419" s="48">
        <f>+M419/4</f>
        <v>3.75</v>
      </c>
      <c r="J419" s="48">
        <f t="shared" si="48"/>
        <v>3.75</v>
      </c>
      <c r="K419" s="48">
        <f t="shared" si="48"/>
        <v>3.75</v>
      </c>
      <c r="L419" s="48">
        <f t="shared" si="48"/>
        <v>3.75</v>
      </c>
      <c r="M419" s="371">
        <v>15</v>
      </c>
      <c r="N419" s="93">
        <v>1250</v>
      </c>
      <c r="O419" s="18"/>
      <c r="P419" s="158">
        <f>+M419*N419</f>
        <v>18750</v>
      </c>
      <c r="Q419" s="10"/>
      <c r="R419" s="10"/>
      <c r="S419" s="50"/>
      <c r="T419" s="10"/>
      <c r="U419" s="50"/>
      <c r="V419" s="118">
        <f>+N419*M419</f>
        <v>18750</v>
      </c>
      <c r="W419" s="120">
        <v>10000</v>
      </c>
      <c r="X419" s="204"/>
      <c r="Z419" s="132"/>
      <c r="AA419" s="140"/>
      <c r="AP419" s="337"/>
      <c r="AQ419" s="38"/>
      <c r="AR419" s="38"/>
      <c r="AS419" s="38"/>
    </row>
    <row r="420" spans="1:45" s="129" customFormat="1" ht="15" outlineLevel="1" x14ac:dyDescent="0.25">
      <c r="A420" s="36"/>
      <c r="B420" s="5"/>
      <c r="C420" s="5"/>
      <c r="D420" s="151"/>
      <c r="E420" s="151"/>
      <c r="F420" s="151"/>
      <c r="G420" s="5">
        <v>11</v>
      </c>
      <c r="H420" s="172"/>
      <c r="I420" s="48"/>
      <c r="J420" s="48"/>
      <c r="K420" s="48"/>
      <c r="L420" s="48"/>
      <c r="M420" s="371"/>
      <c r="N420" s="93"/>
      <c r="O420" s="18"/>
      <c r="P420" s="158"/>
      <c r="Q420" s="10"/>
      <c r="R420" s="10"/>
      <c r="S420" s="50"/>
      <c r="T420" s="10"/>
      <c r="U420" s="50"/>
      <c r="V420" s="117">
        <f>SUM(V418:V419)</f>
        <v>33150</v>
      </c>
      <c r="W420" s="120"/>
      <c r="X420" s="204"/>
      <c r="Z420" s="132"/>
      <c r="AA420" s="140"/>
      <c r="AP420" s="337"/>
      <c r="AQ420" s="38"/>
      <c r="AR420" s="38"/>
      <c r="AS420" s="38"/>
    </row>
    <row r="421" spans="1:45" ht="15" outlineLevel="2" x14ac:dyDescent="0.25">
      <c r="A421" s="17" t="s">
        <v>692</v>
      </c>
      <c r="B421" s="6">
        <v>43202005</v>
      </c>
      <c r="C421" s="6">
        <v>397.4</v>
      </c>
      <c r="D421" s="160" t="s">
        <v>144</v>
      </c>
      <c r="E421" s="160"/>
      <c r="F421" s="160"/>
      <c r="G421" s="5">
        <v>11</v>
      </c>
      <c r="H421" s="5" t="s">
        <v>123</v>
      </c>
      <c r="I421" s="44">
        <f>+M421/4</f>
        <v>3</v>
      </c>
      <c r="J421" s="44">
        <f>I421</f>
        <v>3</v>
      </c>
      <c r="K421" s="44">
        <f>J421</f>
        <v>3</v>
      </c>
      <c r="L421" s="44">
        <f>K421</f>
        <v>3</v>
      </c>
      <c r="M421" s="385">
        <v>12</v>
      </c>
      <c r="N421" s="153">
        <v>800</v>
      </c>
      <c r="O421" s="45"/>
      <c r="P421" s="67">
        <f>+M421*N421</f>
        <v>9600</v>
      </c>
      <c r="Q421" s="10"/>
      <c r="R421" s="10"/>
      <c r="S421" s="50"/>
      <c r="T421" s="10"/>
      <c r="U421" s="50"/>
      <c r="V421" s="114">
        <f t="shared" si="46"/>
        <v>9600</v>
      </c>
      <c r="W421" s="120"/>
      <c r="X421" s="116"/>
      <c r="AA421" s="139"/>
    </row>
    <row r="422" spans="1:45" s="129" customFormat="1" ht="15" outlineLevel="1" x14ac:dyDescent="0.25">
      <c r="A422" s="36"/>
      <c r="B422" s="8" t="s">
        <v>722</v>
      </c>
      <c r="C422" s="8">
        <f>SUBTOTAL(9,C421:C421)</f>
        <v>397.4</v>
      </c>
      <c r="D422" s="160"/>
      <c r="E422" s="160"/>
      <c r="F422" s="160"/>
      <c r="G422" s="5">
        <v>11</v>
      </c>
      <c r="H422" s="7"/>
      <c r="I422" s="68"/>
      <c r="J422" s="68"/>
      <c r="K422" s="68"/>
      <c r="L422" s="68"/>
      <c r="M422" s="386"/>
      <c r="N422" s="152"/>
      <c r="O422" s="45"/>
      <c r="P422" s="155">
        <f>SUBTOTAL(9,P421:P421)</f>
        <v>9600</v>
      </c>
      <c r="Q422" s="37"/>
      <c r="R422" s="37"/>
      <c r="S422" s="58"/>
      <c r="T422" s="37"/>
      <c r="U422" s="58"/>
      <c r="V422" s="115">
        <f>SUM(V421)</f>
        <v>9600</v>
      </c>
      <c r="W422" s="120">
        <f>+W417-W412</f>
        <v>-23150</v>
      </c>
      <c r="X422" s="204"/>
      <c r="Z422" s="132"/>
      <c r="AA422" s="140"/>
      <c r="AP422" s="337"/>
      <c r="AQ422" s="38"/>
      <c r="AR422" s="38"/>
      <c r="AS422" s="38"/>
    </row>
    <row r="423" spans="1:45" s="129" customFormat="1" ht="15" outlineLevel="1" x14ac:dyDescent="0.25">
      <c r="A423" s="36"/>
      <c r="B423" s="6">
        <v>39121602</v>
      </c>
      <c r="C423" s="6">
        <v>611.1</v>
      </c>
      <c r="D423" s="156" t="s">
        <v>923</v>
      </c>
      <c r="E423" s="156"/>
      <c r="F423" s="156"/>
      <c r="G423" s="5">
        <v>11</v>
      </c>
      <c r="H423" s="159" t="s">
        <v>123</v>
      </c>
      <c r="I423" s="19"/>
      <c r="J423" s="19"/>
      <c r="K423" s="19"/>
      <c r="L423" s="19"/>
      <c r="M423" s="96">
        <v>9</v>
      </c>
      <c r="N423" s="93">
        <v>18000</v>
      </c>
      <c r="O423" s="18"/>
      <c r="P423" s="158">
        <f t="shared" ref="P423:P430" si="49">+N423*M423</f>
        <v>162000</v>
      </c>
      <c r="Q423" s="10"/>
      <c r="R423" s="10"/>
      <c r="S423" s="43"/>
      <c r="T423" s="34"/>
      <c r="U423" s="34"/>
      <c r="V423" s="177">
        <f t="shared" ref="V423:V430" si="50">N423*M423</f>
        <v>162000</v>
      </c>
      <c r="W423" s="120"/>
      <c r="X423" s="413">
        <v>12000000</v>
      </c>
      <c r="Z423" s="132"/>
      <c r="AA423" s="140"/>
      <c r="AP423" s="337"/>
      <c r="AQ423" s="38"/>
      <c r="AR423" s="38"/>
      <c r="AS423" s="38"/>
    </row>
    <row r="424" spans="1:45" s="129" customFormat="1" ht="15" outlineLevel="1" x14ac:dyDescent="0.25">
      <c r="A424" s="36"/>
      <c r="B424" s="6">
        <v>39121602</v>
      </c>
      <c r="C424" s="6">
        <v>611.1</v>
      </c>
      <c r="D424" s="156" t="s">
        <v>924</v>
      </c>
      <c r="E424" s="156"/>
      <c r="F424" s="156"/>
      <c r="G424" s="5">
        <v>11</v>
      </c>
      <c r="H424" s="159" t="s">
        <v>123</v>
      </c>
      <c r="I424" s="19"/>
      <c r="J424" s="19"/>
      <c r="K424" s="19"/>
      <c r="L424" s="19"/>
      <c r="M424" s="96">
        <v>3</v>
      </c>
      <c r="N424" s="93">
        <v>33000</v>
      </c>
      <c r="O424" s="18"/>
      <c r="P424" s="158">
        <f t="shared" si="49"/>
        <v>99000</v>
      </c>
      <c r="Q424" s="10"/>
      <c r="R424" s="10"/>
      <c r="S424" s="43"/>
      <c r="T424" s="34"/>
      <c r="U424" s="34"/>
      <c r="V424" s="177">
        <f t="shared" si="50"/>
        <v>99000</v>
      </c>
      <c r="W424" s="120"/>
      <c r="X424" s="116"/>
      <c r="Z424" s="132"/>
      <c r="AA424" s="140"/>
      <c r="AP424" s="337"/>
      <c r="AQ424" s="38"/>
      <c r="AR424" s="38"/>
      <c r="AS424" s="38"/>
    </row>
    <row r="425" spans="1:45" s="129" customFormat="1" ht="15" outlineLevel="1" x14ac:dyDescent="0.25">
      <c r="A425" s="36"/>
      <c r="B425" s="6">
        <v>39121602</v>
      </c>
      <c r="C425" s="6">
        <v>611.1</v>
      </c>
      <c r="D425" s="156" t="s">
        <v>267</v>
      </c>
      <c r="E425" s="156"/>
      <c r="F425" s="156"/>
      <c r="G425" s="5">
        <v>11</v>
      </c>
      <c r="H425" s="159" t="s">
        <v>123</v>
      </c>
      <c r="I425" s="19"/>
      <c r="J425" s="19"/>
      <c r="K425" s="19"/>
      <c r="L425" s="19"/>
      <c r="M425" s="96">
        <v>4</v>
      </c>
      <c r="N425" s="93">
        <v>75000</v>
      </c>
      <c r="O425" s="18"/>
      <c r="P425" s="158">
        <f t="shared" si="49"/>
        <v>300000</v>
      </c>
      <c r="Q425" s="10"/>
      <c r="R425" s="10"/>
      <c r="S425" s="43"/>
      <c r="T425" s="34"/>
      <c r="U425" s="34"/>
      <c r="V425" s="177">
        <f t="shared" si="50"/>
        <v>300000</v>
      </c>
      <c r="W425" s="120"/>
      <c r="X425" s="116"/>
      <c r="Z425" s="132"/>
      <c r="AA425" s="140"/>
      <c r="AP425" s="337"/>
      <c r="AQ425" s="38"/>
      <c r="AR425" s="38"/>
      <c r="AS425" s="38"/>
    </row>
    <row r="426" spans="1:45" s="129" customFormat="1" ht="31.5" customHeight="1" outlineLevel="1" x14ac:dyDescent="0.25">
      <c r="A426" s="36"/>
      <c r="B426" s="6">
        <v>39121602</v>
      </c>
      <c r="C426" s="6">
        <v>611.1</v>
      </c>
      <c r="D426" s="156" t="s">
        <v>327</v>
      </c>
      <c r="E426" s="156"/>
      <c r="F426" s="156"/>
      <c r="G426" s="5">
        <v>11</v>
      </c>
      <c r="H426" s="159" t="s">
        <v>123</v>
      </c>
      <c r="I426" s="19"/>
      <c r="J426" s="19"/>
      <c r="K426" s="19"/>
      <c r="L426" s="19"/>
      <c r="M426" s="96">
        <v>5</v>
      </c>
      <c r="N426" s="93">
        <v>950000</v>
      </c>
      <c r="O426" s="18"/>
      <c r="P426" s="158">
        <f t="shared" si="49"/>
        <v>4750000</v>
      </c>
      <c r="Q426" s="6">
        <v>-39120379.799999997</v>
      </c>
      <c r="R426" s="6">
        <v>-78241370.700000003</v>
      </c>
      <c r="S426" s="56" t="s">
        <v>327</v>
      </c>
      <c r="T426" s="94"/>
      <c r="U426" s="113">
        <v>13</v>
      </c>
      <c r="V426" s="177">
        <f t="shared" si="50"/>
        <v>4750000</v>
      </c>
      <c r="W426" s="120"/>
      <c r="X426" s="116"/>
      <c r="Z426" s="132"/>
      <c r="AA426" s="140"/>
      <c r="AP426" s="337"/>
      <c r="AQ426" s="38"/>
      <c r="AR426" s="38"/>
      <c r="AS426" s="38"/>
    </row>
    <row r="427" spans="1:45" s="129" customFormat="1" ht="26.25" outlineLevel="1" x14ac:dyDescent="0.25">
      <c r="A427" s="36"/>
      <c r="B427" s="6">
        <v>39121602</v>
      </c>
      <c r="C427" s="6">
        <v>611.1</v>
      </c>
      <c r="D427" s="156" t="s">
        <v>947</v>
      </c>
      <c r="E427" s="156"/>
      <c r="F427" s="156"/>
      <c r="G427" s="5">
        <v>11</v>
      </c>
      <c r="H427" s="159" t="s">
        <v>123</v>
      </c>
      <c r="I427" s="19"/>
      <c r="J427" s="19"/>
      <c r="K427" s="19"/>
      <c r="L427" s="19"/>
      <c r="M427" s="96">
        <v>3</v>
      </c>
      <c r="N427" s="93">
        <v>1330000</v>
      </c>
      <c r="O427" s="18"/>
      <c r="P427" s="158">
        <f t="shared" si="49"/>
        <v>3990000</v>
      </c>
      <c r="Q427" s="10"/>
      <c r="R427" s="10"/>
      <c r="S427" s="43"/>
      <c r="T427" s="34"/>
      <c r="U427" s="34"/>
      <c r="V427" s="177">
        <f t="shared" si="50"/>
        <v>3990000</v>
      </c>
      <c r="W427" s="120"/>
      <c r="X427" s="116"/>
      <c r="Z427" s="132"/>
      <c r="AA427" s="140"/>
      <c r="AP427" s="337"/>
      <c r="AQ427" s="38"/>
      <c r="AR427" s="38"/>
      <c r="AS427" s="38"/>
    </row>
    <row r="428" spans="1:45" s="129" customFormat="1" ht="15" outlineLevel="1" x14ac:dyDescent="0.25">
      <c r="A428" s="36"/>
      <c r="B428" s="6"/>
      <c r="C428" s="6"/>
      <c r="D428" s="156"/>
      <c r="E428" s="156"/>
      <c r="F428" s="156"/>
      <c r="G428" s="5"/>
      <c r="H428" s="159"/>
      <c r="I428" s="19"/>
      <c r="J428" s="19"/>
      <c r="K428" s="19"/>
      <c r="L428" s="19"/>
      <c r="M428" s="96"/>
      <c r="N428" s="93"/>
      <c r="O428" s="18"/>
      <c r="P428" s="158"/>
      <c r="Q428" s="10"/>
      <c r="R428" s="10"/>
      <c r="S428" s="43"/>
      <c r="T428" s="34"/>
      <c r="U428" s="34"/>
      <c r="V428" s="177"/>
      <c r="W428" s="120"/>
      <c r="X428" s="116"/>
      <c r="Z428" s="132"/>
      <c r="AA428" s="140"/>
      <c r="AP428" s="337"/>
      <c r="AQ428" s="38"/>
      <c r="AR428" s="38"/>
      <c r="AS428" s="38"/>
    </row>
    <row r="429" spans="1:45" s="129" customFormat="1" ht="26.25" outlineLevel="1" x14ac:dyDescent="0.25">
      <c r="A429" s="36"/>
      <c r="B429" s="6">
        <v>26131801</v>
      </c>
      <c r="C429" s="6">
        <v>611.1</v>
      </c>
      <c r="D429" s="156" t="s">
        <v>974</v>
      </c>
      <c r="E429" s="156"/>
      <c r="F429" s="156"/>
      <c r="G429" s="5">
        <v>11</v>
      </c>
      <c r="H429" s="159" t="s">
        <v>123</v>
      </c>
      <c r="I429" s="19"/>
      <c r="J429" s="19"/>
      <c r="K429" s="19"/>
      <c r="L429" s="19"/>
      <c r="M429" s="96">
        <v>12</v>
      </c>
      <c r="N429" s="93">
        <v>200000</v>
      </c>
      <c r="O429" s="18"/>
      <c r="P429" s="158">
        <f t="shared" si="49"/>
        <v>2400000</v>
      </c>
      <c r="Q429" s="10"/>
      <c r="R429" s="10"/>
      <c r="S429" s="43"/>
      <c r="T429" s="34"/>
      <c r="U429" s="34"/>
      <c r="V429" s="177">
        <f t="shared" si="50"/>
        <v>2400000</v>
      </c>
      <c r="W429" s="120"/>
      <c r="X429" s="116"/>
      <c r="Z429" s="132"/>
      <c r="AA429" s="140"/>
      <c r="AP429" s="337"/>
      <c r="AQ429" s="38"/>
      <c r="AR429" s="38"/>
      <c r="AS429" s="38"/>
    </row>
    <row r="430" spans="1:45" s="129" customFormat="1" ht="15" outlineLevel="1" x14ac:dyDescent="0.25">
      <c r="A430" s="36"/>
      <c r="B430" s="6">
        <v>41113628</v>
      </c>
      <c r="C430" s="6">
        <v>611.1</v>
      </c>
      <c r="D430" s="156" t="s">
        <v>922</v>
      </c>
      <c r="E430" s="156"/>
      <c r="F430" s="156"/>
      <c r="G430" s="5">
        <v>11</v>
      </c>
      <c r="H430" s="166" t="s">
        <v>402</v>
      </c>
      <c r="I430" s="19"/>
      <c r="J430" s="19"/>
      <c r="K430" s="19"/>
      <c r="L430" s="19"/>
      <c r="M430" s="96">
        <v>15</v>
      </c>
      <c r="N430" s="93">
        <v>20000</v>
      </c>
      <c r="O430" s="18"/>
      <c r="P430" s="158">
        <f t="shared" si="49"/>
        <v>300000</v>
      </c>
      <c r="Q430" s="10"/>
      <c r="R430" s="10"/>
      <c r="S430" s="43"/>
      <c r="T430" s="34"/>
      <c r="U430" s="34"/>
      <c r="V430" s="177">
        <f t="shared" si="50"/>
        <v>300000</v>
      </c>
      <c r="W430" s="120"/>
      <c r="X430" s="204"/>
      <c r="Z430" s="132"/>
      <c r="AA430" s="140"/>
      <c r="AP430" s="337"/>
      <c r="AQ430" s="38"/>
      <c r="AR430" s="38"/>
      <c r="AS430" s="38"/>
    </row>
    <row r="431" spans="1:45" s="129" customFormat="1" ht="15" outlineLevel="1" x14ac:dyDescent="0.25">
      <c r="A431" s="36"/>
      <c r="B431" s="8"/>
      <c r="C431" s="8"/>
      <c r="D431" s="160"/>
      <c r="E431" s="160"/>
      <c r="F431" s="160"/>
      <c r="G431" s="7"/>
      <c r="H431" s="7"/>
      <c r="I431" s="68"/>
      <c r="J431" s="68"/>
      <c r="K431" s="68"/>
      <c r="L431" s="68"/>
      <c r="M431" s="386"/>
      <c r="N431" s="152"/>
      <c r="O431" s="45"/>
      <c r="P431" s="155"/>
      <c r="Q431" s="37"/>
      <c r="R431" s="37"/>
      <c r="S431" s="58"/>
      <c r="T431" s="37"/>
      <c r="U431" s="58"/>
      <c r="V431" s="115">
        <f>SUM(V423:V430)</f>
        <v>12001000</v>
      </c>
      <c r="W431" s="120"/>
      <c r="X431" s="204"/>
      <c r="Z431" s="132"/>
      <c r="AA431" s="140"/>
      <c r="AP431" s="337"/>
      <c r="AQ431" s="38"/>
      <c r="AR431" s="38"/>
      <c r="AS431" s="38"/>
    </row>
    <row r="432" spans="1:45" s="129" customFormat="1" ht="15" outlineLevel="1" x14ac:dyDescent="0.25">
      <c r="A432" s="36"/>
      <c r="B432" s="5">
        <v>41112219</v>
      </c>
      <c r="C432" s="6">
        <v>611.5</v>
      </c>
      <c r="D432" s="151" t="s">
        <v>146</v>
      </c>
      <c r="E432" s="151"/>
      <c r="F432" s="151"/>
      <c r="G432" s="5">
        <v>11</v>
      </c>
      <c r="H432" s="5" t="s">
        <v>123</v>
      </c>
      <c r="I432" s="44">
        <f>+M432/4</f>
        <v>3.5</v>
      </c>
      <c r="J432" s="44">
        <f t="shared" ref="J432:L434" si="51">I432</f>
        <v>3.5</v>
      </c>
      <c r="K432" s="44">
        <f t="shared" si="51"/>
        <v>3.5</v>
      </c>
      <c r="L432" s="44">
        <f t="shared" si="51"/>
        <v>3.5</v>
      </c>
      <c r="M432" s="385">
        <v>14</v>
      </c>
      <c r="N432" s="153">
        <v>17100</v>
      </c>
      <c r="O432" s="45"/>
      <c r="P432" s="67">
        <f>+M432*N432</f>
        <v>239400</v>
      </c>
      <c r="Q432" s="11"/>
      <c r="R432" s="11"/>
      <c r="S432" s="79"/>
      <c r="T432" s="10"/>
      <c r="U432" s="50"/>
      <c r="V432" s="114">
        <f>+N432*M432</f>
        <v>239400</v>
      </c>
      <c r="W432" s="120"/>
      <c r="X432" s="413">
        <v>12000000</v>
      </c>
      <c r="Z432" s="132"/>
      <c r="AA432" s="140"/>
      <c r="AP432" s="337"/>
      <c r="AQ432" s="38"/>
      <c r="AR432" s="38"/>
      <c r="AS432" s="38"/>
    </row>
    <row r="433" spans="1:45" s="129" customFormat="1" ht="15" outlineLevel="1" x14ac:dyDescent="0.25">
      <c r="A433" s="36"/>
      <c r="B433" s="5">
        <v>41112501</v>
      </c>
      <c r="C433" s="5">
        <v>611.5</v>
      </c>
      <c r="D433" s="160" t="s">
        <v>145</v>
      </c>
      <c r="E433" s="160"/>
      <c r="F433" s="160"/>
      <c r="G433" s="5">
        <v>11</v>
      </c>
      <c r="H433" s="5" t="s">
        <v>123</v>
      </c>
      <c r="I433" s="44">
        <f>+M433/4</f>
        <v>1.25</v>
      </c>
      <c r="J433" s="44">
        <f t="shared" si="51"/>
        <v>1.25</v>
      </c>
      <c r="K433" s="44">
        <f t="shared" si="51"/>
        <v>1.25</v>
      </c>
      <c r="L433" s="44">
        <f t="shared" si="51"/>
        <v>1.25</v>
      </c>
      <c r="M433" s="385">
        <v>5</v>
      </c>
      <c r="N433" s="153">
        <v>1072350</v>
      </c>
      <c r="O433" s="45"/>
      <c r="P433" s="67">
        <f>+M433*N433</f>
        <v>5361750</v>
      </c>
      <c r="Q433" s="10"/>
      <c r="R433" s="10"/>
      <c r="S433" s="50"/>
      <c r="T433" s="10"/>
      <c r="U433" s="50"/>
      <c r="V433" s="114">
        <f>+N433*M433</f>
        <v>5361750</v>
      </c>
      <c r="W433" s="120"/>
      <c r="X433" s="116"/>
      <c r="Z433" s="132"/>
      <c r="AA433" s="140"/>
      <c r="AP433" s="337"/>
      <c r="AQ433" s="38"/>
      <c r="AR433" s="38"/>
      <c r="AS433" s="38"/>
    </row>
    <row r="434" spans="1:45" ht="15" outlineLevel="2" x14ac:dyDescent="0.25">
      <c r="A434" s="17" t="s">
        <v>692</v>
      </c>
      <c r="B434" s="5">
        <v>20111609</v>
      </c>
      <c r="C434" s="5">
        <v>611.5</v>
      </c>
      <c r="D434" s="160" t="s">
        <v>147</v>
      </c>
      <c r="E434" s="160"/>
      <c r="F434" s="160"/>
      <c r="G434" s="5">
        <v>11</v>
      </c>
      <c r="H434" s="5" t="s">
        <v>123</v>
      </c>
      <c r="I434" s="44">
        <f>+M434/4</f>
        <v>0.25</v>
      </c>
      <c r="J434" s="44">
        <f t="shared" si="51"/>
        <v>0.25</v>
      </c>
      <c r="K434" s="44">
        <f t="shared" si="51"/>
        <v>0.25</v>
      </c>
      <c r="L434" s="44">
        <f t="shared" si="51"/>
        <v>0.25</v>
      </c>
      <c r="M434" s="385">
        <v>1</v>
      </c>
      <c r="N434" s="153">
        <v>6398700</v>
      </c>
      <c r="O434" s="67">
        <v>6389000</v>
      </c>
      <c r="P434" s="67">
        <f>+M434*N434</f>
        <v>6398700</v>
      </c>
      <c r="Q434" s="11"/>
      <c r="R434" s="11"/>
      <c r="S434" s="79"/>
      <c r="T434" s="10"/>
      <c r="U434" s="50"/>
      <c r="V434" s="114">
        <f t="shared" si="46"/>
        <v>6398700</v>
      </c>
      <c r="W434" s="120">
        <v>24000000</v>
      </c>
      <c r="X434" s="116">
        <f>+X432-V435</f>
        <v>150</v>
      </c>
      <c r="AA434" s="139"/>
      <c r="AP434" s="340"/>
      <c r="AQ434" s="481"/>
    </row>
    <row r="435" spans="1:45" s="129" customFormat="1" ht="15" outlineLevel="1" x14ac:dyDescent="0.25">
      <c r="A435" s="36"/>
      <c r="B435" s="462" t="s">
        <v>734</v>
      </c>
      <c r="C435" s="462">
        <f>SUBTOTAL(9,C434:C434)</f>
        <v>611.5</v>
      </c>
      <c r="D435" s="463"/>
      <c r="E435" s="463"/>
      <c r="F435" s="463"/>
      <c r="G435" s="462"/>
      <c r="H435" s="462"/>
      <c r="I435" s="471"/>
      <c r="J435" s="471"/>
      <c r="K435" s="471"/>
      <c r="L435" s="471"/>
      <c r="M435" s="477"/>
      <c r="N435" s="473"/>
      <c r="O435" s="474"/>
      <c r="P435" s="475">
        <f>SUBTOTAL(9,P434:P434)</f>
        <v>6398700</v>
      </c>
      <c r="Q435" s="482"/>
      <c r="R435" s="482"/>
      <c r="S435" s="483"/>
      <c r="T435" s="446"/>
      <c r="U435" s="447"/>
      <c r="V435" s="448">
        <f>SUM(V432:V434)</f>
        <v>11999850</v>
      </c>
      <c r="W435" s="449" t="e">
        <f>+P435+#REF!+P438</f>
        <v>#REF!</v>
      </c>
      <c r="X435" s="448"/>
      <c r="Z435" s="132"/>
      <c r="AA435" s="140"/>
      <c r="AP435" s="484"/>
      <c r="AQ435" s="38"/>
      <c r="AR435" s="38"/>
      <c r="AS435" s="38"/>
    </row>
    <row r="436" spans="1:45" ht="15" outlineLevel="2" x14ac:dyDescent="0.25">
      <c r="A436" s="17" t="s">
        <v>692</v>
      </c>
      <c r="B436" s="5">
        <v>41112504</v>
      </c>
      <c r="C436" s="5">
        <v>611.70000000000005</v>
      </c>
      <c r="D436" s="160" t="s">
        <v>149</v>
      </c>
      <c r="E436" s="160"/>
      <c r="F436" s="160"/>
      <c r="G436" s="5">
        <v>11</v>
      </c>
      <c r="H436" s="5" t="s">
        <v>123</v>
      </c>
      <c r="I436" s="44">
        <f>+M436/4</f>
        <v>0</v>
      </c>
      <c r="J436" s="44">
        <f t="shared" ref="J436:L437" si="52">I436</f>
        <v>0</v>
      </c>
      <c r="K436" s="44">
        <f t="shared" si="52"/>
        <v>0</v>
      </c>
      <c r="L436" s="44">
        <f t="shared" si="52"/>
        <v>0</v>
      </c>
      <c r="M436" s="385"/>
      <c r="N436" s="153">
        <v>196642</v>
      </c>
      <c r="O436" s="45"/>
      <c r="P436" s="67">
        <f>+M436*N436</f>
        <v>0</v>
      </c>
      <c r="Q436" s="10"/>
      <c r="R436" s="10"/>
      <c r="S436" s="50"/>
      <c r="T436" s="10"/>
      <c r="U436" s="50"/>
      <c r="V436" s="114">
        <f t="shared" si="46"/>
        <v>0</v>
      </c>
      <c r="W436" s="120"/>
      <c r="X436" s="116"/>
      <c r="AA436" s="139"/>
    </row>
    <row r="437" spans="1:45" ht="15" outlineLevel="2" x14ac:dyDescent="0.25">
      <c r="A437" s="17" t="s">
        <v>692</v>
      </c>
      <c r="B437" s="5">
        <v>41112504</v>
      </c>
      <c r="C437" s="5">
        <v>611.70000000000005</v>
      </c>
      <c r="D437" s="160" t="s">
        <v>150</v>
      </c>
      <c r="E437" s="160"/>
      <c r="F437" s="160"/>
      <c r="G437" s="5">
        <v>11</v>
      </c>
      <c r="H437" s="5" t="s">
        <v>123</v>
      </c>
      <c r="I437" s="44">
        <f>+M437/4</f>
        <v>0</v>
      </c>
      <c r="J437" s="44">
        <f t="shared" si="52"/>
        <v>0</v>
      </c>
      <c r="K437" s="44">
        <f t="shared" si="52"/>
        <v>0</v>
      </c>
      <c r="L437" s="44">
        <f t="shared" si="52"/>
        <v>0</v>
      </c>
      <c r="M437" s="385"/>
      <c r="N437" s="153">
        <v>295650</v>
      </c>
      <c r="O437" s="45"/>
      <c r="P437" s="67">
        <f>+M437*N437</f>
        <v>0</v>
      </c>
      <c r="Q437" s="37"/>
      <c r="R437" s="37"/>
      <c r="S437" s="58"/>
      <c r="T437" s="37"/>
      <c r="U437" s="58"/>
      <c r="V437" s="114">
        <f t="shared" si="46"/>
        <v>0</v>
      </c>
      <c r="W437" s="120"/>
      <c r="X437" s="116"/>
      <c r="AA437" s="139"/>
      <c r="AP437" s="349" t="s">
        <v>978</v>
      </c>
    </row>
    <row r="438" spans="1:45" s="129" customFormat="1" ht="15" outlineLevel="1" x14ac:dyDescent="0.25">
      <c r="A438" s="36"/>
      <c r="B438" s="7" t="s">
        <v>735</v>
      </c>
      <c r="C438" s="7">
        <f>SUBTOTAL(9,C436:C437)</f>
        <v>1223.4000000000001</v>
      </c>
      <c r="D438" s="160"/>
      <c r="E438" s="160"/>
      <c r="F438" s="160"/>
      <c r="G438" s="7"/>
      <c r="H438" s="7"/>
      <c r="I438" s="68"/>
      <c r="J438" s="68"/>
      <c r="K438" s="68"/>
      <c r="L438" s="68"/>
      <c r="M438" s="386"/>
      <c r="N438" s="152"/>
      <c r="O438" s="45"/>
      <c r="P438" s="155">
        <f>SUBTOTAL(9,P436:P437)</f>
        <v>0</v>
      </c>
      <c r="Q438" s="37"/>
      <c r="R438" s="37"/>
      <c r="S438" s="58"/>
      <c r="T438" s="37"/>
      <c r="U438" s="58"/>
      <c r="V438" s="115">
        <f>SUM(V436:V437)</f>
        <v>0</v>
      </c>
      <c r="W438" s="120"/>
      <c r="X438" s="204"/>
      <c r="Z438" s="132"/>
      <c r="AA438" s="140"/>
      <c r="AP438" s="337">
        <v>500000</v>
      </c>
      <c r="AQ438" s="38">
        <v>1</v>
      </c>
      <c r="AR438" s="38"/>
      <c r="AS438" s="38"/>
    </row>
    <row r="439" spans="1:45" ht="15" outlineLevel="2" x14ac:dyDescent="0.25">
      <c r="A439" s="17"/>
      <c r="B439" s="5">
        <v>25101503</v>
      </c>
      <c r="C439" s="6">
        <v>613.1</v>
      </c>
      <c r="D439" s="485" t="s">
        <v>143</v>
      </c>
      <c r="E439" s="485"/>
      <c r="F439" s="485"/>
      <c r="G439" s="5">
        <v>11</v>
      </c>
      <c r="H439" s="5" t="s">
        <v>123</v>
      </c>
      <c r="I439" s="19">
        <v>1</v>
      </c>
      <c r="J439" s="19">
        <v>2</v>
      </c>
      <c r="K439" s="19">
        <v>1</v>
      </c>
      <c r="L439" s="19">
        <v>2</v>
      </c>
      <c r="M439" s="369">
        <v>1</v>
      </c>
      <c r="N439" s="153">
        <v>500000</v>
      </c>
      <c r="O439" s="45"/>
      <c r="P439" s="158">
        <f>+M439*N439</f>
        <v>500000</v>
      </c>
      <c r="Q439" s="10"/>
      <c r="R439" s="10"/>
      <c r="S439" s="50"/>
      <c r="T439" s="10"/>
      <c r="U439" s="50"/>
      <c r="V439" s="114">
        <f t="shared" si="46"/>
        <v>500000</v>
      </c>
      <c r="W439" s="120"/>
      <c r="X439" s="413">
        <v>500000</v>
      </c>
      <c r="AA439" s="139"/>
      <c r="AP439" s="336">
        <v>700000</v>
      </c>
      <c r="AQ439" s="33">
        <v>11</v>
      </c>
    </row>
    <row r="440" spans="1:45" s="129" customFormat="1" ht="15" outlineLevel="1" x14ac:dyDescent="0.25">
      <c r="A440" s="36"/>
      <c r="B440" s="462" t="s">
        <v>726</v>
      </c>
      <c r="C440" s="437">
        <f>SUBTOTAL(9,C439:C439)</f>
        <v>613.1</v>
      </c>
      <c r="D440" s="463"/>
      <c r="E440" s="463"/>
      <c r="F440" s="463"/>
      <c r="G440" s="462"/>
      <c r="H440" s="462"/>
      <c r="I440" s="441"/>
      <c r="J440" s="441"/>
      <c r="K440" s="441"/>
      <c r="L440" s="441"/>
      <c r="M440" s="476"/>
      <c r="N440" s="473"/>
      <c r="O440" s="474"/>
      <c r="P440" s="445">
        <f>SUBTOTAL(9,P439:P439)</f>
        <v>500000</v>
      </c>
      <c r="Q440" s="446"/>
      <c r="R440" s="446"/>
      <c r="S440" s="447"/>
      <c r="T440" s="446"/>
      <c r="U440" s="447"/>
      <c r="V440" s="430">
        <f>SUM(V439)</f>
        <v>500000</v>
      </c>
      <c r="W440" s="449">
        <v>500000</v>
      </c>
      <c r="X440" s="448"/>
      <c r="Z440" s="132"/>
      <c r="AA440" s="140"/>
      <c r="AP440" s="337">
        <v>2800000</v>
      </c>
      <c r="AQ440" s="38">
        <v>12</v>
      </c>
      <c r="AR440" s="38"/>
      <c r="AS440" s="38"/>
    </row>
    <row r="441" spans="1:45" ht="15" outlineLevel="2" x14ac:dyDescent="0.25">
      <c r="A441" s="17"/>
      <c r="B441" s="169" t="s">
        <v>674</v>
      </c>
      <c r="C441" s="5">
        <v>617</v>
      </c>
      <c r="D441" s="160" t="s">
        <v>148</v>
      </c>
      <c r="E441" s="160"/>
      <c r="F441" s="160"/>
      <c r="G441" s="5">
        <v>11</v>
      </c>
      <c r="H441" s="5" t="s">
        <v>123</v>
      </c>
      <c r="I441" s="44">
        <f>+M441/4</f>
        <v>0.25</v>
      </c>
      <c r="J441" s="44">
        <f>I441</f>
        <v>0.25</v>
      </c>
      <c r="K441" s="44">
        <f>J441</f>
        <v>0.25</v>
      </c>
      <c r="L441" s="44">
        <f>K441</f>
        <v>0.25</v>
      </c>
      <c r="M441" s="385">
        <v>1</v>
      </c>
      <c r="N441" s="153">
        <v>1500</v>
      </c>
      <c r="O441" s="45"/>
      <c r="P441" s="67">
        <f t="shared" ref="P441:P449" si="53">+M441*N441</f>
        <v>1500</v>
      </c>
      <c r="Q441" s="11"/>
      <c r="R441" s="11"/>
      <c r="S441" s="79"/>
      <c r="T441" s="10"/>
      <c r="U441" s="50"/>
      <c r="V441" s="114">
        <f t="shared" si="46"/>
        <v>1500</v>
      </c>
      <c r="W441" s="120"/>
      <c r="X441" s="413">
        <v>100000</v>
      </c>
      <c r="AA441" s="139"/>
      <c r="AP441" s="350">
        <f>SUM(AP438:AP440)</f>
        <v>4000000</v>
      </c>
    </row>
    <row r="442" spans="1:45" ht="15" outlineLevel="2" x14ac:dyDescent="0.25">
      <c r="A442" s="17" t="s">
        <v>692</v>
      </c>
      <c r="B442" s="5">
        <v>44101602</v>
      </c>
      <c r="C442" s="5">
        <v>617</v>
      </c>
      <c r="D442" s="160" t="s">
        <v>23</v>
      </c>
      <c r="E442" s="160"/>
      <c r="F442" s="160"/>
      <c r="G442" s="5">
        <v>11</v>
      </c>
      <c r="H442" s="5" t="s">
        <v>123</v>
      </c>
      <c r="I442" s="19">
        <v>1</v>
      </c>
      <c r="J442" s="19"/>
      <c r="K442" s="19">
        <f t="shared" ref="K442:L448" si="54">J442</f>
        <v>0</v>
      </c>
      <c r="L442" s="19">
        <v>1</v>
      </c>
      <c r="M442" s="369">
        <v>1</v>
      </c>
      <c r="N442" s="153">
        <v>2875</v>
      </c>
      <c r="O442" s="45"/>
      <c r="P442" s="158">
        <f t="shared" si="53"/>
        <v>2875</v>
      </c>
      <c r="Q442" s="80"/>
      <c r="R442" s="80"/>
      <c r="S442" s="81"/>
      <c r="T442" s="10"/>
      <c r="U442" s="50"/>
      <c r="V442" s="114">
        <f t="shared" si="46"/>
        <v>2875</v>
      </c>
      <c r="W442" s="120"/>
      <c r="X442" s="116"/>
      <c r="AA442" s="139"/>
    </row>
    <row r="443" spans="1:45" ht="15" outlineLevel="2" x14ac:dyDescent="0.25">
      <c r="A443" s="17" t="s">
        <v>692</v>
      </c>
      <c r="B443" s="5">
        <v>40101604</v>
      </c>
      <c r="C443" s="5">
        <v>617</v>
      </c>
      <c r="D443" s="160" t="s">
        <v>19</v>
      </c>
      <c r="E443" s="160"/>
      <c r="F443" s="160"/>
      <c r="G443" s="5">
        <v>11</v>
      </c>
      <c r="H443" s="5" t="s">
        <v>123</v>
      </c>
      <c r="I443" s="44">
        <f t="shared" ref="I443:I448" si="55">+M443/4</f>
        <v>0.75</v>
      </c>
      <c r="J443" s="44">
        <f t="shared" ref="J443:J448" si="56">I443</f>
        <v>0.75</v>
      </c>
      <c r="K443" s="44">
        <f t="shared" si="54"/>
        <v>0.75</v>
      </c>
      <c r="L443" s="44">
        <f t="shared" si="54"/>
        <v>0.75</v>
      </c>
      <c r="M443" s="385">
        <v>3</v>
      </c>
      <c r="N443" s="153">
        <v>4500</v>
      </c>
      <c r="O443" s="45"/>
      <c r="P443" s="67">
        <f t="shared" si="53"/>
        <v>13500</v>
      </c>
      <c r="Q443" s="10"/>
      <c r="R443" s="10"/>
      <c r="S443" s="50"/>
      <c r="T443" s="10"/>
      <c r="U443" s="50"/>
      <c r="V443" s="114">
        <f t="shared" si="46"/>
        <v>13500</v>
      </c>
      <c r="W443" s="120"/>
      <c r="X443" s="116"/>
      <c r="AA443" s="139"/>
    </row>
    <row r="444" spans="1:45" ht="15" outlineLevel="2" x14ac:dyDescent="0.25">
      <c r="A444" s="17" t="s">
        <v>692</v>
      </c>
      <c r="B444" s="6">
        <v>44101501</v>
      </c>
      <c r="C444" s="5">
        <v>617</v>
      </c>
      <c r="D444" s="160" t="s">
        <v>26</v>
      </c>
      <c r="E444" s="160"/>
      <c r="F444" s="160"/>
      <c r="G444" s="5">
        <v>11</v>
      </c>
      <c r="H444" s="5" t="s">
        <v>123</v>
      </c>
      <c r="I444" s="44">
        <f t="shared" si="55"/>
        <v>0.25</v>
      </c>
      <c r="J444" s="44">
        <f t="shared" si="56"/>
        <v>0.25</v>
      </c>
      <c r="K444" s="44">
        <f t="shared" si="54"/>
        <v>0.25</v>
      </c>
      <c r="L444" s="44">
        <f t="shared" si="54"/>
        <v>0.25</v>
      </c>
      <c r="M444" s="385">
        <v>1</v>
      </c>
      <c r="N444" s="153">
        <v>20105</v>
      </c>
      <c r="O444" s="45"/>
      <c r="P444" s="67">
        <f t="shared" si="53"/>
        <v>20105</v>
      </c>
      <c r="Q444" s="10"/>
      <c r="R444" s="10"/>
      <c r="S444" s="50"/>
      <c r="T444" s="10"/>
      <c r="U444" s="50"/>
      <c r="V444" s="114">
        <f t="shared" si="46"/>
        <v>20105</v>
      </c>
      <c r="W444" s="120"/>
      <c r="X444" s="116"/>
      <c r="AA444" s="139"/>
    </row>
    <row r="445" spans="1:45" ht="15" outlineLevel="2" x14ac:dyDescent="0.25">
      <c r="A445" s="17" t="s">
        <v>692</v>
      </c>
      <c r="B445" s="6">
        <v>44101802</v>
      </c>
      <c r="C445" s="5">
        <v>617</v>
      </c>
      <c r="D445" s="160" t="s">
        <v>27</v>
      </c>
      <c r="E445" s="160"/>
      <c r="F445" s="160"/>
      <c r="G445" s="5">
        <v>11</v>
      </c>
      <c r="H445" s="5" t="s">
        <v>123</v>
      </c>
      <c r="I445" s="44">
        <f t="shared" si="55"/>
        <v>1</v>
      </c>
      <c r="J445" s="44">
        <f t="shared" si="56"/>
        <v>1</v>
      </c>
      <c r="K445" s="44">
        <f t="shared" si="54"/>
        <v>1</v>
      </c>
      <c r="L445" s="44">
        <f t="shared" si="54"/>
        <v>1</v>
      </c>
      <c r="M445" s="385">
        <v>4</v>
      </c>
      <c r="N445" s="153">
        <v>3565</v>
      </c>
      <c r="O445" s="45"/>
      <c r="P445" s="67">
        <f t="shared" si="53"/>
        <v>14260</v>
      </c>
      <c r="Q445" s="10"/>
      <c r="R445" s="10"/>
      <c r="S445" s="50"/>
      <c r="T445" s="10"/>
      <c r="U445" s="50"/>
      <c r="V445" s="114">
        <f t="shared" si="46"/>
        <v>14260</v>
      </c>
      <c r="W445" s="120"/>
      <c r="X445" s="116"/>
      <c r="AA445" s="139"/>
    </row>
    <row r="446" spans="1:45" ht="15" outlineLevel="2" x14ac:dyDescent="0.25">
      <c r="A446" s="17" t="s">
        <v>692</v>
      </c>
      <c r="B446" s="6">
        <v>48101711</v>
      </c>
      <c r="C446" s="6">
        <v>617</v>
      </c>
      <c r="D446" s="160" t="s">
        <v>20</v>
      </c>
      <c r="E446" s="160"/>
      <c r="F446" s="160"/>
      <c r="G446" s="5">
        <v>11</v>
      </c>
      <c r="H446" s="5" t="s">
        <v>123</v>
      </c>
      <c r="I446" s="19">
        <f t="shared" si="55"/>
        <v>0.5</v>
      </c>
      <c r="J446" s="19">
        <f t="shared" si="56"/>
        <v>0.5</v>
      </c>
      <c r="K446" s="19">
        <f t="shared" si="54"/>
        <v>0.5</v>
      </c>
      <c r="L446" s="19">
        <f t="shared" si="54"/>
        <v>0.5</v>
      </c>
      <c r="M446" s="369">
        <v>2</v>
      </c>
      <c r="N446" s="153">
        <v>7500</v>
      </c>
      <c r="O446" s="45"/>
      <c r="P446" s="158">
        <f t="shared" si="53"/>
        <v>15000</v>
      </c>
      <c r="Q446" s="10"/>
      <c r="R446" s="10"/>
      <c r="S446" s="50"/>
      <c r="T446" s="10"/>
      <c r="U446" s="50"/>
      <c r="V446" s="114">
        <f t="shared" si="46"/>
        <v>15000</v>
      </c>
      <c r="W446" s="120"/>
      <c r="X446" s="116"/>
      <c r="AA446" s="139"/>
    </row>
    <row r="447" spans="1:45" ht="15" outlineLevel="2" x14ac:dyDescent="0.25">
      <c r="A447" s="17" t="s">
        <v>692</v>
      </c>
      <c r="B447" s="169" t="s">
        <v>673</v>
      </c>
      <c r="C447" s="5">
        <v>617</v>
      </c>
      <c r="D447" s="160" t="s">
        <v>23</v>
      </c>
      <c r="E447" s="160"/>
      <c r="F447" s="160"/>
      <c r="G447" s="5">
        <v>11</v>
      </c>
      <c r="H447" s="5" t="s">
        <v>123</v>
      </c>
      <c r="I447" s="44">
        <f t="shared" si="55"/>
        <v>0.25</v>
      </c>
      <c r="J447" s="44">
        <f t="shared" si="56"/>
        <v>0.25</v>
      </c>
      <c r="K447" s="44">
        <f t="shared" si="54"/>
        <v>0.25</v>
      </c>
      <c r="L447" s="44">
        <f t="shared" si="54"/>
        <v>0.25</v>
      </c>
      <c r="M447" s="385">
        <v>1</v>
      </c>
      <c r="N447" s="153">
        <v>2900</v>
      </c>
      <c r="O447" s="45"/>
      <c r="P447" s="67">
        <f t="shared" si="53"/>
        <v>2900</v>
      </c>
      <c r="Q447" s="10"/>
      <c r="R447" s="10"/>
      <c r="S447" s="50"/>
      <c r="T447" s="10"/>
      <c r="U447" s="50"/>
      <c r="V447" s="114">
        <f t="shared" si="46"/>
        <v>2900</v>
      </c>
      <c r="W447" s="120"/>
      <c r="X447" s="116"/>
      <c r="AA447" s="139"/>
    </row>
    <row r="448" spans="1:45" ht="15" outlineLevel="2" x14ac:dyDescent="0.25">
      <c r="A448" s="17" t="s">
        <v>692</v>
      </c>
      <c r="B448" s="6">
        <v>56101703</v>
      </c>
      <c r="C448" s="5">
        <v>617</v>
      </c>
      <c r="D448" s="160" t="s">
        <v>24</v>
      </c>
      <c r="E448" s="160"/>
      <c r="F448" s="160"/>
      <c r="G448" s="5">
        <v>11</v>
      </c>
      <c r="H448" s="5" t="s">
        <v>123</v>
      </c>
      <c r="I448" s="44">
        <f t="shared" si="55"/>
        <v>0.25</v>
      </c>
      <c r="J448" s="44">
        <f t="shared" si="56"/>
        <v>0.25</v>
      </c>
      <c r="K448" s="44">
        <f t="shared" si="54"/>
        <v>0.25</v>
      </c>
      <c r="L448" s="44">
        <f t="shared" si="54"/>
        <v>0.25</v>
      </c>
      <c r="M448" s="385">
        <v>1</v>
      </c>
      <c r="N448" s="153">
        <v>4810</v>
      </c>
      <c r="O448" s="45"/>
      <c r="P448" s="67">
        <f t="shared" si="53"/>
        <v>4810</v>
      </c>
      <c r="Q448" s="10"/>
      <c r="R448" s="10"/>
      <c r="S448" s="50"/>
      <c r="T448" s="10"/>
      <c r="U448" s="50"/>
      <c r="V448" s="114">
        <f t="shared" si="46"/>
        <v>4810</v>
      </c>
      <c r="W448" s="120"/>
      <c r="X448" s="116"/>
      <c r="AA448" s="139"/>
    </row>
    <row r="449" spans="1:45" ht="15" outlineLevel="2" x14ac:dyDescent="0.25">
      <c r="A449" s="17"/>
      <c r="B449" s="5">
        <v>48102001</v>
      </c>
      <c r="C449" s="6">
        <v>617</v>
      </c>
      <c r="D449" s="160" t="s">
        <v>32</v>
      </c>
      <c r="E449" s="160"/>
      <c r="F449" s="160"/>
      <c r="G449" s="5">
        <v>11</v>
      </c>
      <c r="H449" s="5" t="s">
        <v>123</v>
      </c>
      <c r="I449" s="19"/>
      <c r="J449" s="19">
        <v>10</v>
      </c>
      <c r="K449" s="19"/>
      <c r="L449" s="19"/>
      <c r="M449" s="369">
        <f>SUM(I449:L449)</f>
        <v>10</v>
      </c>
      <c r="N449" s="153">
        <v>2505</v>
      </c>
      <c r="O449" s="45"/>
      <c r="P449" s="158">
        <f t="shared" si="53"/>
        <v>25050</v>
      </c>
      <c r="Q449" s="10"/>
      <c r="R449" s="10"/>
      <c r="S449" s="50"/>
      <c r="T449" s="10"/>
      <c r="U449" s="50"/>
      <c r="V449" s="114">
        <f t="shared" si="46"/>
        <v>25050</v>
      </c>
      <c r="W449" s="120"/>
      <c r="X449" s="116"/>
      <c r="AA449" s="139"/>
    </row>
    <row r="450" spans="1:45" s="129" customFormat="1" ht="15" outlineLevel="1" x14ac:dyDescent="0.25">
      <c r="A450" s="36"/>
      <c r="B450" s="462" t="s">
        <v>729</v>
      </c>
      <c r="C450" s="437">
        <f>SUBTOTAL(9,C441:C449)</f>
        <v>5553</v>
      </c>
      <c r="D450" s="463"/>
      <c r="E450" s="463"/>
      <c r="F450" s="463"/>
      <c r="G450" s="5"/>
      <c r="H450" s="462"/>
      <c r="I450" s="441"/>
      <c r="J450" s="441"/>
      <c r="K450" s="441"/>
      <c r="L450" s="441"/>
      <c r="M450" s="476"/>
      <c r="N450" s="473"/>
      <c r="O450" s="474"/>
      <c r="P450" s="445">
        <f>SUBTOTAL(9,P441:P449)</f>
        <v>100000</v>
      </c>
      <c r="Q450" s="446"/>
      <c r="R450" s="446"/>
      <c r="S450" s="447"/>
      <c r="T450" s="446"/>
      <c r="U450" s="447"/>
      <c r="V450" s="448">
        <f>SUM(V441:V449)</f>
        <v>100000</v>
      </c>
      <c r="W450" s="449">
        <v>100000</v>
      </c>
      <c r="X450" s="448"/>
      <c r="Z450" s="132"/>
      <c r="AA450" s="140"/>
      <c r="AP450" s="337"/>
      <c r="AQ450" s="38"/>
      <c r="AR450" s="38"/>
      <c r="AS450" s="38"/>
    </row>
    <row r="451" spans="1:45" s="129" customFormat="1" ht="25.5" customHeight="1" outlineLevel="1" x14ac:dyDescent="0.25">
      <c r="A451" s="36"/>
      <c r="B451" s="6">
        <v>40142318</v>
      </c>
      <c r="C451" s="6">
        <v>618.1</v>
      </c>
      <c r="D451" s="156" t="s">
        <v>975</v>
      </c>
      <c r="E451" s="156"/>
      <c r="F451" s="156"/>
      <c r="G451" s="5">
        <v>11</v>
      </c>
      <c r="H451" s="166" t="s">
        <v>402</v>
      </c>
      <c r="I451" s="19"/>
      <c r="J451" s="19"/>
      <c r="K451" s="19"/>
      <c r="L451" s="19"/>
      <c r="M451" s="96">
        <v>2</v>
      </c>
      <c r="N451" s="93">
        <v>11000</v>
      </c>
      <c r="O451" s="18"/>
      <c r="P451" s="158">
        <f>+N451*M451</f>
        <v>22000</v>
      </c>
      <c r="Q451" s="10"/>
      <c r="R451" s="10"/>
      <c r="S451" s="43"/>
      <c r="T451" s="49"/>
      <c r="U451" s="50"/>
      <c r="V451" s="177">
        <f>N451*M451</f>
        <v>22000</v>
      </c>
      <c r="W451" s="120"/>
      <c r="X451" s="418">
        <v>200000</v>
      </c>
      <c r="Z451" s="132"/>
      <c r="AA451" s="140"/>
      <c r="AP451" s="337"/>
      <c r="AQ451" s="38"/>
      <c r="AR451" s="38"/>
      <c r="AS451" s="38"/>
    </row>
    <row r="452" spans="1:45" s="129" customFormat="1" ht="41.25" customHeight="1" outlineLevel="1" x14ac:dyDescent="0.25">
      <c r="A452" s="36"/>
      <c r="B452" s="6">
        <v>31181503</v>
      </c>
      <c r="C452" s="6">
        <v>618.1</v>
      </c>
      <c r="D452" s="156" t="s">
        <v>976</v>
      </c>
      <c r="E452" s="156"/>
      <c r="F452" s="156"/>
      <c r="G452" s="5">
        <v>11</v>
      </c>
      <c r="H452" s="166" t="s">
        <v>402</v>
      </c>
      <c r="I452" s="19">
        <v>1</v>
      </c>
      <c r="J452" s="19">
        <v>1</v>
      </c>
      <c r="K452" s="19">
        <v>1</v>
      </c>
      <c r="L452" s="19"/>
      <c r="M452" s="96">
        <f>SUM(I452:L452)</f>
        <v>3</v>
      </c>
      <c r="N452" s="93">
        <v>22000</v>
      </c>
      <c r="O452" s="18">
        <v>11000</v>
      </c>
      <c r="P452" s="158">
        <f>+N452*M452</f>
        <v>66000</v>
      </c>
      <c r="Q452" s="10"/>
      <c r="R452" s="10"/>
      <c r="S452" s="43"/>
      <c r="T452" s="49"/>
      <c r="U452" s="50"/>
      <c r="V452" s="177">
        <f>N452*M452</f>
        <v>66000</v>
      </c>
      <c r="W452" s="120"/>
      <c r="X452" s="115"/>
      <c r="Z452" s="132"/>
      <c r="AA452" s="140"/>
      <c r="AP452" s="337"/>
      <c r="AQ452" s="38"/>
      <c r="AR452" s="38"/>
      <c r="AS452" s="38"/>
    </row>
    <row r="453" spans="1:45" s="129" customFormat="1" ht="15" outlineLevel="1" x14ac:dyDescent="0.25">
      <c r="A453" s="36"/>
      <c r="B453" s="6">
        <v>23153134</v>
      </c>
      <c r="C453" s="6">
        <v>618.1</v>
      </c>
      <c r="D453" s="156" t="s">
        <v>698</v>
      </c>
      <c r="E453" s="156"/>
      <c r="F453" s="156"/>
      <c r="G453" s="5">
        <v>11</v>
      </c>
      <c r="H453" s="159" t="s">
        <v>123</v>
      </c>
      <c r="I453" s="19">
        <v>2</v>
      </c>
      <c r="J453" s="19"/>
      <c r="K453" s="19">
        <v>3</v>
      </c>
      <c r="L453" s="19"/>
      <c r="M453" s="96">
        <f>SUM(I453:L453)</f>
        <v>5</v>
      </c>
      <c r="N453" s="93">
        <v>14300</v>
      </c>
      <c r="O453" s="18"/>
      <c r="P453" s="158">
        <f>+N453*M453</f>
        <v>71500</v>
      </c>
      <c r="Q453" s="10"/>
      <c r="R453" s="10"/>
      <c r="S453" s="43"/>
      <c r="T453" s="49"/>
      <c r="U453" s="50"/>
      <c r="V453" s="177">
        <f>N453*M453</f>
        <v>71500</v>
      </c>
      <c r="W453" s="120"/>
      <c r="X453" s="115"/>
      <c r="Z453" s="132"/>
      <c r="AA453" s="140"/>
      <c r="AP453" s="337"/>
      <c r="AQ453" s="38"/>
      <c r="AR453" s="38"/>
      <c r="AS453" s="38"/>
    </row>
    <row r="454" spans="1:45" s="129" customFormat="1" ht="15" outlineLevel="1" x14ac:dyDescent="0.25">
      <c r="A454" s="36"/>
      <c r="B454" s="6">
        <v>26101707</v>
      </c>
      <c r="C454" s="6">
        <v>618.1</v>
      </c>
      <c r="D454" s="156" t="s">
        <v>595</v>
      </c>
      <c r="E454" s="156"/>
      <c r="F454" s="156"/>
      <c r="G454" s="5">
        <v>11</v>
      </c>
      <c r="H454" s="159" t="s">
        <v>123</v>
      </c>
      <c r="I454" s="19">
        <v>2</v>
      </c>
      <c r="J454" s="19"/>
      <c r="K454" s="19">
        <v>3</v>
      </c>
      <c r="L454" s="19"/>
      <c r="M454" s="96">
        <f>SUM(I454:L454)</f>
        <v>5</v>
      </c>
      <c r="N454" s="93">
        <v>8000</v>
      </c>
      <c r="O454" s="18"/>
      <c r="P454" s="158">
        <f>+N454*M454</f>
        <v>40000</v>
      </c>
      <c r="Q454" s="10"/>
      <c r="R454" s="10"/>
      <c r="S454" s="43"/>
      <c r="T454" s="49"/>
      <c r="U454" s="50"/>
      <c r="V454" s="177">
        <f>N454*M454</f>
        <v>40000</v>
      </c>
      <c r="W454" s="120"/>
      <c r="X454" s="115"/>
      <c r="Z454" s="132"/>
      <c r="AA454" s="140"/>
      <c r="AP454" s="337"/>
      <c r="AQ454" s="38"/>
      <c r="AR454" s="38"/>
      <c r="AS454" s="38"/>
    </row>
    <row r="455" spans="1:45" s="129" customFormat="1" ht="15" outlineLevel="1" x14ac:dyDescent="0.25">
      <c r="A455" s="36"/>
      <c r="B455" s="462"/>
      <c r="C455" s="437"/>
      <c r="D455" s="463"/>
      <c r="E455" s="463"/>
      <c r="F455" s="463"/>
      <c r="G455" s="5"/>
      <c r="H455" s="159" t="s">
        <v>123</v>
      </c>
      <c r="I455" s="441"/>
      <c r="J455" s="441"/>
      <c r="K455" s="441"/>
      <c r="L455" s="441"/>
      <c r="M455" s="476"/>
      <c r="N455" s="473"/>
      <c r="O455" s="474"/>
      <c r="P455" s="445"/>
      <c r="Q455" s="446"/>
      <c r="R455" s="446"/>
      <c r="S455" s="447"/>
      <c r="T455" s="446"/>
      <c r="U455" s="447"/>
      <c r="V455" s="448">
        <f>SUM(V451:V454)</f>
        <v>199500</v>
      </c>
      <c r="W455" s="449"/>
      <c r="X455" s="448">
        <f>+X451-V455</f>
        <v>500</v>
      </c>
      <c r="Z455" s="132"/>
      <c r="AA455" s="140"/>
      <c r="AP455" s="337"/>
      <c r="AQ455" s="38"/>
      <c r="AR455" s="38"/>
      <c r="AS455" s="38"/>
    </row>
    <row r="456" spans="1:45" s="129" customFormat="1" ht="15" outlineLevel="1" x14ac:dyDescent="0.25">
      <c r="A456" s="36"/>
      <c r="B456" s="7"/>
      <c r="C456" s="8">
        <v>621</v>
      </c>
      <c r="D456" s="160" t="s">
        <v>990</v>
      </c>
      <c r="E456" s="160"/>
      <c r="F456" s="160"/>
      <c r="G456" s="5">
        <v>11</v>
      </c>
      <c r="H456" s="159" t="s">
        <v>123</v>
      </c>
      <c r="I456" s="41"/>
      <c r="J456" s="41"/>
      <c r="K456" s="41">
        <v>1</v>
      </c>
      <c r="L456" s="41"/>
      <c r="M456" s="486">
        <v>1</v>
      </c>
      <c r="N456" s="152">
        <v>2500000</v>
      </c>
      <c r="O456" s="45"/>
      <c r="P456" s="163"/>
      <c r="Q456" s="37"/>
      <c r="R456" s="37"/>
      <c r="S456" s="58"/>
      <c r="T456" s="37"/>
      <c r="U456" s="58"/>
      <c r="V456" s="115">
        <f>+N456*M456</f>
        <v>2500000</v>
      </c>
      <c r="W456" s="120"/>
      <c r="X456" s="115">
        <v>2500000</v>
      </c>
      <c r="Z456" s="132"/>
      <c r="AA456" s="140"/>
      <c r="AP456" s="337"/>
      <c r="AQ456" s="38"/>
      <c r="AR456" s="38"/>
      <c r="AS456" s="38"/>
    </row>
    <row r="457" spans="1:45" s="129" customFormat="1" ht="15" outlineLevel="1" x14ac:dyDescent="0.25">
      <c r="A457" s="36"/>
      <c r="B457" s="7"/>
      <c r="C457" s="8">
        <v>631</v>
      </c>
      <c r="D457" s="160"/>
      <c r="E457" s="160"/>
      <c r="F457" s="160"/>
      <c r="G457" s="5">
        <v>11</v>
      </c>
      <c r="H457" s="159" t="s">
        <v>123</v>
      </c>
      <c r="I457" s="41"/>
      <c r="J457" s="41"/>
      <c r="K457" s="41"/>
      <c r="L457" s="41"/>
      <c r="M457" s="486"/>
      <c r="N457" s="152"/>
      <c r="O457" s="45"/>
      <c r="P457" s="163"/>
      <c r="Q457" s="37"/>
      <c r="R457" s="37"/>
      <c r="S457" s="58"/>
      <c r="T457" s="37"/>
      <c r="U457" s="58"/>
      <c r="V457" s="115">
        <f>SUM(V456)</f>
        <v>2500000</v>
      </c>
      <c r="W457" s="120"/>
      <c r="X457" s="115"/>
      <c r="Z457" s="132"/>
      <c r="AA457" s="140"/>
      <c r="AP457" s="337"/>
      <c r="AQ457" s="38"/>
      <c r="AR457" s="38"/>
      <c r="AS457" s="38"/>
    </row>
    <row r="458" spans="1:45" s="129" customFormat="1" ht="15" outlineLevel="1" x14ac:dyDescent="0.25">
      <c r="A458" s="36"/>
      <c r="B458" s="7"/>
      <c r="C458" s="8">
        <v>631</v>
      </c>
      <c r="D458" s="160" t="s">
        <v>991</v>
      </c>
      <c r="E458" s="160"/>
      <c r="F458" s="160"/>
      <c r="G458" s="5">
        <v>11</v>
      </c>
      <c r="H458" s="159" t="s">
        <v>123</v>
      </c>
      <c r="I458" s="41"/>
      <c r="J458" s="41"/>
      <c r="K458" s="41">
        <v>1</v>
      </c>
      <c r="L458" s="41"/>
      <c r="M458" s="486">
        <v>1</v>
      </c>
      <c r="N458" s="152">
        <v>5000000</v>
      </c>
      <c r="O458" s="45"/>
      <c r="P458" s="163"/>
      <c r="Q458" s="37"/>
      <c r="R458" s="37"/>
      <c r="S458" s="58"/>
      <c r="T458" s="37"/>
      <c r="U458" s="58"/>
      <c r="V458" s="115">
        <f>+N458*M458</f>
        <v>5000000</v>
      </c>
      <c r="W458" s="120"/>
      <c r="X458" s="115">
        <v>5000000</v>
      </c>
      <c r="Z458" s="132"/>
      <c r="AA458" s="140"/>
      <c r="AP458" s="337"/>
      <c r="AQ458" s="38"/>
      <c r="AR458" s="38"/>
      <c r="AS458" s="38"/>
    </row>
    <row r="459" spans="1:45" s="129" customFormat="1" ht="15" outlineLevel="1" x14ac:dyDescent="0.25">
      <c r="A459" s="36"/>
      <c r="B459" s="7"/>
      <c r="C459" s="8"/>
      <c r="D459" s="160"/>
      <c r="E459" s="160"/>
      <c r="F459" s="160"/>
      <c r="G459" s="5">
        <v>11</v>
      </c>
      <c r="H459" s="159" t="s">
        <v>123</v>
      </c>
      <c r="I459" s="41"/>
      <c r="J459" s="41"/>
      <c r="K459" s="41"/>
      <c r="L459" s="41"/>
      <c r="M459" s="486"/>
      <c r="N459" s="152"/>
      <c r="O459" s="45"/>
      <c r="P459" s="163"/>
      <c r="Q459" s="37"/>
      <c r="R459" s="37"/>
      <c r="S459" s="58"/>
      <c r="T459" s="37"/>
      <c r="U459" s="58"/>
      <c r="V459" s="115">
        <f>SUM(V458)</f>
        <v>5000000</v>
      </c>
      <c r="W459" s="120"/>
      <c r="X459" s="115"/>
      <c r="Z459" s="132"/>
      <c r="AA459" s="140"/>
      <c r="AP459" s="337"/>
      <c r="AQ459" s="38"/>
      <c r="AR459" s="38"/>
      <c r="AS459" s="38"/>
    </row>
    <row r="460" spans="1:45" ht="18.75" outlineLevel="1" x14ac:dyDescent="0.3">
      <c r="A460" s="17"/>
      <c r="B460" s="6"/>
      <c r="C460" s="6"/>
      <c r="D460" s="497" t="s">
        <v>681</v>
      </c>
      <c r="E460" s="497"/>
      <c r="F460" s="497"/>
      <c r="G460" s="12"/>
      <c r="H460" s="159"/>
      <c r="I460" s="19"/>
      <c r="J460" s="19"/>
      <c r="K460" s="19"/>
      <c r="L460" s="19"/>
      <c r="M460" s="371"/>
      <c r="N460" s="93"/>
      <c r="O460" s="45"/>
      <c r="P460" s="163"/>
      <c r="Q460" s="37"/>
      <c r="R460" s="37"/>
      <c r="S460" s="54"/>
      <c r="T460" s="78"/>
      <c r="U460" s="58"/>
      <c r="V460" s="115"/>
      <c r="W460" s="120"/>
      <c r="X460" s="204"/>
      <c r="AA460" s="103"/>
    </row>
    <row r="461" spans="1:45" ht="15" outlineLevel="1" x14ac:dyDescent="0.25">
      <c r="A461" s="17"/>
      <c r="B461" s="6"/>
      <c r="C461" s="6"/>
      <c r="D461" s="156"/>
      <c r="E461" s="156"/>
      <c r="F461" s="156"/>
      <c r="G461" s="12"/>
      <c r="H461" s="159"/>
      <c r="I461" s="19"/>
      <c r="J461" s="19"/>
      <c r="K461" s="19"/>
      <c r="L461" s="19"/>
      <c r="M461" s="371"/>
      <c r="N461" s="93"/>
      <c r="O461" s="45"/>
      <c r="P461" s="163"/>
      <c r="Q461" s="37"/>
      <c r="R461" s="37"/>
      <c r="S461" s="54"/>
      <c r="T461" s="78"/>
      <c r="U461" s="58"/>
      <c r="V461" s="115"/>
      <c r="W461" s="120"/>
      <c r="X461" s="204"/>
      <c r="AA461" s="103"/>
    </row>
    <row r="462" spans="1:45" s="129" customFormat="1" ht="15" outlineLevel="1" x14ac:dyDescent="0.25">
      <c r="A462" s="36"/>
      <c r="B462" s="6">
        <v>11121604</v>
      </c>
      <c r="C462" s="6">
        <v>313</v>
      </c>
      <c r="D462" s="156" t="s">
        <v>396</v>
      </c>
      <c r="E462" s="156"/>
      <c r="F462" s="156"/>
      <c r="G462" s="12">
        <v>14</v>
      </c>
      <c r="H462" s="157" t="s">
        <v>123</v>
      </c>
      <c r="I462" s="19"/>
      <c r="J462" s="19"/>
      <c r="K462" s="19"/>
      <c r="L462" s="19"/>
      <c r="M462" s="371">
        <v>30</v>
      </c>
      <c r="N462" s="153">
        <v>300</v>
      </c>
      <c r="O462" s="18"/>
      <c r="P462" s="158">
        <f>+M465*N465</f>
        <v>5000</v>
      </c>
      <c r="Q462" s="10"/>
      <c r="R462" s="10"/>
      <c r="S462" s="43"/>
      <c r="T462" s="49"/>
      <c r="U462" s="50"/>
      <c r="V462" s="114">
        <f>+N462*M462</f>
        <v>9000</v>
      </c>
      <c r="W462" s="120">
        <v>10000</v>
      </c>
      <c r="X462" s="418">
        <v>20000</v>
      </c>
      <c r="Z462" s="132"/>
      <c r="AA462" s="102" t="s">
        <v>123</v>
      </c>
      <c r="AP462" s="337"/>
      <c r="AQ462" s="38"/>
      <c r="AR462" s="38"/>
      <c r="AS462" s="38"/>
    </row>
    <row r="463" spans="1:45" ht="15" outlineLevel="1" x14ac:dyDescent="0.25">
      <c r="A463" s="17"/>
      <c r="B463" s="6">
        <v>11121604</v>
      </c>
      <c r="C463" s="6">
        <v>313</v>
      </c>
      <c r="D463" s="156" t="s">
        <v>693</v>
      </c>
      <c r="E463" s="156"/>
      <c r="F463" s="156"/>
      <c r="G463" s="12">
        <v>14</v>
      </c>
      <c r="H463" s="157" t="s">
        <v>123</v>
      </c>
      <c r="I463" s="19"/>
      <c r="J463" s="19"/>
      <c r="K463" s="19"/>
      <c r="L463" s="19"/>
      <c r="M463" s="371">
        <v>22</v>
      </c>
      <c r="N463" s="153">
        <v>500</v>
      </c>
      <c r="O463" s="62"/>
      <c r="P463" s="158">
        <f>+M466*N466</f>
        <v>5000</v>
      </c>
      <c r="Q463" s="10"/>
      <c r="R463" s="10"/>
      <c r="S463" s="43"/>
      <c r="T463" s="49"/>
      <c r="U463" s="50"/>
      <c r="V463" s="114">
        <f>+N463*M463</f>
        <v>11000</v>
      </c>
      <c r="W463" s="120"/>
      <c r="X463" s="116"/>
      <c r="AA463" s="102" t="s">
        <v>123</v>
      </c>
    </row>
    <row r="464" spans="1:45" ht="15" outlineLevel="1" x14ac:dyDescent="0.25">
      <c r="A464" s="17"/>
      <c r="B464" s="437" t="s">
        <v>737</v>
      </c>
      <c r="C464" s="490"/>
      <c r="D464" s="491"/>
      <c r="E464" s="491"/>
      <c r="F464" s="491"/>
      <c r="G464" s="490"/>
      <c r="H464" s="462"/>
      <c r="I464" s="441"/>
      <c r="J464" s="441"/>
      <c r="K464" s="441"/>
      <c r="L464" s="441"/>
      <c r="M464" s="476"/>
      <c r="N464" s="473"/>
      <c r="O464" s="487"/>
      <c r="P464" s="445">
        <f>SUM(P462:P463)</f>
        <v>10000</v>
      </c>
      <c r="Q464" s="446"/>
      <c r="R464" s="446"/>
      <c r="S464" s="492"/>
      <c r="T464" s="493"/>
      <c r="U464" s="447"/>
      <c r="V464" s="430">
        <f>SUM(V462:V463)</f>
        <v>20000</v>
      </c>
      <c r="W464" s="449"/>
      <c r="X464" s="430"/>
      <c r="AA464" s="101" t="s">
        <v>123</v>
      </c>
    </row>
    <row r="465" spans="1:45" s="129" customFormat="1" ht="15" outlineLevel="1" x14ac:dyDescent="0.25">
      <c r="A465" s="36"/>
      <c r="B465" s="8">
        <v>41111801</v>
      </c>
      <c r="C465" s="6">
        <v>342.3</v>
      </c>
      <c r="D465" s="156" t="s">
        <v>347</v>
      </c>
      <c r="E465" s="156"/>
      <c r="F465" s="156"/>
      <c r="G465" s="90">
        <v>14</v>
      </c>
      <c r="H465" s="159" t="s">
        <v>123</v>
      </c>
      <c r="I465" s="19"/>
      <c r="J465" s="19"/>
      <c r="K465" s="19"/>
      <c r="L465" s="19"/>
      <c r="M465" s="371">
        <v>5</v>
      </c>
      <c r="N465" s="93">
        <v>1000</v>
      </c>
      <c r="O465" s="45"/>
      <c r="P465" s="158">
        <f>+M468*N468</f>
        <v>20000</v>
      </c>
      <c r="Q465" s="10"/>
      <c r="R465" s="10"/>
      <c r="S465" s="43"/>
      <c r="T465" s="49"/>
      <c r="U465" s="50"/>
      <c r="V465" s="114">
        <f>+N465*M465</f>
        <v>5000</v>
      </c>
      <c r="W465" s="120">
        <v>20000</v>
      </c>
      <c r="X465" s="204">
        <v>10000</v>
      </c>
      <c r="Z465" s="132"/>
      <c r="AA465" s="103" t="s">
        <v>123</v>
      </c>
      <c r="AP465" s="337"/>
      <c r="AQ465" s="38"/>
      <c r="AR465" s="38"/>
      <c r="AS465" s="38"/>
    </row>
    <row r="466" spans="1:45" ht="15" outlineLevel="2" x14ac:dyDescent="0.25">
      <c r="A466" s="17" t="s">
        <v>692</v>
      </c>
      <c r="B466" s="6">
        <v>24121802</v>
      </c>
      <c r="C466" s="6">
        <v>342.3</v>
      </c>
      <c r="D466" s="156" t="s">
        <v>363</v>
      </c>
      <c r="E466" s="156"/>
      <c r="F466" s="156"/>
      <c r="G466" s="90">
        <v>14</v>
      </c>
      <c r="H466" s="157" t="s">
        <v>356</v>
      </c>
      <c r="I466" s="19"/>
      <c r="J466" s="19"/>
      <c r="K466" s="19"/>
      <c r="L466" s="19"/>
      <c r="M466" s="371">
        <v>10</v>
      </c>
      <c r="N466" s="153">
        <v>500</v>
      </c>
      <c r="O466" s="45"/>
      <c r="P466" s="163">
        <f>SUBTOTAL(9,P465:P465)</f>
        <v>20000</v>
      </c>
      <c r="Q466" s="37"/>
      <c r="R466" s="37"/>
      <c r="S466" s="54"/>
      <c r="T466" s="78"/>
      <c r="U466" s="58"/>
      <c r="V466" s="114">
        <f>+N466*M466</f>
        <v>5000</v>
      </c>
      <c r="W466" s="120"/>
      <c r="X466" s="116"/>
      <c r="AA466" s="102" t="s">
        <v>356</v>
      </c>
    </row>
    <row r="467" spans="1:45" s="129" customFormat="1" ht="15" outlineLevel="1" x14ac:dyDescent="0.25">
      <c r="A467" s="36"/>
      <c r="B467" s="437" t="s">
        <v>739</v>
      </c>
      <c r="C467" s="437"/>
      <c r="D467" s="438"/>
      <c r="E467" s="438"/>
      <c r="F467" s="438"/>
      <c r="G467" s="490">
        <v>14</v>
      </c>
      <c r="H467" s="494"/>
      <c r="I467" s="441"/>
      <c r="J467" s="441"/>
      <c r="K467" s="441"/>
      <c r="L467" s="441"/>
      <c r="M467" s="442"/>
      <c r="N467" s="473"/>
      <c r="O467" s="474"/>
      <c r="P467" s="445">
        <f>+N470*M470</f>
        <v>4200</v>
      </c>
      <c r="Q467" s="446"/>
      <c r="R467" s="446"/>
      <c r="S467" s="492"/>
      <c r="T467" s="493"/>
      <c r="U467" s="447"/>
      <c r="V467" s="448">
        <f>SUM(V465:V466)</f>
        <v>10000</v>
      </c>
      <c r="W467" s="449">
        <v>50000</v>
      </c>
      <c r="X467" s="448"/>
      <c r="Z467" s="132"/>
      <c r="AA467" s="106"/>
      <c r="AP467" s="337"/>
      <c r="AQ467" s="38"/>
      <c r="AR467" s="38"/>
      <c r="AS467" s="38"/>
    </row>
    <row r="468" spans="1:45" s="129" customFormat="1" ht="15" outlineLevel="1" x14ac:dyDescent="0.25">
      <c r="A468" s="36"/>
      <c r="B468" s="169" t="s">
        <v>671</v>
      </c>
      <c r="C468" s="181">
        <v>353</v>
      </c>
      <c r="D468" s="175" t="s">
        <v>797</v>
      </c>
      <c r="E468" s="175"/>
      <c r="F468" s="175"/>
      <c r="G468" s="90">
        <v>14</v>
      </c>
      <c r="H468" s="5" t="s">
        <v>123</v>
      </c>
      <c r="I468" s="19"/>
      <c r="J468" s="19"/>
      <c r="K468" s="19"/>
      <c r="L468" s="19"/>
      <c r="M468" s="368">
        <v>4</v>
      </c>
      <c r="N468" s="153">
        <v>5000</v>
      </c>
      <c r="O468" s="63"/>
      <c r="P468" s="158">
        <f>+M473*N473</f>
        <v>6375</v>
      </c>
      <c r="Q468" s="10"/>
      <c r="R468" s="10"/>
      <c r="S468" s="43"/>
      <c r="T468" s="49"/>
      <c r="U468" s="50"/>
      <c r="V468" s="114">
        <f>+N468*M468</f>
        <v>20000</v>
      </c>
      <c r="W468" s="120">
        <f>+W467-P469</f>
        <v>39425</v>
      </c>
      <c r="X468" s="204">
        <v>20000</v>
      </c>
      <c r="Z468" s="132"/>
      <c r="AA468" s="100" t="s">
        <v>123</v>
      </c>
      <c r="AP468" s="337"/>
      <c r="AQ468" s="38"/>
      <c r="AR468" s="38"/>
      <c r="AS468" s="38"/>
    </row>
    <row r="469" spans="1:45" ht="15" outlineLevel="2" x14ac:dyDescent="0.25">
      <c r="A469" s="17"/>
      <c r="B469" s="495" t="s">
        <v>732</v>
      </c>
      <c r="C469" s="490">
        <f>SUBTOTAL(9,C468:C468)</f>
        <v>353</v>
      </c>
      <c r="D469" s="491"/>
      <c r="E469" s="491"/>
      <c r="F469" s="491"/>
      <c r="G469" s="490">
        <v>14</v>
      </c>
      <c r="H469" s="462"/>
      <c r="I469" s="441"/>
      <c r="J469" s="441"/>
      <c r="K469" s="441"/>
      <c r="L469" s="441"/>
      <c r="M469" s="476"/>
      <c r="N469" s="473"/>
      <c r="O469" s="496"/>
      <c r="P469" s="427">
        <f>SUM(P467:P468)</f>
        <v>10575</v>
      </c>
      <c r="Q469" s="428"/>
      <c r="R469" s="428"/>
      <c r="S469" s="488"/>
      <c r="T469" s="489"/>
      <c r="U469" s="429"/>
      <c r="V469" s="430">
        <f>SUM(V468)</f>
        <v>20000</v>
      </c>
      <c r="W469" s="449"/>
      <c r="X469" s="430"/>
      <c r="AA469" s="101"/>
    </row>
    <row r="470" spans="1:45" ht="14.25" customHeight="1" outlineLevel="1" x14ac:dyDescent="0.25">
      <c r="A470" s="17"/>
      <c r="B470" s="6">
        <v>27112001</v>
      </c>
      <c r="C470" s="6">
        <v>365.8</v>
      </c>
      <c r="D470" s="156" t="s">
        <v>556</v>
      </c>
      <c r="E470" s="156"/>
      <c r="F470" s="156"/>
      <c r="G470" s="90">
        <v>14</v>
      </c>
      <c r="H470" s="166" t="s">
        <v>402</v>
      </c>
      <c r="I470" s="19"/>
      <c r="J470" s="19"/>
      <c r="K470" s="19"/>
      <c r="L470" s="19"/>
      <c r="M470" s="371">
        <v>12</v>
      </c>
      <c r="N470" s="93">
        <v>350</v>
      </c>
      <c r="O470" s="45"/>
      <c r="P470" s="158">
        <f>+M475*N475</f>
        <v>0</v>
      </c>
      <c r="Q470" s="10"/>
      <c r="R470" s="10"/>
      <c r="S470" s="43"/>
      <c r="T470" s="49"/>
      <c r="U470" s="50"/>
      <c r="V470" s="114">
        <f>+N470*M470</f>
        <v>4200</v>
      </c>
      <c r="W470" s="120"/>
      <c r="X470" s="116">
        <v>50000</v>
      </c>
      <c r="AA470" s="105" t="s">
        <v>402</v>
      </c>
    </row>
    <row r="471" spans="1:45" ht="14.25" customHeight="1" outlineLevel="1" x14ac:dyDescent="0.25">
      <c r="A471" s="17"/>
      <c r="B471" s="6">
        <v>27111707</v>
      </c>
      <c r="C471" s="6">
        <v>365.8</v>
      </c>
      <c r="D471" s="156" t="s">
        <v>891</v>
      </c>
      <c r="E471" s="156"/>
      <c r="F471" s="156"/>
      <c r="G471" s="12">
        <v>12</v>
      </c>
      <c r="H471" s="166" t="s">
        <v>402</v>
      </c>
      <c r="I471" s="19"/>
      <c r="J471" s="19"/>
      <c r="K471" s="19"/>
      <c r="L471" s="19"/>
      <c r="M471" s="96">
        <v>22</v>
      </c>
      <c r="N471" s="93">
        <v>1700</v>
      </c>
      <c r="O471" s="18"/>
      <c r="P471" s="158">
        <f>+N471*M471</f>
        <v>37400</v>
      </c>
      <c r="Q471" s="10"/>
      <c r="R471" s="10"/>
      <c r="S471" s="43"/>
      <c r="T471" s="49"/>
      <c r="U471" s="50"/>
      <c r="V471" s="177">
        <f>N471*M471</f>
        <v>37400</v>
      </c>
      <c r="W471" s="120"/>
      <c r="X471" s="116"/>
      <c r="AA471" s="105"/>
    </row>
    <row r="472" spans="1:45" ht="14.25" customHeight="1" outlineLevel="1" x14ac:dyDescent="0.25">
      <c r="A472" s="17"/>
      <c r="B472" s="6">
        <v>23171511</v>
      </c>
      <c r="C472" s="6">
        <v>365.8</v>
      </c>
      <c r="D472" s="156" t="s">
        <v>906</v>
      </c>
      <c r="E472" s="156"/>
      <c r="F472" s="156"/>
      <c r="G472" s="12">
        <v>12</v>
      </c>
      <c r="H472" s="166" t="s">
        <v>402</v>
      </c>
      <c r="I472" s="19"/>
      <c r="J472" s="19"/>
      <c r="K472" s="19"/>
      <c r="L472" s="19"/>
      <c r="M472" s="96">
        <v>13</v>
      </c>
      <c r="N472" s="93">
        <v>155</v>
      </c>
      <c r="O472" s="18"/>
      <c r="P472" s="158">
        <f>+N472*M472</f>
        <v>2015</v>
      </c>
      <c r="Q472" s="10"/>
      <c r="R472" s="10"/>
      <c r="S472" s="43"/>
      <c r="T472" s="49"/>
      <c r="U472" s="50"/>
      <c r="V472" s="177">
        <f>N472*M472</f>
        <v>2015</v>
      </c>
      <c r="W472" s="120"/>
      <c r="X472" s="116"/>
      <c r="AA472" s="105"/>
    </row>
    <row r="473" spans="1:45" ht="15" outlineLevel="2" x14ac:dyDescent="0.25">
      <c r="A473" s="17" t="s">
        <v>692</v>
      </c>
      <c r="B473" s="6">
        <v>27112004</v>
      </c>
      <c r="C473" s="6">
        <v>365.8</v>
      </c>
      <c r="D473" s="156" t="s">
        <v>461</v>
      </c>
      <c r="E473" s="156"/>
      <c r="F473" s="156"/>
      <c r="G473" s="90">
        <v>14</v>
      </c>
      <c r="H473" s="166" t="s">
        <v>402</v>
      </c>
      <c r="I473" s="19"/>
      <c r="J473" s="19"/>
      <c r="K473" s="19"/>
      <c r="L473" s="19"/>
      <c r="M473" s="371">
        <v>5</v>
      </c>
      <c r="N473" s="93">
        <v>1275</v>
      </c>
      <c r="O473" s="45"/>
      <c r="P473" s="158">
        <f>SUBTOTAL(9,P470:P470)</f>
        <v>0</v>
      </c>
      <c r="Q473" s="10"/>
      <c r="R473" s="10"/>
      <c r="S473" s="43"/>
      <c r="T473" s="49"/>
      <c r="U473" s="50"/>
      <c r="V473" s="114">
        <f>+N473*M473</f>
        <v>6375</v>
      </c>
      <c r="W473" s="120"/>
      <c r="X473" s="116">
        <f>+X470-V474</f>
        <v>10</v>
      </c>
      <c r="AA473" s="105" t="s">
        <v>402</v>
      </c>
    </row>
    <row r="474" spans="1:45" ht="15" outlineLevel="1" x14ac:dyDescent="0.25">
      <c r="A474" s="17"/>
      <c r="B474" s="437" t="s">
        <v>715</v>
      </c>
      <c r="C474" s="421">
        <f>SUBTOTAL(9,C473:C473)</f>
        <v>365.8</v>
      </c>
      <c r="D474" s="491"/>
      <c r="E474" s="491"/>
      <c r="F474" s="491"/>
      <c r="G474" s="490"/>
      <c r="H474" s="498"/>
      <c r="I474" s="423"/>
      <c r="J474" s="423"/>
      <c r="K474" s="423"/>
      <c r="L474" s="423"/>
      <c r="M474" s="476"/>
      <c r="N474" s="425"/>
      <c r="O474" s="474"/>
      <c r="P474" s="427"/>
      <c r="Q474" s="428"/>
      <c r="R474" s="428"/>
      <c r="S474" s="488"/>
      <c r="T474" s="489"/>
      <c r="U474" s="429"/>
      <c r="V474" s="448">
        <f>SUM(V470:V473)</f>
        <v>49990</v>
      </c>
      <c r="W474" s="449"/>
      <c r="X474" s="430"/>
      <c r="AA474" s="103"/>
    </row>
    <row r="475" spans="1:45" ht="15" outlineLevel="2" x14ac:dyDescent="0.25">
      <c r="A475" s="17"/>
      <c r="B475" s="6">
        <v>43212100</v>
      </c>
      <c r="C475" s="6">
        <v>614</v>
      </c>
      <c r="D475" s="151" t="s">
        <v>695</v>
      </c>
      <c r="E475" s="151"/>
      <c r="F475" s="151"/>
      <c r="G475" s="90">
        <v>14</v>
      </c>
      <c r="H475" s="6" t="s">
        <v>123</v>
      </c>
      <c r="I475" s="19"/>
      <c r="J475" s="19"/>
      <c r="K475" s="19"/>
      <c r="L475" s="19"/>
      <c r="M475" s="368">
        <v>3</v>
      </c>
      <c r="N475" s="153"/>
      <c r="O475" s="45"/>
      <c r="P475" s="158"/>
      <c r="Q475" s="86"/>
      <c r="R475" s="86"/>
      <c r="S475" s="87"/>
      <c r="T475" s="49"/>
      <c r="U475" s="50"/>
      <c r="V475" s="114"/>
      <c r="W475" s="120"/>
      <c r="X475" s="116"/>
      <c r="AA475" s="104" t="s">
        <v>123</v>
      </c>
    </row>
    <row r="476" spans="1:45" ht="15" outlineLevel="2" x14ac:dyDescent="0.25">
      <c r="A476" s="29"/>
      <c r="B476" s="8" t="s">
        <v>727</v>
      </c>
      <c r="C476" s="6">
        <f>SUBTOTAL(9,C475:C475)</f>
        <v>614</v>
      </c>
      <c r="D476" s="151"/>
      <c r="E476" s="151"/>
      <c r="F476" s="151"/>
      <c r="G476" s="90">
        <v>14</v>
      </c>
      <c r="H476" s="6"/>
      <c r="I476" s="19"/>
      <c r="J476" s="19"/>
      <c r="K476" s="19"/>
      <c r="L476" s="19"/>
      <c r="M476" s="368"/>
      <c r="N476" s="153"/>
      <c r="O476" s="45"/>
      <c r="P476" s="508"/>
      <c r="Q476" s="57"/>
      <c r="R476" s="57"/>
      <c r="S476" s="57"/>
      <c r="T476" s="57"/>
      <c r="U476" s="57"/>
      <c r="V476" s="509"/>
      <c r="W476" s="510"/>
      <c r="X476" s="116"/>
      <c r="AA476" s="104"/>
    </row>
    <row r="477" spans="1:45" outlineLevel="1" thickBot="1" x14ac:dyDescent="0.3">
      <c r="B477" s="6"/>
      <c r="C477" s="6"/>
      <c r="D477" s="184"/>
      <c r="E477" s="182"/>
      <c r="F477" s="182"/>
      <c r="G477" s="90">
        <v>14</v>
      </c>
      <c r="H477" s="159"/>
      <c r="I477" s="19"/>
      <c r="J477" s="19"/>
      <c r="K477" s="19"/>
      <c r="L477" s="19"/>
      <c r="M477" s="371"/>
      <c r="N477" s="93"/>
      <c r="O477" s="64"/>
      <c r="P477" s="180"/>
      <c r="Q477" s="511"/>
      <c r="R477" s="511"/>
      <c r="S477" s="511"/>
      <c r="T477" s="511"/>
      <c r="U477" s="511"/>
      <c r="V477" s="116"/>
      <c r="W477" s="512"/>
      <c r="X477" s="116"/>
      <c r="AA477" s="103"/>
    </row>
    <row r="478" spans="1:45" thickBot="1" x14ac:dyDescent="0.3">
      <c r="B478" s="185"/>
      <c r="C478" s="6"/>
      <c r="D478" s="186"/>
      <c r="E478" s="506"/>
      <c r="F478" s="506"/>
      <c r="G478" s="88"/>
      <c r="H478" s="187"/>
      <c r="I478" s="21"/>
      <c r="J478" s="21"/>
      <c r="K478" s="21"/>
      <c r="L478" s="21"/>
      <c r="M478" s="387"/>
      <c r="N478" s="188"/>
      <c r="O478" s="507"/>
      <c r="P478" s="513"/>
      <c r="Q478" s="514"/>
      <c r="R478" s="514"/>
      <c r="S478" s="514"/>
      <c r="T478" s="514"/>
      <c r="U478" s="514"/>
      <c r="V478" s="209"/>
      <c r="W478" s="515"/>
      <c r="X478" s="209"/>
      <c r="AA478" s="107"/>
    </row>
    <row r="479" spans="1:45" ht="15" x14ac:dyDescent="0.25">
      <c r="B479" s="189" t="s">
        <v>706</v>
      </c>
      <c r="C479" s="190"/>
      <c r="D479" s="191"/>
      <c r="E479" s="191"/>
      <c r="F479" s="191"/>
      <c r="G479" s="59"/>
      <c r="H479" s="192"/>
      <c r="I479" s="27"/>
      <c r="J479" s="27"/>
      <c r="K479" s="27"/>
      <c r="L479" s="27"/>
      <c r="M479" s="388"/>
      <c r="N479" s="193"/>
      <c r="O479" s="64"/>
      <c r="P479" s="183"/>
      <c r="Q479" s="3"/>
      <c r="R479" s="3"/>
      <c r="S479" s="3"/>
      <c r="T479" s="3"/>
      <c r="U479" s="3"/>
      <c r="V479" s="501"/>
      <c r="X479" s="210"/>
      <c r="AA479" s="108"/>
    </row>
    <row r="480" spans="1:45" ht="15" x14ac:dyDescent="0.25">
      <c r="B480" s="194"/>
      <c r="C480" s="195"/>
      <c r="D480" s="191"/>
      <c r="E480" s="191"/>
      <c r="F480" s="191"/>
      <c r="G480" s="26"/>
      <c r="H480" s="196"/>
      <c r="I480" s="27"/>
      <c r="J480" s="27"/>
      <c r="K480" s="27"/>
      <c r="L480" s="27"/>
      <c r="M480" s="389"/>
      <c r="N480" s="197"/>
      <c r="O480" s="65"/>
      <c r="P480" s="198">
        <f>SUM(P1:P468)</f>
        <v>104622129</v>
      </c>
      <c r="Q480" s="198">
        <f t="shared" ref="Q480:X480" si="57">SUM(Q1:Q468)</f>
        <v>-39120379.799999997</v>
      </c>
      <c r="R480" s="198">
        <f t="shared" si="57"/>
        <v>-78241370.700000003</v>
      </c>
      <c r="S480" s="198">
        <f t="shared" si="57"/>
        <v>0</v>
      </c>
      <c r="T480" s="198">
        <f t="shared" si="57"/>
        <v>0</v>
      </c>
      <c r="U480" s="198">
        <f t="shared" si="57"/>
        <v>13</v>
      </c>
      <c r="V480" s="198">
        <f t="shared" si="57"/>
        <v>143632822</v>
      </c>
      <c r="W480" s="198" t="e">
        <f t="shared" si="57"/>
        <v>#REF!</v>
      </c>
      <c r="X480" s="198">
        <f t="shared" si="57"/>
        <v>73440902</v>
      </c>
      <c r="AA480" s="109"/>
    </row>
    <row r="481" spans="2:27" ht="15" x14ac:dyDescent="0.25">
      <c r="B481" s="194"/>
      <c r="C481" s="199"/>
      <c r="D481" s="200"/>
      <c r="E481" s="200"/>
      <c r="F481" s="200"/>
      <c r="G481" s="28"/>
      <c r="H481" s="196"/>
      <c r="I481" s="27"/>
      <c r="J481" s="27"/>
      <c r="K481" s="27"/>
      <c r="L481" s="27"/>
      <c r="M481" s="389"/>
      <c r="N481" s="197"/>
      <c r="O481" s="60"/>
      <c r="P481" s="198"/>
      <c r="Q481" s="3"/>
      <c r="R481" s="3"/>
      <c r="S481" s="3"/>
      <c r="T481" s="3"/>
      <c r="U481" s="3"/>
      <c r="V481" s="501"/>
      <c r="X481" s="210"/>
      <c r="AA481" s="109"/>
    </row>
    <row r="482" spans="2:27" ht="27" customHeight="1" x14ac:dyDescent="0.25">
      <c r="B482" s="194"/>
      <c r="C482" s="199"/>
      <c r="D482" s="200"/>
      <c r="E482" s="200"/>
      <c r="F482" s="200"/>
      <c r="G482" s="28"/>
      <c r="H482" s="196"/>
      <c r="I482" s="27"/>
      <c r="J482" s="27"/>
      <c r="K482" s="27"/>
      <c r="L482" s="27"/>
      <c r="M482" s="389"/>
      <c r="N482" s="197"/>
      <c r="O482" s="60"/>
      <c r="P482" s="198"/>
      <c r="Q482" s="3"/>
      <c r="R482" s="3"/>
      <c r="S482" s="3"/>
      <c r="T482" s="3"/>
      <c r="U482" s="3"/>
      <c r="V482" s="501"/>
      <c r="X482" s="210"/>
      <c r="AA482" s="109"/>
    </row>
  </sheetData>
  <mergeCells count="5">
    <mergeCell ref="A1:W1"/>
    <mergeCell ref="A3:W3"/>
    <mergeCell ref="A4:W4"/>
    <mergeCell ref="A6:P6"/>
    <mergeCell ref="I7:L7"/>
  </mergeCells>
  <pageMargins left="0.27559055118110237" right="0.19685039370078741" top="0.31496062992125984" bottom="0.35433070866141736" header="0.23622047244094491" footer="0.15748031496062992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1377"/>
  <sheetViews>
    <sheetView tabSelected="1" topLeftCell="C1" zoomScale="82" zoomScaleNormal="82" workbookViewId="0">
      <pane ySplit="6" topLeftCell="A1364" activePane="bottomLeft" state="frozen"/>
      <selection pane="bottomLeft" activeCell="K1373" sqref="K1373:R1373"/>
    </sheetView>
  </sheetViews>
  <sheetFormatPr baseColWidth="10" defaultColWidth="11.42578125" defaultRowHeight="15" outlineLevelRow="2" x14ac:dyDescent="0.25"/>
  <cols>
    <col min="1" max="1" width="13" style="538" hidden="1" customWidth="1"/>
    <col min="2" max="2" width="9.28515625" style="97" customWidth="1"/>
    <col min="3" max="3" width="6.140625" style="97" customWidth="1"/>
    <col min="4" max="4" width="40.7109375" style="538" customWidth="1"/>
    <col min="5" max="5" width="6.7109375" style="518" customWidth="1"/>
    <col min="6" max="6" width="11.7109375" style="97" customWidth="1"/>
    <col min="7" max="7" width="11" style="97" customWidth="1"/>
    <col min="8" max="8" width="11.42578125" style="97" customWidth="1"/>
    <col min="9" max="9" width="11.140625" style="97" customWidth="1"/>
    <col min="10" max="10" width="11.42578125" style="518" customWidth="1"/>
    <col min="11" max="11" width="10.5703125" style="544" customWidth="1"/>
    <col min="12" max="12" width="15.7109375" style="700" customWidth="1"/>
    <col min="13" max="14" width="0" hidden="1" customWidth="1"/>
    <col min="15" max="15" width="8.140625" hidden="1" customWidth="1"/>
    <col min="16" max="16" width="15.28515625" hidden="1" customWidth="1"/>
    <col min="17" max="17" width="10.28515625" hidden="1" customWidth="1"/>
    <col min="18" max="18" width="23.42578125" style="708" customWidth="1"/>
    <col min="19" max="19" width="14.85546875" hidden="1" customWidth="1"/>
    <col min="20" max="21" width="11.42578125" hidden="1" customWidth="1"/>
  </cols>
  <sheetData>
    <row r="1" spans="1:19" ht="21" x14ac:dyDescent="0.35">
      <c r="A1" s="836" t="s">
        <v>17</v>
      </c>
      <c r="B1" s="836"/>
      <c r="C1" s="836"/>
      <c r="D1" s="836"/>
      <c r="E1" s="836"/>
      <c r="F1" s="836"/>
      <c r="G1" s="836"/>
      <c r="H1" s="836"/>
      <c r="I1" s="836"/>
      <c r="J1" s="836"/>
      <c r="K1" s="836"/>
      <c r="L1" s="836"/>
      <c r="M1" s="836"/>
      <c r="N1" s="836"/>
      <c r="O1" s="836"/>
      <c r="P1" s="836"/>
      <c r="Q1" s="836"/>
      <c r="R1" s="836"/>
    </row>
    <row r="2" spans="1:19" ht="19.5" customHeight="1" x14ac:dyDescent="0.25">
      <c r="A2" s="837" t="s">
        <v>1494</v>
      </c>
      <c r="B2" s="837"/>
      <c r="C2" s="837"/>
      <c r="D2" s="837"/>
      <c r="E2" s="837"/>
      <c r="F2" s="837"/>
      <c r="G2" s="837"/>
      <c r="H2" s="837"/>
      <c r="I2" s="837"/>
      <c r="J2" s="837"/>
      <c r="K2" s="837"/>
      <c r="L2" s="837"/>
      <c r="M2" s="837"/>
      <c r="N2" s="837"/>
      <c r="O2" s="837"/>
      <c r="P2" s="837"/>
      <c r="Q2" s="837"/>
      <c r="R2" s="837"/>
    </row>
    <row r="3" spans="1:19" ht="22.5" customHeight="1" x14ac:dyDescent="0.25">
      <c r="A3" s="838" t="s">
        <v>1300</v>
      </c>
      <c r="B3" s="838"/>
      <c r="C3" s="838"/>
      <c r="D3" s="838"/>
      <c r="E3" s="838"/>
      <c r="F3" s="838"/>
      <c r="G3" s="838"/>
      <c r="H3" s="838"/>
      <c r="I3" s="838"/>
      <c r="J3" s="838"/>
      <c r="K3" s="838"/>
      <c r="L3" s="838"/>
      <c r="M3" s="838"/>
      <c r="N3" s="838"/>
      <c r="O3" s="838"/>
      <c r="P3" s="838"/>
      <c r="Q3" s="838"/>
      <c r="R3" s="838"/>
    </row>
    <row r="4" spans="1:19" ht="28.5" customHeight="1" thickBot="1" x14ac:dyDescent="0.3">
      <c r="B4" s="893" t="s">
        <v>1876</v>
      </c>
      <c r="C4" s="893"/>
      <c r="D4" s="893"/>
      <c r="E4" s="893"/>
      <c r="F4" s="893"/>
      <c r="G4" s="893"/>
      <c r="H4" s="893"/>
      <c r="I4" s="893"/>
      <c r="J4" s="893"/>
      <c r="K4" s="893"/>
      <c r="L4" s="893"/>
      <c r="M4" s="893"/>
      <c r="N4" s="893"/>
      <c r="O4" s="893"/>
      <c r="P4" s="893"/>
      <c r="Q4" s="893"/>
      <c r="R4" s="893"/>
    </row>
    <row r="5" spans="1:19" ht="19.5" customHeight="1" thickBot="1" x14ac:dyDescent="0.3">
      <c r="E5" s="517"/>
      <c r="F5" s="884" t="s">
        <v>2</v>
      </c>
      <c r="G5" s="885"/>
      <c r="H5" s="885"/>
      <c r="I5" s="886"/>
      <c r="J5" s="137"/>
    </row>
    <row r="6" spans="1:19" ht="81" customHeight="1" thickBot="1" x14ac:dyDescent="0.3">
      <c r="A6" s="711" t="s">
        <v>1789</v>
      </c>
      <c r="B6" s="712" t="s">
        <v>15</v>
      </c>
      <c r="C6" s="887" t="s">
        <v>1520</v>
      </c>
      <c r="D6" s="887" t="s">
        <v>0</v>
      </c>
      <c r="E6" s="887" t="s">
        <v>1</v>
      </c>
      <c r="F6" s="888" t="s">
        <v>1874</v>
      </c>
      <c r="G6" s="888" t="s">
        <v>1875</v>
      </c>
      <c r="H6" s="889" t="s">
        <v>1873</v>
      </c>
      <c r="I6" s="888" t="s">
        <v>6</v>
      </c>
      <c r="J6" s="887" t="s">
        <v>7</v>
      </c>
      <c r="K6" s="890" t="s">
        <v>8</v>
      </c>
      <c r="L6" s="891" t="s">
        <v>9</v>
      </c>
      <c r="M6" s="887" t="s">
        <v>10</v>
      </c>
      <c r="N6" s="887" t="s">
        <v>11</v>
      </c>
      <c r="O6" s="887" t="s">
        <v>12</v>
      </c>
      <c r="P6" s="887" t="s">
        <v>13</v>
      </c>
      <c r="Q6" s="887" t="s">
        <v>14</v>
      </c>
      <c r="R6" s="892" t="s">
        <v>1474</v>
      </c>
    </row>
    <row r="7" spans="1:19" ht="16.5" customHeight="1" outlineLevel="2" thickBot="1" x14ac:dyDescent="0.4">
      <c r="A7" s="858" t="s">
        <v>1490</v>
      </c>
      <c r="B7" s="859"/>
      <c r="C7" s="859"/>
      <c r="D7" s="859"/>
      <c r="E7" s="859"/>
      <c r="F7" s="859"/>
      <c r="G7" s="859"/>
      <c r="H7" s="859"/>
      <c r="I7" s="859"/>
      <c r="J7" s="859"/>
      <c r="K7" s="860"/>
      <c r="L7" s="825">
        <f>+L12+L16+L20+L25+L30+L34+L38+L47+L52+L57+L63+L69</f>
        <v>1297756976</v>
      </c>
      <c r="M7" s="826"/>
      <c r="N7" s="826"/>
      <c r="O7" s="826"/>
      <c r="P7" s="826"/>
      <c r="Q7" s="826"/>
      <c r="R7" s="827">
        <f>+R12+R16+R20+R25+R30+R34+R38+R47+R52+R57+R63+R69</f>
        <v>1297756976</v>
      </c>
      <c r="S7" s="591">
        <f>+L7-R7</f>
        <v>0</v>
      </c>
    </row>
    <row r="8" spans="1:19" ht="15.75" outlineLevel="2" x14ac:dyDescent="0.25">
      <c r="A8" s="719"/>
      <c r="B8" s="721"/>
      <c r="C8" s="722">
        <v>21</v>
      </c>
      <c r="D8" s="867" t="s">
        <v>1790</v>
      </c>
      <c r="E8" s="867"/>
      <c r="F8" s="867"/>
      <c r="G8" s="867"/>
      <c r="H8" s="867"/>
      <c r="I8" s="867"/>
      <c r="J8" s="867"/>
      <c r="K8" s="867"/>
      <c r="L8" s="723"/>
      <c r="M8" s="724"/>
      <c r="N8" s="724"/>
      <c r="O8" s="724"/>
      <c r="P8" s="724"/>
      <c r="Q8" s="724"/>
      <c r="R8" s="725"/>
    </row>
    <row r="9" spans="1:19" outlineLevel="2" x14ac:dyDescent="0.25">
      <c r="A9" s="586" t="s">
        <v>1872</v>
      </c>
      <c r="B9" s="525">
        <v>83111501</v>
      </c>
      <c r="C9" s="543">
        <v>213.1</v>
      </c>
      <c r="D9" s="548" t="s">
        <v>1587</v>
      </c>
      <c r="E9" s="583"/>
      <c r="F9" s="545">
        <v>1242120</v>
      </c>
      <c r="G9" s="545">
        <v>1242120</v>
      </c>
      <c r="H9" s="545">
        <v>1242120</v>
      </c>
      <c r="I9" s="545">
        <v>1242120</v>
      </c>
      <c r="J9" s="571">
        <f>+I9+H9+G9+F9</f>
        <v>4968480</v>
      </c>
      <c r="K9" s="552">
        <v>1</v>
      </c>
      <c r="L9" s="559">
        <f>+K9*J9</f>
        <v>4968480</v>
      </c>
      <c r="M9" s="511"/>
      <c r="N9" s="511"/>
      <c r="O9" s="511"/>
      <c r="P9" s="511"/>
      <c r="Q9" s="511"/>
      <c r="R9" s="726">
        <v>4968480</v>
      </c>
    </row>
    <row r="10" spans="1:19" outlineLevel="2" x14ac:dyDescent="0.25">
      <c r="A10" s="586" t="s">
        <v>1872</v>
      </c>
      <c r="B10" s="525">
        <v>83111701</v>
      </c>
      <c r="C10" s="543">
        <v>213.2</v>
      </c>
      <c r="D10" s="548" t="s">
        <v>1791</v>
      </c>
      <c r="E10" s="583"/>
      <c r="F10" s="545">
        <v>2882880</v>
      </c>
      <c r="G10" s="545">
        <v>2882880</v>
      </c>
      <c r="H10" s="545">
        <v>2882880</v>
      </c>
      <c r="I10" s="545">
        <v>2882880</v>
      </c>
      <c r="J10" s="571">
        <f>+I10+H10+G10+F10</f>
        <v>11531520</v>
      </c>
      <c r="K10" s="552">
        <v>1</v>
      </c>
      <c r="L10" s="559">
        <f t="shared" ref="L10:L68" si="0">+K10*J10</f>
        <v>11531520</v>
      </c>
      <c r="M10" s="511"/>
      <c r="N10" s="511"/>
      <c r="O10" s="511"/>
      <c r="P10" s="511"/>
      <c r="Q10" s="511"/>
      <c r="R10" s="726">
        <v>11531520</v>
      </c>
    </row>
    <row r="11" spans="1:19" outlineLevel="2" x14ac:dyDescent="0.25">
      <c r="A11" s="586" t="s">
        <v>1872</v>
      </c>
      <c r="B11" s="525">
        <v>72102201</v>
      </c>
      <c r="C11" s="543">
        <v>216</v>
      </c>
      <c r="D11" s="548" t="s">
        <v>1792</v>
      </c>
      <c r="E11" s="583"/>
      <c r="F11" s="545">
        <v>224147744</v>
      </c>
      <c r="G11" s="545">
        <v>224147744</v>
      </c>
      <c r="H11" s="545">
        <v>224147744</v>
      </c>
      <c r="I11" s="545">
        <v>224147744</v>
      </c>
      <c r="J11" s="571">
        <f>+I11+H11+G11+F11</f>
        <v>896590976</v>
      </c>
      <c r="K11" s="552">
        <v>1</v>
      </c>
      <c r="L11" s="555">
        <f>+K11*J11</f>
        <v>896590976</v>
      </c>
      <c r="M11" s="511"/>
      <c r="N11" s="511"/>
      <c r="O11" s="511"/>
      <c r="P11" s="511"/>
      <c r="Q11" s="511"/>
      <c r="R11" s="726">
        <v>896590976</v>
      </c>
    </row>
    <row r="12" spans="1:19" ht="15.75" outlineLevel="2" x14ac:dyDescent="0.25">
      <c r="A12" s="586"/>
      <c r="B12" s="525"/>
      <c r="C12" s="543">
        <v>21</v>
      </c>
      <c r="D12" s="848" t="s">
        <v>1793</v>
      </c>
      <c r="E12" s="848"/>
      <c r="F12" s="848"/>
      <c r="G12" s="848"/>
      <c r="H12" s="848"/>
      <c r="I12" s="848"/>
      <c r="J12" s="848"/>
      <c r="K12" s="848"/>
      <c r="L12" s="702">
        <f>SUM(L9:L11)</f>
        <v>913090976</v>
      </c>
      <c r="M12" s="628"/>
      <c r="N12" s="628"/>
      <c r="O12" s="628"/>
      <c r="P12" s="628"/>
      <c r="Q12" s="628"/>
      <c r="R12" s="727">
        <f>SUM(R9:R11)</f>
        <v>913090976</v>
      </c>
    </row>
    <row r="13" spans="1:19" outlineLevel="2" x14ac:dyDescent="0.25">
      <c r="A13" s="586"/>
      <c r="B13" s="525"/>
      <c r="C13" s="557">
        <v>22</v>
      </c>
      <c r="D13" s="607" t="s">
        <v>1794</v>
      </c>
      <c r="E13" s="583"/>
      <c r="F13" s="545"/>
      <c r="G13" s="545"/>
      <c r="H13" s="545"/>
      <c r="I13" s="545"/>
      <c r="J13" s="571"/>
      <c r="K13" s="552"/>
      <c r="L13" s="701"/>
      <c r="M13" s="511"/>
      <c r="N13" s="511"/>
      <c r="O13" s="511"/>
      <c r="P13" s="511"/>
      <c r="Q13" s="511"/>
      <c r="R13" s="728"/>
    </row>
    <row r="14" spans="1:19" outlineLevel="2" x14ac:dyDescent="0.25">
      <c r="A14" s="586" t="s">
        <v>1872</v>
      </c>
      <c r="B14" s="526">
        <v>82101602</v>
      </c>
      <c r="C14" s="543">
        <v>221</v>
      </c>
      <c r="D14" s="548" t="s">
        <v>1411</v>
      </c>
      <c r="E14" s="583"/>
      <c r="F14" s="551">
        <v>2500000</v>
      </c>
      <c r="G14" s="549">
        <v>2500000</v>
      </c>
      <c r="H14" s="549">
        <v>2500000</v>
      </c>
      <c r="I14" s="549">
        <v>2500000</v>
      </c>
      <c r="J14" s="571">
        <f>+I14+H14+G14+F14</f>
        <v>10000000</v>
      </c>
      <c r="K14" s="552">
        <v>1</v>
      </c>
      <c r="L14" s="559">
        <f t="shared" si="0"/>
        <v>10000000</v>
      </c>
      <c r="M14" s="604"/>
      <c r="N14" s="604"/>
      <c r="O14" s="604"/>
      <c r="P14" s="604"/>
      <c r="Q14" s="604"/>
      <c r="R14" s="726">
        <v>10000000</v>
      </c>
    </row>
    <row r="15" spans="1:19" outlineLevel="1" x14ac:dyDescent="0.25">
      <c r="A15" s="586"/>
      <c r="B15" s="526">
        <v>82121902</v>
      </c>
      <c r="C15" s="543">
        <v>222</v>
      </c>
      <c r="D15" s="548" t="s">
        <v>1439</v>
      </c>
      <c r="E15" s="583"/>
      <c r="F15" s="545">
        <v>625000</v>
      </c>
      <c r="G15" s="552">
        <v>625000</v>
      </c>
      <c r="H15" s="552">
        <v>625000</v>
      </c>
      <c r="I15" s="552">
        <v>625000</v>
      </c>
      <c r="J15" s="571">
        <f>+I15+H15+G15+F15</f>
        <v>2500000</v>
      </c>
      <c r="K15" s="552">
        <v>1</v>
      </c>
      <c r="L15" s="559">
        <f t="shared" si="0"/>
        <v>2500000</v>
      </c>
      <c r="M15" s="604"/>
      <c r="N15" s="604"/>
      <c r="O15" s="604"/>
      <c r="P15" s="604"/>
      <c r="Q15" s="604"/>
      <c r="R15" s="726">
        <v>2500000</v>
      </c>
    </row>
    <row r="16" spans="1:19" ht="15.75" outlineLevel="1" x14ac:dyDescent="0.25">
      <c r="A16" s="586"/>
      <c r="B16" s="526"/>
      <c r="C16" s="543"/>
      <c r="D16" s="848" t="s">
        <v>1795</v>
      </c>
      <c r="E16" s="848"/>
      <c r="F16" s="848"/>
      <c r="G16" s="848"/>
      <c r="H16" s="848"/>
      <c r="I16" s="653"/>
      <c r="J16" s="665"/>
      <c r="K16" s="652"/>
      <c r="L16" s="703">
        <f>SUM(L14:L15)</f>
        <v>12500000</v>
      </c>
      <c r="M16" s="628"/>
      <c r="N16" s="628"/>
      <c r="O16" s="628"/>
      <c r="P16" s="628"/>
      <c r="Q16" s="628"/>
      <c r="R16" s="727">
        <f>SUM(R14:R15)</f>
        <v>12500000</v>
      </c>
    </row>
    <row r="17" spans="1:18" outlineLevel="1" x14ac:dyDescent="0.25">
      <c r="A17" s="586"/>
      <c r="B17" s="526"/>
      <c r="C17" s="600">
        <v>23</v>
      </c>
      <c r="D17" s="607" t="s">
        <v>1796</v>
      </c>
      <c r="E17" s="583"/>
      <c r="F17" s="545"/>
      <c r="G17" s="545"/>
      <c r="H17" s="552"/>
      <c r="I17" s="552"/>
      <c r="J17" s="571"/>
      <c r="K17" s="552"/>
      <c r="L17" s="701"/>
      <c r="M17" s="511"/>
      <c r="N17" s="511"/>
      <c r="O17" s="511"/>
      <c r="P17" s="511"/>
      <c r="Q17" s="511"/>
      <c r="R17" s="728"/>
    </row>
    <row r="18" spans="1:18" outlineLevel="1" x14ac:dyDescent="0.25">
      <c r="A18" s="586"/>
      <c r="B18" s="526">
        <v>78111802</v>
      </c>
      <c r="C18" s="543">
        <v>231</v>
      </c>
      <c r="D18" s="573" t="s">
        <v>1797</v>
      </c>
      <c r="E18" s="583"/>
      <c r="F18" s="551">
        <v>37500</v>
      </c>
      <c r="G18" s="549">
        <v>37500</v>
      </c>
      <c r="H18" s="549">
        <v>37500</v>
      </c>
      <c r="I18" s="549">
        <v>37500</v>
      </c>
      <c r="J18" s="549">
        <f>SUM(F18:I18)</f>
        <v>150000</v>
      </c>
      <c r="K18" s="552">
        <v>1</v>
      </c>
      <c r="L18" s="559">
        <f t="shared" si="0"/>
        <v>150000</v>
      </c>
      <c r="M18" s="516"/>
      <c r="N18" s="516"/>
      <c r="O18" s="516"/>
      <c r="P18" s="516"/>
      <c r="Q18" s="516"/>
      <c r="R18" s="726">
        <v>150000</v>
      </c>
    </row>
    <row r="19" spans="1:18" outlineLevel="1" x14ac:dyDescent="0.25">
      <c r="A19" s="586"/>
      <c r="B19" s="526">
        <v>78111802</v>
      </c>
      <c r="C19" s="543">
        <v>231</v>
      </c>
      <c r="D19" s="573" t="s">
        <v>1798</v>
      </c>
      <c r="E19" s="583"/>
      <c r="F19" s="551">
        <v>65000</v>
      </c>
      <c r="G19" s="549">
        <v>65000</v>
      </c>
      <c r="H19" s="549">
        <v>65000</v>
      </c>
      <c r="I19" s="549">
        <v>65000</v>
      </c>
      <c r="J19" s="549">
        <f>SUM(F19:I19)</f>
        <v>260000</v>
      </c>
      <c r="K19" s="552">
        <v>1</v>
      </c>
      <c r="L19" s="559">
        <f t="shared" si="0"/>
        <v>260000</v>
      </c>
      <c r="M19" s="516"/>
      <c r="N19" s="516"/>
      <c r="O19" s="516"/>
      <c r="P19" s="516"/>
      <c r="Q19" s="516"/>
      <c r="R19" s="726">
        <v>260000</v>
      </c>
    </row>
    <row r="20" spans="1:18" outlineLevel="1" x14ac:dyDescent="0.25">
      <c r="A20" s="586"/>
      <c r="B20" s="526"/>
      <c r="C20" s="543"/>
      <c r="D20" s="847" t="s">
        <v>1799</v>
      </c>
      <c r="E20" s="847"/>
      <c r="F20" s="847"/>
      <c r="G20" s="847"/>
      <c r="H20" s="847"/>
      <c r="I20" s="847"/>
      <c r="J20" s="652"/>
      <c r="K20" s="652"/>
      <c r="L20" s="703">
        <f>SUM(L18:L19)</f>
        <v>410000</v>
      </c>
      <c r="M20" s="628"/>
      <c r="N20" s="628"/>
      <c r="O20" s="628"/>
      <c r="P20" s="628"/>
      <c r="Q20" s="628"/>
      <c r="R20" s="727">
        <f>SUM(R18:R19)</f>
        <v>410000</v>
      </c>
    </row>
    <row r="21" spans="1:18" outlineLevel="1" x14ac:dyDescent="0.25">
      <c r="A21" s="586"/>
      <c r="B21" s="526"/>
      <c r="C21" s="599">
        <v>24</v>
      </c>
      <c r="D21" s="861" t="s">
        <v>1594</v>
      </c>
      <c r="E21" s="861"/>
      <c r="F21" s="861"/>
      <c r="G21" s="861"/>
      <c r="H21" s="861"/>
      <c r="I21" s="549"/>
      <c r="J21" s="549"/>
      <c r="K21" s="552"/>
      <c r="L21" s="701"/>
      <c r="M21" s="512"/>
      <c r="N21" s="512"/>
      <c r="O21" s="512"/>
      <c r="P21" s="512"/>
      <c r="Q21" s="512"/>
      <c r="R21" s="728"/>
    </row>
    <row r="22" spans="1:18" outlineLevel="1" x14ac:dyDescent="0.25">
      <c r="A22" s="586"/>
      <c r="B22" s="526">
        <v>781111503</v>
      </c>
      <c r="C22" s="543">
        <v>241</v>
      </c>
      <c r="D22" s="574" t="s">
        <v>1458</v>
      </c>
      <c r="E22" s="583"/>
      <c r="F22" s="545">
        <v>200000</v>
      </c>
      <c r="G22" s="545">
        <v>200000</v>
      </c>
      <c r="H22" s="545">
        <v>200000</v>
      </c>
      <c r="I22" s="545">
        <v>200000</v>
      </c>
      <c r="J22" s="571">
        <f>SUM(F22:I22)</f>
        <v>800000</v>
      </c>
      <c r="K22" s="552">
        <v>1</v>
      </c>
      <c r="L22" s="559">
        <f t="shared" si="0"/>
        <v>800000</v>
      </c>
      <c r="M22" s="604"/>
      <c r="N22" s="604"/>
      <c r="O22" s="604"/>
      <c r="P22" s="604"/>
      <c r="Q22" s="604"/>
      <c r="R22" s="726">
        <v>800000</v>
      </c>
    </row>
    <row r="23" spans="1:18" outlineLevel="1" x14ac:dyDescent="0.25">
      <c r="A23" s="586"/>
      <c r="B23" s="526">
        <v>20102301</v>
      </c>
      <c r="C23" s="543">
        <v>242</v>
      </c>
      <c r="D23" s="574" t="s">
        <v>1488</v>
      </c>
      <c r="E23" s="583"/>
      <c r="F23" s="545">
        <v>37500</v>
      </c>
      <c r="G23" s="545">
        <v>37500</v>
      </c>
      <c r="H23" s="545">
        <v>37500</v>
      </c>
      <c r="I23" s="545">
        <v>37500</v>
      </c>
      <c r="J23" s="571">
        <f>SUM(F23:I23)</f>
        <v>150000</v>
      </c>
      <c r="K23" s="552">
        <v>1</v>
      </c>
      <c r="L23" s="559">
        <f t="shared" si="0"/>
        <v>150000</v>
      </c>
      <c r="M23" s="604"/>
      <c r="N23" s="604"/>
      <c r="O23" s="604"/>
      <c r="P23" s="604"/>
      <c r="Q23" s="604"/>
      <c r="R23" s="726">
        <v>150000</v>
      </c>
    </row>
    <row r="24" spans="1:18" outlineLevel="1" x14ac:dyDescent="0.25">
      <c r="A24" s="586"/>
      <c r="B24" s="526">
        <v>72102903</v>
      </c>
      <c r="C24" s="543">
        <v>244</v>
      </c>
      <c r="D24" s="710" t="s">
        <v>1459</v>
      </c>
      <c r="E24" s="583"/>
      <c r="F24" s="545">
        <v>12500</v>
      </c>
      <c r="G24" s="545">
        <v>12500</v>
      </c>
      <c r="H24" s="545">
        <v>12500</v>
      </c>
      <c r="I24" s="545">
        <v>12500</v>
      </c>
      <c r="J24" s="571">
        <f>SUM(F24:I24)</f>
        <v>50000</v>
      </c>
      <c r="K24" s="552">
        <v>1</v>
      </c>
      <c r="L24" s="559">
        <f t="shared" ref="L24" si="1">+K24*J24</f>
        <v>50000</v>
      </c>
      <c r="M24" s="604"/>
      <c r="N24" s="604"/>
      <c r="O24" s="604"/>
      <c r="P24" s="604"/>
      <c r="Q24" s="604"/>
      <c r="R24" s="726">
        <v>50000</v>
      </c>
    </row>
    <row r="25" spans="1:18" ht="15.75" outlineLevel="1" x14ac:dyDescent="0.25">
      <c r="A25" s="586"/>
      <c r="B25" s="526"/>
      <c r="C25" s="543"/>
      <c r="D25" s="848" t="s">
        <v>1735</v>
      </c>
      <c r="E25" s="848"/>
      <c r="F25" s="848"/>
      <c r="G25" s="848"/>
      <c r="H25" s="848"/>
      <c r="I25" s="650"/>
      <c r="J25" s="665"/>
      <c r="K25" s="652"/>
      <c r="L25" s="703">
        <f>SUM(L22:L24)</f>
        <v>1000000</v>
      </c>
      <c r="M25" s="625">
        <f t="shared" ref="M25:R25" si="2">SUM(M22:M24)</f>
        <v>0</v>
      </c>
      <c r="N25" s="625">
        <f t="shared" si="2"/>
        <v>0</v>
      </c>
      <c r="O25" s="625">
        <f t="shared" si="2"/>
        <v>0</v>
      </c>
      <c r="P25" s="625">
        <f t="shared" si="2"/>
        <v>0</v>
      </c>
      <c r="Q25" s="625">
        <f t="shared" si="2"/>
        <v>0</v>
      </c>
      <c r="R25" s="727">
        <f t="shared" si="2"/>
        <v>1000000</v>
      </c>
    </row>
    <row r="26" spans="1:18" ht="20.25" customHeight="1" outlineLevel="1" x14ac:dyDescent="0.25">
      <c r="A26" s="586"/>
      <c r="B26" s="526"/>
      <c r="C26" s="599">
        <v>25</v>
      </c>
      <c r="D26" s="846" t="s">
        <v>1589</v>
      </c>
      <c r="E26" s="846"/>
      <c r="F26" s="846"/>
      <c r="G26" s="846"/>
      <c r="H26" s="846"/>
      <c r="I26" s="846"/>
      <c r="J26" s="846"/>
      <c r="K26" s="552"/>
      <c r="L26" s="701"/>
      <c r="M26" s="512"/>
      <c r="N26" s="512"/>
      <c r="O26" s="512"/>
      <c r="P26" s="512"/>
      <c r="Q26" s="512"/>
      <c r="R26" s="728"/>
    </row>
    <row r="27" spans="1:18" ht="18.75" customHeight="1" outlineLevel="2" x14ac:dyDescent="0.25">
      <c r="A27" s="586" t="s">
        <v>1872</v>
      </c>
      <c r="B27" s="526">
        <v>78111808</v>
      </c>
      <c r="C27" s="543">
        <v>254</v>
      </c>
      <c r="D27" s="548" t="s">
        <v>1601</v>
      </c>
      <c r="E27" s="583"/>
      <c r="F27" s="545">
        <v>7500000</v>
      </c>
      <c r="G27" s="545">
        <v>7500000</v>
      </c>
      <c r="H27" s="545">
        <v>7500000</v>
      </c>
      <c r="I27" s="545">
        <v>7500000</v>
      </c>
      <c r="J27" s="571">
        <f>+I27+H27+G27+F27</f>
        <v>30000000</v>
      </c>
      <c r="K27" s="552">
        <v>1</v>
      </c>
      <c r="L27" s="559">
        <f t="shared" si="0"/>
        <v>30000000</v>
      </c>
      <c r="M27" s="604"/>
      <c r="N27" s="604"/>
      <c r="O27" s="604"/>
      <c r="P27" s="604"/>
      <c r="Q27" s="604"/>
      <c r="R27" s="726">
        <v>30000000</v>
      </c>
    </row>
    <row r="28" spans="1:18" outlineLevel="2" x14ac:dyDescent="0.25">
      <c r="A28" s="586" t="s">
        <v>1872</v>
      </c>
      <c r="B28" s="526">
        <v>78111808</v>
      </c>
      <c r="C28" s="543">
        <v>257</v>
      </c>
      <c r="D28" s="553" t="s">
        <v>1412</v>
      </c>
      <c r="E28" s="583"/>
      <c r="F28" s="551">
        <v>2500000</v>
      </c>
      <c r="G28" s="551">
        <v>2500000</v>
      </c>
      <c r="H28" s="551">
        <v>2500000</v>
      </c>
      <c r="I28" s="551">
        <v>2500000</v>
      </c>
      <c r="J28" s="571">
        <f>+I28+H28+G28+F28</f>
        <v>10000000</v>
      </c>
      <c r="K28" s="552">
        <v>1</v>
      </c>
      <c r="L28" s="559">
        <f t="shared" si="0"/>
        <v>10000000</v>
      </c>
      <c r="M28" s="604"/>
      <c r="N28" s="604"/>
      <c r="O28" s="604"/>
      <c r="P28" s="604"/>
      <c r="Q28" s="604"/>
      <c r="R28" s="726">
        <v>10000000</v>
      </c>
    </row>
    <row r="29" spans="1:18" ht="21.75" customHeight="1" outlineLevel="2" x14ac:dyDescent="0.25">
      <c r="A29" s="586"/>
      <c r="B29" s="526">
        <v>78111808</v>
      </c>
      <c r="C29" s="543">
        <v>258</v>
      </c>
      <c r="D29" s="553" t="s">
        <v>1763</v>
      </c>
      <c r="E29" s="583"/>
      <c r="F29" s="545">
        <v>125000</v>
      </c>
      <c r="G29" s="545">
        <v>125000</v>
      </c>
      <c r="H29" s="545">
        <v>125000</v>
      </c>
      <c r="I29" s="545">
        <v>125000</v>
      </c>
      <c r="J29" s="571">
        <f>+I29+H29+G29+F29</f>
        <v>500000</v>
      </c>
      <c r="K29" s="552">
        <v>1</v>
      </c>
      <c r="L29" s="559">
        <f t="shared" ref="L29" si="3">+K29*J29</f>
        <v>500000</v>
      </c>
      <c r="M29" s="604"/>
      <c r="N29" s="604"/>
      <c r="O29" s="604"/>
      <c r="P29" s="604"/>
      <c r="Q29" s="604"/>
      <c r="R29" s="726">
        <v>500000</v>
      </c>
    </row>
    <row r="30" spans="1:18" ht="15.75" outlineLevel="2" x14ac:dyDescent="0.25">
      <c r="A30" s="586"/>
      <c r="B30" s="526"/>
      <c r="C30" s="543"/>
      <c r="D30" s="841" t="s">
        <v>1736</v>
      </c>
      <c r="E30" s="841"/>
      <c r="F30" s="841"/>
      <c r="G30" s="841"/>
      <c r="H30" s="841"/>
      <c r="I30" s="841"/>
      <c r="J30" s="841"/>
      <c r="K30" s="717"/>
      <c r="L30" s="703">
        <f>SUM(L27:L29)</f>
        <v>40500000</v>
      </c>
      <c r="M30" s="628"/>
      <c r="N30" s="628"/>
      <c r="O30" s="628"/>
      <c r="P30" s="628"/>
      <c r="Q30" s="628"/>
      <c r="R30" s="727">
        <f>SUM(R27:R29)</f>
        <v>40500000</v>
      </c>
    </row>
    <row r="31" spans="1:18" ht="17.25" customHeight="1" outlineLevel="2" x14ac:dyDescent="0.25">
      <c r="A31" s="586"/>
      <c r="B31" s="729"/>
      <c r="C31" s="599">
        <v>26</v>
      </c>
      <c r="D31" s="846" t="s">
        <v>1588</v>
      </c>
      <c r="E31" s="846"/>
      <c r="F31" s="846"/>
      <c r="G31" s="846"/>
      <c r="H31" s="846"/>
      <c r="I31" s="846"/>
      <c r="J31" s="846"/>
      <c r="K31" s="846"/>
      <c r="L31" s="703"/>
      <c r="M31" s="626"/>
      <c r="N31" s="626"/>
      <c r="O31" s="626"/>
      <c r="P31" s="626"/>
      <c r="Q31" s="626"/>
      <c r="R31" s="727"/>
    </row>
    <row r="32" spans="1:18" ht="18" customHeight="1" outlineLevel="1" x14ac:dyDescent="0.25">
      <c r="A32" s="586"/>
      <c r="B32" s="730" t="s">
        <v>1475</v>
      </c>
      <c r="C32" s="543">
        <v>262</v>
      </c>
      <c r="D32" s="548" t="s">
        <v>1460</v>
      </c>
      <c r="E32" s="583"/>
      <c r="F32" s="551">
        <v>800000</v>
      </c>
      <c r="G32" s="551">
        <v>800000</v>
      </c>
      <c r="H32" s="551">
        <v>800000</v>
      </c>
      <c r="I32" s="551">
        <v>800000</v>
      </c>
      <c r="J32" s="571">
        <f t="shared" ref="J32:J46" si="4">+I32+H32+G32+F32</f>
        <v>3200000</v>
      </c>
      <c r="K32" s="552">
        <v>1</v>
      </c>
      <c r="L32" s="559">
        <f t="shared" si="0"/>
        <v>3200000</v>
      </c>
      <c r="M32" s="604"/>
      <c r="N32" s="604"/>
      <c r="O32" s="604"/>
      <c r="P32" s="604"/>
      <c r="Q32" s="604"/>
      <c r="R32" s="726">
        <v>3200000</v>
      </c>
    </row>
    <row r="33" spans="1:18" ht="14.25" customHeight="1" outlineLevel="1" x14ac:dyDescent="0.25">
      <c r="A33" s="586"/>
      <c r="B33" s="731" t="s">
        <v>1476</v>
      </c>
      <c r="C33" s="543">
        <v>263</v>
      </c>
      <c r="D33" s="548" t="s">
        <v>1461</v>
      </c>
      <c r="E33" s="583"/>
      <c r="F33" s="551">
        <v>3637500</v>
      </c>
      <c r="G33" s="551">
        <v>3637500</v>
      </c>
      <c r="H33" s="551">
        <v>3637500</v>
      </c>
      <c r="I33" s="551">
        <v>3637500</v>
      </c>
      <c r="J33" s="571">
        <f t="shared" si="4"/>
        <v>14550000</v>
      </c>
      <c r="K33" s="552">
        <v>1</v>
      </c>
      <c r="L33" s="559">
        <f t="shared" si="0"/>
        <v>14550000</v>
      </c>
      <c r="M33" s="604"/>
      <c r="N33" s="604"/>
      <c r="O33" s="604"/>
      <c r="P33" s="604"/>
      <c r="Q33" s="604"/>
      <c r="R33" s="726">
        <v>14550000</v>
      </c>
    </row>
    <row r="34" spans="1:18" ht="14.25" customHeight="1" outlineLevel="1" x14ac:dyDescent="0.25">
      <c r="A34" s="586"/>
      <c r="B34" s="731"/>
      <c r="C34" s="543"/>
      <c r="D34" s="841" t="s">
        <v>1737</v>
      </c>
      <c r="E34" s="841"/>
      <c r="F34" s="841"/>
      <c r="G34" s="841"/>
      <c r="H34" s="841"/>
      <c r="I34" s="841"/>
      <c r="J34" s="841"/>
      <c r="K34" s="841"/>
      <c r="L34" s="703">
        <f>SUM(L32:L33)</f>
        <v>17750000</v>
      </c>
      <c r="M34" s="629">
        <f t="shared" ref="M34:R34" si="5">SUM(M32:M33)</f>
        <v>0</v>
      </c>
      <c r="N34" s="629">
        <f t="shared" si="5"/>
        <v>0</v>
      </c>
      <c r="O34" s="629">
        <f t="shared" si="5"/>
        <v>0</v>
      </c>
      <c r="P34" s="629">
        <f t="shared" si="5"/>
        <v>0</v>
      </c>
      <c r="Q34" s="629">
        <f t="shared" si="5"/>
        <v>0</v>
      </c>
      <c r="R34" s="727">
        <f t="shared" si="5"/>
        <v>17750000</v>
      </c>
    </row>
    <row r="35" spans="1:18" outlineLevel="1" x14ac:dyDescent="0.25">
      <c r="A35" s="586"/>
      <c r="B35" s="731"/>
      <c r="C35" s="557">
        <v>271</v>
      </c>
      <c r="D35" s="861" t="s">
        <v>1597</v>
      </c>
      <c r="E35" s="861"/>
      <c r="F35" s="861"/>
      <c r="G35" s="861"/>
      <c r="H35" s="861"/>
      <c r="I35" s="861"/>
      <c r="J35" s="861"/>
      <c r="K35" s="552"/>
      <c r="L35" s="701"/>
      <c r="M35" s="512"/>
      <c r="N35" s="512"/>
      <c r="O35" s="512"/>
      <c r="P35" s="512"/>
      <c r="Q35" s="512"/>
      <c r="R35" s="728"/>
    </row>
    <row r="36" spans="1:18" ht="17.25" customHeight="1" outlineLevel="2" x14ac:dyDescent="0.25">
      <c r="A36" s="586" t="s">
        <v>1872</v>
      </c>
      <c r="B36" s="732">
        <v>22101603</v>
      </c>
      <c r="C36" s="537">
        <v>271.10000000000002</v>
      </c>
      <c r="D36" s="554" t="s">
        <v>1413</v>
      </c>
      <c r="E36" s="583"/>
      <c r="F36" s="545">
        <v>500000</v>
      </c>
      <c r="G36" s="555">
        <v>500000</v>
      </c>
      <c r="H36" s="555">
        <v>500000</v>
      </c>
      <c r="I36" s="555">
        <v>500000</v>
      </c>
      <c r="J36" s="571">
        <f t="shared" si="4"/>
        <v>2000000</v>
      </c>
      <c r="K36" s="552">
        <v>1</v>
      </c>
      <c r="L36" s="559">
        <f t="shared" si="0"/>
        <v>2000000</v>
      </c>
      <c r="M36" s="604"/>
      <c r="N36" s="604"/>
      <c r="O36" s="604"/>
      <c r="P36" s="604"/>
      <c r="Q36" s="604"/>
      <c r="R36" s="726">
        <v>2000000</v>
      </c>
    </row>
    <row r="37" spans="1:18" outlineLevel="1" x14ac:dyDescent="0.25">
      <c r="A37" s="586"/>
      <c r="B37" s="526">
        <v>76101501</v>
      </c>
      <c r="C37" s="537">
        <v>271.60000000000002</v>
      </c>
      <c r="D37" s="554" t="s">
        <v>1602</v>
      </c>
      <c r="E37" s="583"/>
      <c r="F37" s="545">
        <v>12500</v>
      </c>
      <c r="G37" s="555">
        <v>12500</v>
      </c>
      <c r="H37" s="555">
        <v>12500</v>
      </c>
      <c r="I37" s="555">
        <v>12500</v>
      </c>
      <c r="J37" s="571">
        <f t="shared" si="4"/>
        <v>50000</v>
      </c>
      <c r="K37" s="552">
        <v>1</v>
      </c>
      <c r="L37" s="559">
        <f t="shared" si="0"/>
        <v>50000</v>
      </c>
      <c r="M37" s="604"/>
      <c r="N37" s="604"/>
      <c r="O37" s="604"/>
      <c r="P37" s="604"/>
      <c r="Q37" s="604"/>
      <c r="R37" s="726">
        <v>50000</v>
      </c>
    </row>
    <row r="38" spans="1:18" ht="15.75" outlineLevel="1" x14ac:dyDescent="0.25">
      <c r="A38" s="586"/>
      <c r="B38" s="526"/>
      <c r="C38" s="537"/>
      <c r="D38" s="848" t="s">
        <v>1738</v>
      </c>
      <c r="E38" s="848"/>
      <c r="F38" s="848"/>
      <c r="G38" s="848"/>
      <c r="H38" s="848"/>
      <c r="I38" s="848"/>
      <c r="J38" s="848"/>
      <c r="K38" s="652"/>
      <c r="L38" s="703">
        <f>SUM(L36:L37)</f>
        <v>2050000</v>
      </c>
      <c r="M38" s="628"/>
      <c r="N38" s="628"/>
      <c r="O38" s="628"/>
      <c r="P38" s="628"/>
      <c r="Q38" s="628"/>
      <c r="R38" s="727">
        <f>SUM(R36:R37)</f>
        <v>2050000</v>
      </c>
    </row>
    <row r="39" spans="1:18" ht="13.5" customHeight="1" outlineLevel="1" x14ac:dyDescent="0.25">
      <c r="A39" s="586"/>
      <c r="B39" s="526">
        <v>272</v>
      </c>
      <c r="C39" s="561">
        <v>272</v>
      </c>
      <c r="D39" s="865" t="s">
        <v>1603</v>
      </c>
      <c r="E39" s="865"/>
      <c r="F39" s="865"/>
      <c r="G39" s="865"/>
      <c r="H39" s="865"/>
      <c r="I39" s="865"/>
      <c r="J39" s="865"/>
      <c r="K39" s="552"/>
      <c r="L39" s="701"/>
      <c r="M39" s="512"/>
      <c r="N39" s="512"/>
      <c r="O39" s="512"/>
      <c r="P39" s="512"/>
      <c r="Q39" s="512"/>
      <c r="R39" s="728"/>
    </row>
    <row r="40" spans="1:18" ht="14.25" customHeight="1" outlineLevel="2" x14ac:dyDescent="0.25">
      <c r="A40" s="586" t="s">
        <v>1872</v>
      </c>
      <c r="B40" s="526">
        <v>72102305</v>
      </c>
      <c r="C40" s="543">
        <v>272.10000000000002</v>
      </c>
      <c r="D40" s="553" t="s">
        <v>1605</v>
      </c>
      <c r="E40" s="583"/>
      <c r="F40" s="545">
        <v>1100000</v>
      </c>
      <c r="G40" s="545">
        <v>1100000</v>
      </c>
      <c r="H40" s="545">
        <v>1100000</v>
      </c>
      <c r="I40" s="545">
        <v>1100000</v>
      </c>
      <c r="J40" s="571">
        <f t="shared" si="4"/>
        <v>4400000</v>
      </c>
      <c r="K40" s="552">
        <v>1</v>
      </c>
      <c r="L40" s="559">
        <f t="shared" si="0"/>
        <v>4400000</v>
      </c>
      <c r="M40" s="604"/>
      <c r="N40" s="604"/>
      <c r="O40" s="604"/>
      <c r="P40" s="604"/>
      <c r="Q40" s="604"/>
      <c r="R40" s="726">
        <v>4400000</v>
      </c>
    </row>
    <row r="41" spans="1:18" ht="14.25" customHeight="1" outlineLevel="2" x14ac:dyDescent="0.25">
      <c r="A41" s="586" t="s">
        <v>1872</v>
      </c>
      <c r="B41" s="526">
        <v>43221517</v>
      </c>
      <c r="C41" s="543">
        <v>272.3</v>
      </c>
      <c r="D41" s="548" t="s">
        <v>1604</v>
      </c>
      <c r="E41" s="583"/>
      <c r="F41" s="545">
        <v>62500</v>
      </c>
      <c r="G41" s="545">
        <v>62500</v>
      </c>
      <c r="H41" s="545">
        <v>62500</v>
      </c>
      <c r="I41" s="545">
        <v>62500</v>
      </c>
      <c r="J41" s="571">
        <f t="shared" si="4"/>
        <v>250000</v>
      </c>
      <c r="K41" s="552">
        <v>1</v>
      </c>
      <c r="L41" s="555">
        <f t="shared" si="0"/>
        <v>250000</v>
      </c>
      <c r="M41" s="604"/>
      <c r="N41" s="604"/>
      <c r="O41" s="604"/>
      <c r="P41" s="604"/>
      <c r="Q41" s="604"/>
      <c r="R41" s="726">
        <v>250000</v>
      </c>
    </row>
    <row r="42" spans="1:18" ht="21.75" customHeight="1" outlineLevel="2" x14ac:dyDescent="0.25">
      <c r="A42" s="586" t="s">
        <v>1872</v>
      </c>
      <c r="B42" s="733">
        <v>72100000</v>
      </c>
      <c r="C42" s="556">
        <v>272.39999999999998</v>
      </c>
      <c r="D42" s="553" t="s">
        <v>1606</v>
      </c>
      <c r="E42" s="583"/>
      <c r="F42" s="545">
        <v>125000</v>
      </c>
      <c r="G42" s="545">
        <v>125000</v>
      </c>
      <c r="H42" s="545">
        <v>125000</v>
      </c>
      <c r="I42" s="545">
        <v>125000</v>
      </c>
      <c r="J42" s="571">
        <f t="shared" si="4"/>
        <v>500000</v>
      </c>
      <c r="K42" s="552">
        <v>1</v>
      </c>
      <c r="L42" s="559">
        <f t="shared" si="0"/>
        <v>500000</v>
      </c>
      <c r="M42" s="604"/>
      <c r="N42" s="604"/>
      <c r="O42" s="604"/>
      <c r="P42" s="604"/>
      <c r="Q42" s="604"/>
      <c r="R42" s="726">
        <v>500000</v>
      </c>
    </row>
    <row r="43" spans="1:18" outlineLevel="2" x14ac:dyDescent="0.25">
      <c r="A43" s="586" t="s">
        <v>1872</v>
      </c>
      <c r="B43" s="526">
        <v>78180102</v>
      </c>
      <c r="C43" s="543">
        <v>272.5</v>
      </c>
      <c r="D43" s="553" t="s">
        <v>1486</v>
      </c>
      <c r="E43" s="583"/>
      <c r="F43" s="545">
        <v>325000</v>
      </c>
      <c r="G43" s="545">
        <v>325000</v>
      </c>
      <c r="H43" s="545">
        <v>325000</v>
      </c>
      <c r="I43" s="545">
        <v>325000</v>
      </c>
      <c r="J43" s="571">
        <f t="shared" si="4"/>
        <v>1300000</v>
      </c>
      <c r="K43" s="552">
        <v>1</v>
      </c>
      <c r="L43" s="559">
        <f t="shared" si="0"/>
        <v>1300000</v>
      </c>
      <c r="M43" s="604"/>
      <c r="N43" s="604"/>
      <c r="O43" s="604"/>
      <c r="P43" s="604"/>
      <c r="Q43" s="604"/>
      <c r="R43" s="726">
        <v>1300000</v>
      </c>
    </row>
    <row r="44" spans="1:18" ht="12.75" customHeight="1" outlineLevel="1" x14ac:dyDescent="0.25">
      <c r="A44" s="586"/>
      <c r="B44" s="526">
        <v>78180103</v>
      </c>
      <c r="C44" s="543">
        <v>272.60000000000002</v>
      </c>
      <c r="D44" s="553" t="s">
        <v>1523</v>
      </c>
      <c r="E44" s="583"/>
      <c r="F44" s="545">
        <v>2500000</v>
      </c>
      <c r="G44" s="545">
        <v>2500000</v>
      </c>
      <c r="H44" s="545">
        <v>2500000</v>
      </c>
      <c r="I44" s="545">
        <v>2500000</v>
      </c>
      <c r="J44" s="571">
        <f t="shared" si="4"/>
        <v>10000000</v>
      </c>
      <c r="K44" s="552">
        <v>1</v>
      </c>
      <c r="L44" s="559">
        <f t="shared" si="0"/>
        <v>10000000</v>
      </c>
      <c r="M44" s="604"/>
      <c r="N44" s="604"/>
      <c r="O44" s="604"/>
      <c r="P44" s="604"/>
      <c r="Q44" s="604"/>
      <c r="R44" s="726">
        <v>10000000</v>
      </c>
    </row>
    <row r="45" spans="1:18" outlineLevel="1" x14ac:dyDescent="0.25">
      <c r="A45" s="586"/>
      <c r="B45" s="734" t="s">
        <v>1703</v>
      </c>
      <c r="C45" s="543">
        <v>272.7</v>
      </c>
      <c r="D45" s="553" t="s">
        <v>1598</v>
      </c>
      <c r="E45" s="583"/>
      <c r="F45" s="545">
        <v>2250000</v>
      </c>
      <c r="G45" s="545">
        <v>2250000</v>
      </c>
      <c r="H45" s="545">
        <v>2250000</v>
      </c>
      <c r="I45" s="545">
        <v>2250000</v>
      </c>
      <c r="J45" s="571">
        <f t="shared" si="4"/>
        <v>9000000</v>
      </c>
      <c r="K45" s="552">
        <v>1</v>
      </c>
      <c r="L45" s="559">
        <f>+K45*J45</f>
        <v>9000000</v>
      </c>
      <c r="M45" s="604"/>
      <c r="N45" s="604"/>
      <c r="O45" s="604"/>
      <c r="P45" s="604"/>
      <c r="Q45" s="604"/>
      <c r="R45" s="726">
        <v>9000000</v>
      </c>
    </row>
    <row r="46" spans="1:18" ht="15.75" customHeight="1" outlineLevel="1" x14ac:dyDescent="0.25">
      <c r="A46" s="586"/>
      <c r="B46" s="734" t="s">
        <v>1703</v>
      </c>
      <c r="C46" s="543">
        <v>272.8</v>
      </c>
      <c r="D46" s="553" t="s">
        <v>1599</v>
      </c>
      <c r="E46" s="583"/>
      <c r="F46" s="545">
        <v>7500</v>
      </c>
      <c r="G46" s="545">
        <v>7500</v>
      </c>
      <c r="H46" s="545">
        <v>7500</v>
      </c>
      <c r="I46" s="545">
        <v>7500</v>
      </c>
      <c r="J46" s="571">
        <f t="shared" si="4"/>
        <v>30000</v>
      </c>
      <c r="K46" s="552">
        <v>1</v>
      </c>
      <c r="L46" s="559">
        <f>+K46*J46</f>
        <v>30000</v>
      </c>
      <c r="M46" s="604"/>
      <c r="N46" s="604"/>
      <c r="O46" s="604"/>
      <c r="P46" s="604"/>
      <c r="Q46" s="604"/>
      <c r="R46" s="726">
        <v>30000</v>
      </c>
    </row>
    <row r="47" spans="1:18" ht="15.75" customHeight="1" outlineLevel="1" x14ac:dyDescent="0.25">
      <c r="A47" s="586"/>
      <c r="B47" s="734"/>
      <c r="C47" s="543"/>
      <c r="D47" s="841" t="s">
        <v>1739</v>
      </c>
      <c r="E47" s="841"/>
      <c r="F47" s="841"/>
      <c r="G47" s="841"/>
      <c r="H47" s="841"/>
      <c r="I47" s="841"/>
      <c r="J47" s="841"/>
      <c r="K47" s="660"/>
      <c r="L47" s="703">
        <f>SUM(L40:L46)</f>
        <v>25480000</v>
      </c>
      <c r="M47" s="630"/>
      <c r="N47" s="630"/>
      <c r="O47" s="630"/>
      <c r="P47" s="630"/>
      <c r="Q47" s="630"/>
      <c r="R47" s="727">
        <f>SUM(R40:R46)</f>
        <v>25480000</v>
      </c>
    </row>
    <row r="48" spans="1:18" ht="24.75" customHeight="1" outlineLevel="1" x14ac:dyDescent="0.25">
      <c r="A48" s="586"/>
      <c r="B48" s="526"/>
      <c r="C48" s="557">
        <v>28</v>
      </c>
      <c r="D48" s="846" t="s">
        <v>1607</v>
      </c>
      <c r="E48" s="846"/>
      <c r="F48" s="846"/>
      <c r="G48" s="846"/>
      <c r="H48" s="846"/>
      <c r="I48" s="846"/>
      <c r="J48" s="846"/>
      <c r="K48" s="552">
        <v>1</v>
      </c>
      <c r="L48" s="701"/>
      <c r="M48" s="512"/>
      <c r="N48" s="512"/>
      <c r="O48" s="512"/>
      <c r="P48" s="512"/>
      <c r="Q48" s="512"/>
      <c r="R48" s="728"/>
    </row>
    <row r="49" spans="1:18" ht="21.75" customHeight="1" outlineLevel="2" x14ac:dyDescent="0.25">
      <c r="A49" s="586"/>
      <c r="B49" s="734" t="s">
        <v>1482</v>
      </c>
      <c r="C49" s="543">
        <v>281</v>
      </c>
      <c r="D49" s="553" t="s">
        <v>1496</v>
      </c>
      <c r="E49" s="583"/>
      <c r="F49" s="545">
        <v>75000</v>
      </c>
      <c r="G49" s="545">
        <v>75000</v>
      </c>
      <c r="H49" s="545">
        <v>75000</v>
      </c>
      <c r="I49" s="545">
        <v>75000</v>
      </c>
      <c r="J49" s="571">
        <f>SUM(F49:I49)</f>
        <v>300000</v>
      </c>
      <c r="K49" s="552">
        <v>1</v>
      </c>
      <c r="L49" s="559">
        <f t="shared" si="0"/>
        <v>300000</v>
      </c>
      <c r="M49" s="604"/>
      <c r="N49" s="604"/>
      <c r="O49" s="604"/>
      <c r="P49" s="604"/>
      <c r="Q49" s="604"/>
      <c r="R49" s="726">
        <v>300000</v>
      </c>
    </row>
    <row r="50" spans="1:18" ht="15" hidden="1" customHeight="1" outlineLevel="2" x14ac:dyDescent="0.25">
      <c r="A50" s="586"/>
      <c r="B50" s="731" t="s">
        <v>1483</v>
      </c>
      <c r="C50" s="543">
        <v>283</v>
      </c>
      <c r="D50" s="553" t="s">
        <v>1524</v>
      </c>
      <c r="E50" s="583"/>
      <c r="F50" s="545"/>
      <c r="G50" s="545"/>
      <c r="H50" s="545"/>
      <c r="I50" s="545"/>
      <c r="J50" s="571"/>
      <c r="K50" s="552"/>
      <c r="L50" s="559">
        <f t="shared" si="0"/>
        <v>0</v>
      </c>
      <c r="M50" s="604"/>
      <c r="N50" s="604"/>
      <c r="O50" s="604"/>
      <c r="P50" s="604"/>
      <c r="Q50" s="604"/>
      <c r="R50" s="726"/>
    </row>
    <row r="51" spans="1:18" ht="21" customHeight="1" outlineLevel="2" x14ac:dyDescent="0.25">
      <c r="A51" s="586"/>
      <c r="B51" s="735" t="s">
        <v>1492</v>
      </c>
      <c r="C51" s="543">
        <v>284</v>
      </c>
      <c r="D51" s="553" t="s">
        <v>1462</v>
      </c>
      <c r="E51" s="583"/>
      <c r="F51" s="545">
        <v>5000</v>
      </c>
      <c r="G51" s="545">
        <v>5000</v>
      </c>
      <c r="H51" s="545">
        <v>5000</v>
      </c>
      <c r="I51" s="545">
        <v>5000</v>
      </c>
      <c r="J51" s="571">
        <f t="shared" ref="J51" si="6">SUM(F51:I51)</f>
        <v>20000</v>
      </c>
      <c r="K51" s="552">
        <v>1</v>
      </c>
      <c r="L51" s="559">
        <f t="shared" si="0"/>
        <v>20000</v>
      </c>
      <c r="M51" s="604"/>
      <c r="N51" s="604"/>
      <c r="O51" s="604"/>
      <c r="P51" s="604"/>
      <c r="Q51" s="604"/>
      <c r="R51" s="726">
        <v>20000</v>
      </c>
    </row>
    <row r="52" spans="1:18" ht="21" customHeight="1" outlineLevel="2" x14ac:dyDescent="0.25">
      <c r="A52" s="586"/>
      <c r="B52" s="735"/>
      <c r="C52" s="543"/>
      <c r="D52" s="841" t="s">
        <v>1740</v>
      </c>
      <c r="E52" s="841"/>
      <c r="F52" s="841"/>
      <c r="G52" s="841"/>
      <c r="H52" s="841"/>
      <c r="I52" s="841"/>
      <c r="J52" s="841"/>
      <c r="K52" s="660"/>
      <c r="L52" s="703">
        <f>SUM(L49:L51)</f>
        <v>320000</v>
      </c>
      <c r="M52" s="628"/>
      <c r="N52" s="628"/>
      <c r="O52" s="628"/>
      <c r="P52" s="628"/>
      <c r="Q52" s="628"/>
      <c r="R52" s="727">
        <f>SUM(R49:R51)</f>
        <v>320000</v>
      </c>
    </row>
    <row r="53" spans="1:18" ht="21" customHeight="1" outlineLevel="2" x14ac:dyDescent="0.25">
      <c r="A53" s="586"/>
      <c r="B53" s="735"/>
      <c r="C53" s="543">
        <v>285</v>
      </c>
      <c r="D53" s="862" t="s">
        <v>1600</v>
      </c>
      <c r="E53" s="862"/>
      <c r="F53" s="862"/>
      <c r="G53" s="862"/>
      <c r="H53" s="545"/>
      <c r="I53" s="545"/>
      <c r="J53" s="571"/>
      <c r="K53" s="552"/>
      <c r="L53" s="701"/>
      <c r="M53" s="512"/>
      <c r="N53" s="512"/>
      <c r="O53" s="512"/>
      <c r="P53" s="512"/>
      <c r="Q53" s="512"/>
      <c r="R53" s="728"/>
    </row>
    <row r="54" spans="1:18" outlineLevel="2" x14ac:dyDescent="0.25">
      <c r="A54" s="586" t="s">
        <v>1872</v>
      </c>
      <c r="B54" s="526">
        <v>76101501</v>
      </c>
      <c r="C54" s="543">
        <v>285.10000000000002</v>
      </c>
      <c r="D54" s="548" t="s">
        <v>1487</v>
      </c>
      <c r="E54" s="583"/>
      <c r="F54" s="545">
        <v>375000</v>
      </c>
      <c r="G54" s="545">
        <v>375000</v>
      </c>
      <c r="H54" s="545">
        <v>375000</v>
      </c>
      <c r="I54" s="545">
        <v>375000</v>
      </c>
      <c r="J54" s="571">
        <f t="shared" ref="J54:J68" si="7">+I54+H54+G54+F54</f>
        <v>1500000</v>
      </c>
      <c r="K54" s="552">
        <v>1</v>
      </c>
      <c r="L54" s="559">
        <f t="shared" si="0"/>
        <v>1500000</v>
      </c>
      <c r="M54" s="604"/>
      <c r="N54" s="604"/>
      <c r="O54" s="604"/>
      <c r="P54" s="604"/>
      <c r="Q54" s="604"/>
      <c r="R54" s="726">
        <v>1500000</v>
      </c>
    </row>
    <row r="55" spans="1:18" outlineLevel="2" x14ac:dyDescent="0.25">
      <c r="A55" s="586" t="s">
        <v>1872</v>
      </c>
      <c r="B55" s="526">
        <v>76101501</v>
      </c>
      <c r="C55" s="543">
        <v>285.2</v>
      </c>
      <c r="D55" s="548" t="s">
        <v>1525</v>
      </c>
      <c r="E55" s="583"/>
      <c r="F55" s="545">
        <v>15000</v>
      </c>
      <c r="G55" s="545">
        <v>15000</v>
      </c>
      <c r="H55" s="545">
        <v>15000</v>
      </c>
      <c r="I55" s="545">
        <v>15000</v>
      </c>
      <c r="J55" s="571">
        <f t="shared" si="7"/>
        <v>60000</v>
      </c>
      <c r="K55" s="552">
        <v>1</v>
      </c>
      <c r="L55" s="559">
        <f t="shared" si="0"/>
        <v>60000</v>
      </c>
      <c r="M55" s="604"/>
      <c r="N55" s="604"/>
      <c r="O55" s="604"/>
      <c r="P55" s="604"/>
      <c r="Q55" s="604"/>
      <c r="R55" s="726">
        <v>60000</v>
      </c>
    </row>
    <row r="56" spans="1:18" outlineLevel="2" x14ac:dyDescent="0.25">
      <c r="A56" s="586" t="s">
        <v>1872</v>
      </c>
      <c r="B56" s="526">
        <v>76101501</v>
      </c>
      <c r="C56" s="543">
        <v>285.3</v>
      </c>
      <c r="D56" s="548" t="s">
        <v>1414</v>
      </c>
      <c r="E56" s="583"/>
      <c r="F56" s="545">
        <v>25000</v>
      </c>
      <c r="G56" s="545">
        <v>25000</v>
      </c>
      <c r="H56" s="545">
        <v>25000</v>
      </c>
      <c r="I56" s="545">
        <v>25000</v>
      </c>
      <c r="J56" s="571">
        <f t="shared" si="7"/>
        <v>100000</v>
      </c>
      <c r="K56" s="552">
        <v>1</v>
      </c>
      <c r="L56" s="559">
        <f t="shared" si="0"/>
        <v>100000</v>
      </c>
      <c r="M56" s="604"/>
      <c r="N56" s="604"/>
      <c r="O56" s="604"/>
      <c r="P56" s="604"/>
      <c r="Q56" s="604"/>
      <c r="R56" s="726">
        <v>100000</v>
      </c>
    </row>
    <row r="57" spans="1:18" outlineLevel="2" x14ac:dyDescent="0.25">
      <c r="A57" s="586"/>
      <c r="B57" s="526"/>
      <c r="C57" s="543"/>
      <c r="D57" s="843" t="s">
        <v>1741</v>
      </c>
      <c r="E57" s="843"/>
      <c r="F57" s="843"/>
      <c r="G57" s="843"/>
      <c r="H57" s="718"/>
      <c r="I57" s="718"/>
      <c r="J57" s="655"/>
      <c r="K57" s="660"/>
      <c r="L57" s="703">
        <f>SUM(L54:L56)</f>
        <v>1660000</v>
      </c>
      <c r="M57" s="628"/>
      <c r="N57" s="628"/>
      <c r="O57" s="628"/>
      <c r="P57" s="628"/>
      <c r="Q57" s="628"/>
      <c r="R57" s="727">
        <f>SUM(R54:R56)</f>
        <v>1660000</v>
      </c>
    </row>
    <row r="58" spans="1:18" outlineLevel="2" x14ac:dyDescent="0.25">
      <c r="A58" s="586"/>
      <c r="B58" s="526"/>
      <c r="C58" s="543">
        <v>286</v>
      </c>
      <c r="D58" s="861" t="s">
        <v>1608</v>
      </c>
      <c r="E58" s="861"/>
      <c r="F58" s="861"/>
      <c r="G58" s="861"/>
      <c r="H58" s="861"/>
      <c r="I58" s="861"/>
      <c r="J58" s="861"/>
      <c r="K58" s="552"/>
      <c r="L58" s="701"/>
      <c r="M58" s="605"/>
      <c r="N58" s="605"/>
      <c r="O58" s="605"/>
      <c r="P58" s="605"/>
      <c r="Q58" s="605"/>
      <c r="R58" s="728"/>
    </row>
    <row r="59" spans="1:18" outlineLevel="2" x14ac:dyDescent="0.25">
      <c r="A59" s="586" t="s">
        <v>1872</v>
      </c>
      <c r="B59" s="731" t="s">
        <v>1762</v>
      </c>
      <c r="C59" s="543">
        <v>286.10000000000002</v>
      </c>
      <c r="D59" s="548" t="s">
        <v>1609</v>
      </c>
      <c r="E59" s="583"/>
      <c r="F59" s="545">
        <v>312500</v>
      </c>
      <c r="G59" s="545">
        <v>312500</v>
      </c>
      <c r="H59" s="545">
        <v>312500</v>
      </c>
      <c r="I59" s="545">
        <v>312500</v>
      </c>
      <c r="J59" s="571">
        <f t="shared" si="7"/>
        <v>1250000</v>
      </c>
      <c r="K59" s="552">
        <v>1</v>
      </c>
      <c r="L59" s="559">
        <f t="shared" si="0"/>
        <v>1250000</v>
      </c>
      <c r="M59" s="604"/>
      <c r="N59" s="604"/>
      <c r="O59" s="604"/>
      <c r="P59" s="604"/>
      <c r="Q59" s="604"/>
      <c r="R59" s="726">
        <v>1250000</v>
      </c>
    </row>
    <row r="60" spans="1:18" outlineLevel="1" x14ac:dyDescent="0.25">
      <c r="A60" s="586"/>
      <c r="B60" s="731" t="s">
        <v>1762</v>
      </c>
      <c r="C60" s="543">
        <v>286.2</v>
      </c>
      <c r="D60" s="548" t="s">
        <v>1463</v>
      </c>
      <c r="E60" s="583"/>
      <c r="F60" s="545">
        <v>2500000</v>
      </c>
      <c r="G60" s="545">
        <v>2500000</v>
      </c>
      <c r="H60" s="545">
        <v>2500000</v>
      </c>
      <c r="I60" s="545">
        <v>2500000</v>
      </c>
      <c r="J60" s="571">
        <f t="shared" si="7"/>
        <v>10000000</v>
      </c>
      <c r="K60" s="552">
        <v>1</v>
      </c>
      <c r="L60" s="559">
        <f t="shared" si="0"/>
        <v>10000000</v>
      </c>
      <c r="M60" s="604"/>
      <c r="N60" s="604"/>
      <c r="O60" s="604"/>
      <c r="P60" s="604"/>
      <c r="Q60" s="604"/>
      <c r="R60" s="726">
        <v>10000000</v>
      </c>
    </row>
    <row r="61" spans="1:18" outlineLevel="1" x14ac:dyDescent="0.25">
      <c r="A61" s="586"/>
      <c r="B61" s="730" t="s">
        <v>1491</v>
      </c>
      <c r="C61" s="543">
        <v>286.3</v>
      </c>
      <c r="D61" s="548" t="s">
        <v>1489</v>
      </c>
      <c r="E61" s="583"/>
      <c r="F61" s="545">
        <v>125000</v>
      </c>
      <c r="G61" s="545">
        <v>125000</v>
      </c>
      <c r="H61" s="545">
        <v>125000</v>
      </c>
      <c r="I61" s="545">
        <v>125000</v>
      </c>
      <c r="J61" s="571">
        <f t="shared" si="7"/>
        <v>500000</v>
      </c>
      <c r="K61" s="552">
        <v>1</v>
      </c>
      <c r="L61" s="559">
        <f t="shared" si="0"/>
        <v>500000</v>
      </c>
      <c r="M61" s="604"/>
      <c r="N61" s="604"/>
      <c r="O61" s="604"/>
      <c r="P61" s="604"/>
      <c r="Q61" s="604"/>
      <c r="R61" s="726">
        <v>500000</v>
      </c>
    </row>
    <row r="62" spans="1:18" outlineLevel="1" x14ac:dyDescent="0.25">
      <c r="A62" s="586"/>
      <c r="B62" s="731" t="s">
        <v>1481</v>
      </c>
      <c r="C62" s="543">
        <v>286.39999999999998</v>
      </c>
      <c r="D62" s="548" t="s">
        <v>1526</v>
      </c>
      <c r="E62" s="583"/>
      <c r="F62" s="545">
        <v>15000</v>
      </c>
      <c r="G62" s="545">
        <v>15000</v>
      </c>
      <c r="H62" s="545">
        <v>15000</v>
      </c>
      <c r="I62" s="545">
        <v>15000</v>
      </c>
      <c r="J62" s="571">
        <f t="shared" si="7"/>
        <v>60000</v>
      </c>
      <c r="K62" s="552">
        <v>1</v>
      </c>
      <c r="L62" s="559">
        <f t="shared" si="0"/>
        <v>60000</v>
      </c>
      <c r="M62" s="604"/>
      <c r="N62" s="604"/>
      <c r="O62" s="604"/>
      <c r="P62" s="604"/>
      <c r="Q62" s="604"/>
      <c r="R62" s="726">
        <v>60000</v>
      </c>
    </row>
    <row r="63" spans="1:18" ht="15.75" outlineLevel="1" x14ac:dyDescent="0.25">
      <c r="A63" s="586"/>
      <c r="B63" s="731"/>
      <c r="C63" s="543"/>
      <c r="D63" s="848" t="s">
        <v>1742</v>
      </c>
      <c r="E63" s="848"/>
      <c r="F63" s="848"/>
      <c r="G63" s="848"/>
      <c r="H63" s="848"/>
      <c r="I63" s="848"/>
      <c r="J63" s="848"/>
      <c r="K63" s="660"/>
      <c r="L63" s="703">
        <f>SUM(L59:L62)</f>
        <v>11810000</v>
      </c>
      <c r="M63" s="630"/>
      <c r="N63" s="630"/>
      <c r="O63" s="630"/>
      <c r="P63" s="630"/>
      <c r="Q63" s="630"/>
      <c r="R63" s="727">
        <f>SUM(R59:R62)</f>
        <v>11810000</v>
      </c>
    </row>
    <row r="64" spans="1:18" outlineLevel="1" x14ac:dyDescent="0.25">
      <c r="A64" s="586"/>
      <c r="B64" s="731"/>
      <c r="C64" s="557"/>
      <c r="D64" s="607" t="s">
        <v>1800</v>
      </c>
      <c r="E64" s="583"/>
      <c r="F64" s="545"/>
      <c r="G64" s="545"/>
      <c r="H64" s="545"/>
      <c r="I64" s="545"/>
      <c r="J64" s="571"/>
      <c r="K64" s="552"/>
      <c r="L64" s="701"/>
      <c r="M64" s="511"/>
      <c r="N64" s="511"/>
      <c r="O64" s="511"/>
      <c r="P64" s="511"/>
      <c r="Q64" s="511"/>
      <c r="R64" s="728"/>
    </row>
    <row r="65" spans="1:20" outlineLevel="2" x14ac:dyDescent="0.25">
      <c r="A65" s="586" t="s">
        <v>1872</v>
      </c>
      <c r="B65" s="525">
        <v>92101803</v>
      </c>
      <c r="C65" s="543">
        <v>287.2</v>
      </c>
      <c r="D65" s="548" t="s">
        <v>1527</v>
      </c>
      <c r="E65" s="583"/>
      <c r="F65" s="545">
        <v>250000</v>
      </c>
      <c r="G65" s="545">
        <v>250000</v>
      </c>
      <c r="H65" s="545">
        <v>250000</v>
      </c>
      <c r="I65" s="545">
        <v>250000</v>
      </c>
      <c r="J65" s="571">
        <f t="shared" si="7"/>
        <v>1000000</v>
      </c>
      <c r="K65" s="552">
        <v>1</v>
      </c>
      <c r="L65" s="559">
        <f t="shared" si="0"/>
        <v>1000000</v>
      </c>
      <c r="M65" s="604"/>
      <c r="N65" s="604"/>
      <c r="O65" s="604"/>
      <c r="P65" s="604"/>
      <c r="Q65" s="604"/>
      <c r="R65" s="726">
        <v>1000000</v>
      </c>
    </row>
    <row r="66" spans="1:20" outlineLevel="2" x14ac:dyDescent="0.25">
      <c r="A66" s="586" t="s">
        <v>1872</v>
      </c>
      <c r="B66" s="526">
        <v>30222303</v>
      </c>
      <c r="C66" s="543">
        <v>287.39999999999998</v>
      </c>
      <c r="D66" s="548" t="s">
        <v>1415</v>
      </c>
      <c r="E66" s="583"/>
      <c r="F66" s="545">
        <v>750000</v>
      </c>
      <c r="G66" s="545">
        <v>750000</v>
      </c>
      <c r="H66" s="545">
        <v>750000</v>
      </c>
      <c r="I66" s="545">
        <v>750000</v>
      </c>
      <c r="J66" s="571">
        <f t="shared" si="7"/>
        <v>3000000</v>
      </c>
      <c r="K66" s="552">
        <v>1</v>
      </c>
      <c r="L66" s="559">
        <f t="shared" si="0"/>
        <v>3000000</v>
      </c>
      <c r="M66" s="604"/>
      <c r="N66" s="604"/>
      <c r="O66" s="604"/>
      <c r="P66" s="604"/>
      <c r="Q66" s="604"/>
      <c r="R66" s="726">
        <v>3000000</v>
      </c>
    </row>
    <row r="67" spans="1:20" outlineLevel="1" x14ac:dyDescent="0.25">
      <c r="A67" s="586"/>
      <c r="B67" s="526">
        <v>30222303</v>
      </c>
      <c r="C67" s="543">
        <f>SUBTOTAL(9,C66:C66)</f>
        <v>287.39999999999998</v>
      </c>
      <c r="D67" s="548" t="s">
        <v>1801</v>
      </c>
      <c r="E67" s="583"/>
      <c r="F67" s="545">
        <v>162500</v>
      </c>
      <c r="G67" s="545">
        <v>162500</v>
      </c>
      <c r="H67" s="545">
        <v>162500</v>
      </c>
      <c r="I67" s="545">
        <v>162500</v>
      </c>
      <c r="J67" s="571">
        <f t="shared" si="7"/>
        <v>650000</v>
      </c>
      <c r="K67" s="552">
        <v>1</v>
      </c>
      <c r="L67" s="559">
        <f t="shared" si="0"/>
        <v>650000</v>
      </c>
      <c r="M67" s="604"/>
      <c r="N67" s="604"/>
      <c r="O67" s="604"/>
      <c r="P67" s="604"/>
      <c r="Q67" s="604"/>
      <c r="R67" s="726">
        <v>650000</v>
      </c>
    </row>
    <row r="68" spans="1:20" ht="23.25" outlineLevel="2" x14ac:dyDescent="0.25">
      <c r="A68" s="586" t="s">
        <v>1872</v>
      </c>
      <c r="B68" s="526">
        <v>30222303</v>
      </c>
      <c r="C68" s="543">
        <v>287.60000000000002</v>
      </c>
      <c r="D68" s="553" t="s">
        <v>1813</v>
      </c>
      <c r="E68" s="583"/>
      <c r="F68" s="551">
        <v>66634000</v>
      </c>
      <c r="G68" s="551">
        <v>66634000</v>
      </c>
      <c r="H68" s="551">
        <v>66634000</v>
      </c>
      <c r="I68" s="551">
        <v>66634000</v>
      </c>
      <c r="J68" s="571">
        <f t="shared" si="7"/>
        <v>266536000</v>
      </c>
      <c r="K68" s="552">
        <v>1</v>
      </c>
      <c r="L68" s="559">
        <f t="shared" si="0"/>
        <v>266536000</v>
      </c>
      <c r="M68" s="604"/>
      <c r="N68" s="604"/>
      <c r="O68" s="604"/>
      <c r="P68" s="604"/>
      <c r="Q68" s="604"/>
      <c r="R68" s="726">
        <v>266536000</v>
      </c>
    </row>
    <row r="69" spans="1:20" ht="16.5" outlineLevel="2" thickBot="1" x14ac:dyDescent="0.3">
      <c r="A69" s="720"/>
      <c r="B69" s="736"/>
      <c r="C69" s="737"/>
      <c r="D69" s="874" t="s">
        <v>1800</v>
      </c>
      <c r="E69" s="874"/>
      <c r="F69" s="874"/>
      <c r="G69" s="874"/>
      <c r="H69" s="738"/>
      <c r="I69" s="738"/>
      <c r="J69" s="739"/>
      <c r="K69" s="740"/>
      <c r="L69" s="741">
        <f>SUM(L65:L68)</f>
        <v>271186000</v>
      </c>
      <c r="M69" s="742"/>
      <c r="N69" s="742"/>
      <c r="O69" s="742"/>
      <c r="P69" s="742"/>
      <c r="Q69" s="742"/>
      <c r="R69" s="743">
        <f>SUM(R65:R68)</f>
        <v>271186000</v>
      </c>
    </row>
    <row r="70" spans="1:20" ht="26.25" customHeight="1" outlineLevel="1" thickBot="1" x14ac:dyDescent="0.4">
      <c r="A70" s="601"/>
      <c r="B70" s="713"/>
      <c r="C70" s="714">
        <v>3</v>
      </c>
      <c r="D70" s="869" t="s">
        <v>1610</v>
      </c>
      <c r="E70" s="870"/>
      <c r="F70" s="870"/>
      <c r="G70" s="870"/>
      <c r="H70" s="870"/>
      <c r="I70" s="870"/>
      <c r="J70" s="871"/>
      <c r="K70" s="715"/>
      <c r="L70" s="828">
        <f>+L75+L80+L90+L94+L102+L111+L114+L121+L129+L145+L152+L161+L169+L177+L183+L218+L297+L303+L306+L310+L314+L318+L347+L488+L514+L611+L618+L623+L633+L637+L649+L653+L673+L679+L728+L869+L884+L888+L894+L1032+L1035</f>
        <v>272027248.72399998</v>
      </c>
      <c r="M70" s="829"/>
      <c r="N70" s="829"/>
      <c r="O70" s="829"/>
      <c r="P70" s="829"/>
      <c r="Q70" s="829"/>
      <c r="R70" s="828">
        <f>+R75+R80+R90+R94+R102+R111+R114+R121+R129+R145+R152+R161+R169+R177+R183+R218+R297+R303+R306+R310+R314+R318+R347+R488+R514+R611+R618+R623+R633+R637+R649+R653+R673+R679+R728+R869+R884+R888+R894+R1032+R1035</f>
        <v>272025000</v>
      </c>
      <c r="S70" s="591">
        <f>+L70-R70</f>
        <v>2248.7239999771118</v>
      </c>
      <c r="T70" s="591">
        <f>+R70-L70</f>
        <v>-2248.7239999771118</v>
      </c>
    </row>
    <row r="71" spans="1:20" s="33" customFormat="1" ht="14.25" customHeight="1" outlineLevel="1" x14ac:dyDescent="0.25">
      <c r="A71" s="744"/>
      <c r="B71" s="768"/>
      <c r="C71" s="769">
        <v>311</v>
      </c>
      <c r="D71" s="866" t="s">
        <v>1590</v>
      </c>
      <c r="E71" s="866"/>
      <c r="F71" s="866"/>
      <c r="G71" s="866"/>
      <c r="H71" s="866"/>
      <c r="I71" s="866"/>
      <c r="J71" s="866"/>
      <c r="K71" s="770"/>
      <c r="L71" s="771"/>
      <c r="M71" s="772">
        <f t="shared" ref="M71:Q71" si="8">+M72+M73+M74</f>
        <v>0</v>
      </c>
      <c r="N71" s="772">
        <f t="shared" si="8"/>
        <v>0</v>
      </c>
      <c r="O71" s="772">
        <f t="shared" si="8"/>
        <v>0</v>
      </c>
      <c r="P71" s="772">
        <f t="shared" si="8"/>
        <v>0</v>
      </c>
      <c r="Q71" s="772">
        <f t="shared" si="8"/>
        <v>0</v>
      </c>
      <c r="R71" s="773"/>
    </row>
    <row r="72" spans="1:20" ht="19.5" customHeight="1" outlineLevel="2" x14ac:dyDescent="0.25">
      <c r="A72" s="745"/>
      <c r="B72" s="527">
        <v>50191500</v>
      </c>
      <c r="C72" s="543">
        <v>311.10000000000002</v>
      </c>
      <c r="D72" s="553" t="s">
        <v>1443</v>
      </c>
      <c r="E72" s="583" t="s">
        <v>1528</v>
      </c>
      <c r="F72" s="551">
        <v>7050</v>
      </c>
      <c r="G72" s="551">
        <v>7050</v>
      </c>
      <c r="H72" s="551">
        <v>7050</v>
      </c>
      <c r="I72" s="551">
        <v>7050</v>
      </c>
      <c r="J72" s="551">
        <f t="shared" ref="J72:J79" si="9">+I72+H72+G72+F72</f>
        <v>28200</v>
      </c>
      <c r="K72" s="552">
        <v>110</v>
      </c>
      <c r="L72" s="559">
        <f t="shared" ref="L72:L79" si="10">+K72*J72</f>
        <v>3102000</v>
      </c>
      <c r="M72" s="516"/>
      <c r="N72" s="516"/>
      <c r="O72" s="516"/>
      <c r="P72" s="516"/>
      <c r="Q72" s="516"/>
      <c r="R72" s="728"/>
    </row>
    <row r="73" spans="1:20" outlineLevel="1" x14ac:dyDescent="0.25">
      <c r="A73" s="586"/>
      <c r="B73" s="527">
        <v>50191500</v>
      </c>
      <c r="C73" s="543">
        <v>311.10000000000002</v>
      </c>
      <c r="D73" s="553" t="s">
        <v>1444</v>
      </c>
      <c r="E73" s="583" t="s">
        <v>1528</v>
      </c>
      <c r="F73" s="551">
        <v>7000</v>
      </c>
      <c r="G73" s="551">
        <v>7000</v>
      </c>
      <c r="H73" s="551">
        <v>7000</v>
      </c>
      <c r="I73" s="551">
        <v>7000</v>
      </c>
      <c r="J73" s="551">
        <f t="shared" si="9"/>
        <v>28000</v>
      </c>
      <c r="K73" s="552">
        <v>60</v>
      </c>
      <c r="L73" s="559">
        <f t="shared" si="10"/>
        <v>1680000</v>
      </c>
      <c r="M73" s="516"/>
      <c r="N73" s="516"/>
      <c r="O73" s="516"/>
      <c r="P73" s="516"/>
      <c r="Q73" s="516"/>
      <c r="R73" s="728"/>
    </row>
    <row r="74" spans="1:20" outlineLevel="1" x14ac:dyDescent="0.25">
      <c r="A74" s="586"/>
      <c r="B74" s="527">
        <v>50191500</v>
      </c>
      <c r="C74" s="543">
        <v>311.10000000000002</v>
      </c>
      <c r="D74" s="553" t="s">
        <v>1445</v>
      </c>
      <c r="E74" s="583" t="s">
        <v>139</v>
      </c>
      <c r="F74" s="551">
        <v>80</v>
      </c>
      <c r="G74" s="551">
        <v>80</v>
      </c>
      <c r="H74" s="551">
        <v>80</v>
      </c>
      <c r="I74" s="551">
        <v>80</v>
      </c>
      <c r="J74" s="551">
        <f t="shared" si="9"/>
        <v>320</v>
      </c>
      <c r="K74" s="552">
        <v>682</v>
      </c>
      <c r="L74" s="559">
        <f t="shared" si="10"/>
        <v>218240</v>
      </c>
      <c r="M74" s="516"/>
      <c r="N74" s="516"/>
      <c r="O74" s="516"/>
      <c r="P74" s="516"/>
      <c r="Q74" s="516"/>
      <c r="R74" s="728"/>
    </row>
    <row r="75" spans="1:20" outlineLevel="1" x14ac:dyDescent="0.25">
      <c r="A75" s="586"/>
      <c r="B75" s="527"/>
      <c r="C75" s="543"/>
      <c r="D75" s="843" t="s">
        <v>1671</v>
      </c>
      <c r="E75" s="843"/>
      <c r="F75" s="843"/>
      <c r="G75" s="843"/>
      <c r="H75" s="666"/>
      <c r="I75" s="666"/>
      <c r="J75" s="666"/>
      <c r="K75" s="652"/>
      <c r="L75" s="703">
        <f>SUM(L72:L74)</f>
        <v>5000240</v>
      </c>
      <c r="M75" s="626"/>
      <c r="N75" s="626"/>
      <c r="O75" s="626"/>
      <c r="P75" s="626"/>
      <c r="Q75" s="626"/>
      <c r="R75" s="727">
        <v>5000000</v>
      </c>
    </row>
    <row r="76" spans="1:20" ht="21" customHeight="1" outlineLevel="1" x14ac:dyDescent="0.25">
      <c r="A76" s="586"/>
      <c r="B76" s="527"/>
      <c r="C76" s="599">
        <v>313</v>
      </c>
      <c r="D76" s="846" t="s">
        <v>1591</v>
      </c>
      <c r="E76" s="846"/>
      <c r="F76" s="846"/>
      <c r="G76" s="846"/>
      <c r="H76" s="846"/>
      <c r="I76" s="846"/>
      <c r="J76" s="846"/>
      <c r="K76" s="552"/>
      <c r="L76" s="701"/>
      <c r="M76" s="606"/>
      <c r="N76" s="606"/>
      <c r="O76" s="606"/>
      <c r="P76" s="606"/>
      <c r="Q76" s="606"/>
      <c r="R76" s="728"/>
    </row>
    <row r="77" spans="1:20" outlineLevel="1" x14ac:dyDescent="0.25">
      <c r="A77" s="586"/>
      <c r="B77" s="734" t="s">
        <v>1484</v>
      </c>
      <c r="C77" s="104">
        <v>313.3</v>
      </c>
      <c r="D77" s="568" t="s">
        <v>1441</v>
      </c>
      <c r="E77" s="102" t="s">
        <v>123</v>
      </c>
      <c r="F77" s="545">
        <v>18</v>
      </c>
      <c r="G77" s="555">
        <v>18</v>
      </c>
      <c r="H77" s="555">
        <v>18</v>
      </c>
      <c r="I77" s="555">
        <v>25</v>
      </c>
      <c r="J77" s="571">
        <f t="shared" si="9"/>
        <v>79</v>
      </c>
      <c r="K77" s="555">
        <v>1500</v>
      </c>
      <c r="L77" s="559">
        <f>+K77*J77</f>
        <v>118500</v>
      </c>
      <c r="M77" s="516"/>
      <c r="N77" s="516"/>
      <c r="O77" s="516"/>
      <c r="P77" s="516"/>
      <c r="Q77" s="516"/>
      <c r="R77" s="728"/>
    </row>
    <row r="78" spans="1:20" outlineLevel="1" x14ac:dyDescent="0.25">
      <c r="A78" s="586"/>
      <c r="B78" s="734" t="s">
        <v>1485</v>
      </c>
      <c r="C78" s="104">
        <v>313.3</v>
      </c>
      <c r="D78" s="568" t="s">
        <v>1611</v>
      </c>
      <c r="E78" s="102"/>
      <c r="F78" s="545"/>
      <c r="G78" s="555">
        <v>3</v>
      </c>
      <c r="H78" s="555">
        <v>3</v>
      </c>
      <c r="I78" s="555">
        <v>3</v>
      </c>
      <c r="J78" s="571">
        <f t="shared" si="9"/>
        <v>9</v>
      </c>
      <c r="K78" s="555">
        <v>1100</v>
      </c>
      <c r="L78" s="559">
        <f t="shared" si="10"/>
        <v>9900</v>
      </c>
      <c r="M78" s="516"/>
      <c r="N78" s="516"/>
      <c r="O78" s="516"/>
      <c r="P78" s="516"/>
      <c r="Q78" s="516"/>
      <c r="R78" s="728"/>
    </row>
    <row r="79" spans="1:20" outlineLevel="1" x14ac:dyDescent="0.25">
      <c r="A79" s="586"/>
      <c r="B79" s="734" t="s">
        <v>1485</v>
      </c>
      <c r="C79" s="104">
        <v>313.3</v>
      </c>
      <c r="D79" s="553" t="s">
        <v>1442</v>
      </c>
      <c r="E79" s="102" t="s">
        <v>772</v>
      </c>
      <c r="F79" s="551">
        <v>20</v>
      </c>
      <c r="G79" s="551">
        <v>20</v>
      </c>
      <c r="H79" s="551">
        <v>20</v>
      </c>
      <c r="I79" s="551">
        <v>20</v>
      </c>
      <c r="J79" s="571">
        <f t="shared" si="9"/>
        <v>80</v>
      </c>
      <c r="K79" s="551">
        <v>270</v>
      </c>
      <c r="L79" s="559">
        <f t="shared" si="10"/>
        <v>21600</v>
      </c>
      <c r="M79" s="516"/>
      <c r="N79" s="516"/>
      <c r="O79" s="516"/>
      <c r="P79" s="516"/>
      <c r="Q79" s="516"/>
      <c r="R79" s="728"/>
    </row>
    <row r="80" spans="1:20" ht="15.75" customHeight="1" outlineLevel="1" x14ac:dyDescent="0.25">
      <c r="A80" s="586"/>
      <c r="B80" s="734"/>
      <c r="C80" s="104"/>
      <c r="D80" s="841" t="s">
        <v>1672</v>
      </c>
      <c r="E80" s="841"/>
      <c r="F80" s="841"/>
      <c r="G80" s="841"/>
      <c r="H80" s="666"/>
      <c r="I80" s="666"/>
      <c r="J80" s="748"/>
      <c r="K80" s="666"/>
      <c r="L80" s="703">
        <f>SUM(L77:L79)</f>
        <v>150000</v>
      </c>
      <c r="M80" s="626"/>
      <c r="N80" s="626"/>
      <c r="O80" s="626"/>
      <c r="P80" s="626"/>
      <c r="Q80" s="626"/>
      <c r="R80" s="727">
        <v>150000</v>
      </c>
    </row>
    <row r="81" spans="1:18" ht="23.25" customHeight="1" outlineLevel="1" x14ac:dyDescent="0.25">
      <c r="A81" s="586"/>
      <c r="B81" s="729"/>
      <c r="C81" s="543">
        <v>314</v>
      </c>
      <c r="D81" s="840" t="s">
        <v>1592</v>
      </c>
      <c r="E81" s="840"/>
      <c r="F81" s="840"/>
      <c r="G81" s="840"/>
      <c r="H81" s="840"/>
      <c r="I81" s="840"/>
      <c r="J81" s="840"/>
      <c r="K81" s="552"/>
      <c r="L81" s="701"/>
      <c r="M81" s="511"/>
      <c r="N81" s="511"/>
      <c r="O81" s="511"/>
      <c r="P81" s="511"/>
      <c r="Q81" s="511"/>
      <c r="R81" s="728"/>
    </row>
    <row r="82" spans="1:18" ht="14.25" customHeight="1" outlineLevel="1" x14ac:dyDescent="0.25">
      <c r="A82" s="586"/>
      <c r="B82" s="774">
        <v>30103604</v>
      </c>
      <c r="C82" s="523">
        <v>314</v>
      </c>
      <c r="D82" s="535" t="s">
        <v>992</v>
      </c>
      <c r="E82" s="102" t="s">
        <v>123</v>
      </c>
      <c r="F82" s="537">
        <v>5</v>
      </c>
      <c r="G82" s="537">
        <v>5</v>
      </c>
      <c r="H82" s="537">
        <v>5</v>
      </c>
      <c r="I82" s="537">
        <v>5</v>
      </c>
      <c r="J82" s="534">
        <f t="shared" ref="J82:J93" si="11">SUM(F82:I82)</f>
        <v>20</v>
      </c>
      <c r="K82" s="549">
        <v>625</v>
      </c>
      <c r="L82" s="559">
        <f t="shared" ref="L82:L89" si="12">+K82*J82</f>
        <v>12500</v>
      </c>
      <c r="M82" s="516"/>
      <c r="N82" s="516"/>
      <c r="O82" s="516"/>
      <c r="P82" s="516"/>
      <c r="Q82" s="516"/>
      <c r="R82" s="728"/>
    </row>
    <row r="83" spans="1:18" outlineLevel="1" x14ac:dyDescent="0.25">
      <c r="A83" s="586"/>
      <c r="B83" s="774">
        <v>30103604</v>
      </c>
      <c r="C83" s="523">
        <v>314</v>
      </c>
      <c r="D83" s="535" t="s">
        <v>374</v>
      </c>
      <c r="E83" s="102" t="s">
        <v>402</v>
      </c>
      <c r="F83" s="537">
        <v>10</v>
      </c>
      <c r="G83" s="537">
        <v>11</v>
      </c>
      <c r="H83" s="537">
        <v>12</v>
      </c>
      <c r="I83" s="537">
        <v>12</v>
      </c>
      <c r="J83" s="534">
        <f t="shared" si="11"/>
        <v>45</v>
      </c>
      <c r="K83" s="549">
        <v>250</v>
      </c>
      <c r="L83" s="559">
        <f t="shared" si="12"/>
        <v>11250</v>
      </c>
      <c r="M83" s="516"/>
      <c r="N83" s="516"/>
      <c r="O83" s="516"/>
      <c r="P83" s="516"/>
      <c r="Q83" s="516"/>
      <c r="R83" s="728"/>
    </row>
    <row r="84" spans="1:18" ht="20.25" customHeight="1" outlineLevel="2" x14ac:dyDescent="0.25">
      <c r="A84" s="586" t="s">
        <v>1074</v>
      </c>
      <c r="B84" s="774">
        <v>30103604</v>
      </c>
      <c r="C84" s="523">
        <v>314</v>
      </c>
      <c r="D84" s="535" t="s">
        <v>375</v>
      </c>
      <c r="E84" s="102" t="s">
        <v>402</v>
      </c>
      <c r="F84" s="537">
        <v>10</v>
      </c>
      <c r="G84" s="537">
        <v>10</v>
      </c>
      <c r="H84" s="537">
        <v>10</v>
      </c>
      <c r="I84" s="537">
        <v>10</v>
      </c>
      <c r="J84" s="534">
        <f t="shared" si="11"/>
        <v>40</v>
      </c>
      <c r="K84" s="549">
        <v>280</v>
      </c>
      <c r="L84" s="559">
        <f t="shared" si="12"/>
        <v>11200</v>
      </c>
      <c r="M84" s="516"/>
      <c r="N84" s="516"/>
      <c r="O84" s="516"/>
      <c r="P84" s="516"/>
      <c r="Q84" s="516"/>
      <c r="R84" s="728"/>
    </row>
    <row r="85" spans="1:18" outlineLevel="2" x14ac:dyDescent="0.25">
      <c r="A85" s="586" t="s">
        <v>1074</v>
      </c>
      <c r="B85" s="524">
        <v>11121604</v>
      </c>
      <c r="C85" s="523">
        <v>314</v>
      </c>
      <c r="D85" s="535" t="s">
        <v>396</v>
      </c>
      <c r="E85" s="102" t="s">
        <v>123</v>
      </c>
      <c r="F85" s="537">
        <v>10</v>
      </c>
      <c r="G85" s="537">
        <v>10</v>
      </c>
      <c r="H85" s="537">
        <v>10</v>
      </c>
      <c r="I85" s="537">
        <v>10</v>
      </c>
      <c r="J85" s="534">
        <f t="shared" si="11"/>
        <v>40</v>
      </c>
      <c r="K85" s="549">
        <v>300</v>
      </c>
      <c r="L85" s="559">
        <f t="shared" si="12"/>
        <v>12000</v>
      </c>
      <c r="M85" s="516"/>
      <c r="N85" s="516"/>
      <c r="O85" s="516"/>
      <c r="P85" s="516"/>
      <c r="Q85" s="516"/>
      <c r="R85" s="728"/>
    </row>
    <row r="86" spans="1:18" outlineLevel="2" x14ac:dyDescent="0.25">
      <c r="A86" s="586" t="s">
        <v>1074</v>
      </c>
      <c r="B86" s="524">
        <v>11121604</v>
      </c>
      <c r="C86" s="523">
        <v>314</v>
      </c>
      <c r="D86" s="535" t="s">
        <v>1048</v>
      </c>
      <c r="E86" s="102" t="s">
        <v>123</v>
      </c>
      <c r="F86" s="537">
        <v>10</v>
      </c>
      <c r="G86" s="537">
        <v>10</v>
      </c>
      <c r="H86" s="537">
        <v>10</v>
      </c>
      <c r="I86" s="537">
        <v>10</v>
      </c>
      <c r="J86" s="534">
        <f t="shared" si="11"/>
        <v>40</v>
      </c>
      <c r="K86" s="549">
        <v>400</v>
      </c>
      <c r="L86" s="559">
        <f t="shared" si="12"/>
        <v>16000</v>
      </c>
      <c r="M86" s="516"/>
      <c r="N86" s="516"/>
      <c r="O86" s="516"/>
      <c r="P86" s="516"/>
      <c r="Q86" s="516"/>
      <c r="R86" s="728"/>
    </row>
    <row r="87" spans="1:18" outlineLevel="2" x14ac:dyDescent="0.25">
      <c r="A87" s="586" t="s">
        <v>1074</v>
      </c>
      <c r="B87" s="774">
        <v>30103604</v>
      </c>
      <c r="C87" s="523">
        <v>314</v>
      </c>
      <c r="D87" s="535" t="s">
        <v>993</v>
      </c>
      <c r="E87" s="102" t="s">
        <v>123</v>
      </c>
      <c r="F87" s="537">
        <v>5</v>
      </c>
      <c r="G87" s="537">
        <v>5</v>
      </c>
      <c r="H87" s="537">
        <v>5</v>
      </c>
      <c r="I87" s="537">
        <v>5</v>
      </c>
      <c r="J87" s="534">
        <f t="shared" si="11"/>
        <v>20</v>
      </c>
      <c r="K87" s="549">
        <v>750</v>
      </c>
      <c r="L87" s="559">
        <f t="shared" si="12"/>
        <v>15000</v>
      </c>
      <c r="M87" s="516"/>
      <c r="N87" s="516"/>
      <c r="O87" s="516"/>
      <c r="P87" s="516"/>
      <c r="Q87" s="516"/>
      <c r="R87" s="728"/>
    </row>
    <row r="88" spans="1:18" outlineLevel="2" x14ac:dyDescent="0.25">
      <c r="A88" s="586" t="s">
        <v>1074</v>
      </c>
      <c r="B88" s="524">
        <v>11121604</v>
      </c>
      <c r="C88" s="523">
        <v>314</v>
      </c>
      <c r="D88" s="535" t="s">
        <v>693</v>
      </c>
      <c r="E88" s="102" t="s">
        <v>123</v>
      </c>
      <c r="F88" s="537">
        <v>15</v>
      </c>
      <c r="G88" s="537">
        <v>15</v>
      </c>
      <c r="H88" s="537">
        <v>15</v>
      </c>
      <c r="I88" s="537">
        <v>15</v>
      </c>
      <c r="J88" s="534">
        <f t="shared" si="11"/>
        <v>60</v>
      </c>
      <c r="K88" s="549">
        <v>400</v>
      </c>
      <c r="L88" s="559">
        <f t="shared" si="12"/>
        <v>24000</v>
      </c>
      <c r="M88" s="516"/>
      <c r="N88" s="516"/>
      <c r="O88" s="516"/>
      <c r="P88" s="516"/>
      <c r="Q88" s="516"/>
      <c r="R88" s="728"/>
    </row>
    <row r="89" spans="1:18" ht="20.25" customHeight="1" outlineLevel="2" x14ac:dyDescent="0.25">
      <c r="A89" s="586" t="s">
        <v>1074</v>
      </c>
      <c r="B89" s="524">
        <v>11121604</v>
      </c>
      <c r="C89" s="523">
        <v>314</v>
      </c>
      <c r="D89" s="535" t="s">
        <v>961</v>
      </c>
      <c r="E89" s="102" t="s">
        <v>123</v>
      </c>
      <c r="F89" s="537">
        <v>40</v>
      </c>
      <c r="G89" s="537">
        <v>40</v>
      </c>
      <c r="H89" s="537">
        <v>40</v>
      </c>
      <c r="I89" s="537">
        <v>40</v>
      </c>
      <c r="J89" s="534">
        <f t="shared" si="11"/>
        <v>160</v>
      </c>
      <c r="K89" s="549">
        <v>300</v>
      </c>
      <c r="L89" s="559">
        <f t="shared" si="12"/>
        <v>48000</v>
      </c>
      <c r="M89" s="516"/>
      <c r="N89" s="516"/>
      <c r="O89" s="516"/>
      <c r="P89" s="516"/>
      <c r="Q89" s="516"/>
      <c r="R89" s="728"/>
    </row>
    <row r="90" spans="1:18" ht="20.25" customHeight="1" outlineLevel="2" x14ac:dyDescent="0.25">
      <c r="A90" s="586"/>
      <c r="B90" s="524">
        <v>314</v>
      </c>
      <c r="C90" s="523"/>
      <c r="D90" s="841" t="s">
        <v>1673</v>
      </c>
      <c r="E90" s="841"/>
      <c r="F90" s="841"/>
      <c r="G90" s="841"/>
      <c r="H90" s="634"/>
      <c r="I90" s="634"/>
      <c r="J90" s="635"/>
      <c r="K90" s="652"/>
      <c r="L90" s="703">
        <f>SUM(L82:L89)</f>
        <v>149950</v>
      </c>
      <c r="M90" s="628"/>
      <c r="N90" s="628"/>
      <c r="O90" s="628"/>
      <c r="P90" s="628"/>
      <c r="Q90" s="628"/>
      <c r="R90" s="727">
        <v>150000</v>
      </c>
    </row>
    <row r="91" spans="1:18" ht="25.5" customHeight="1" outlineLevel="2" x14ac:dyDescent="0.25">
      <c r="A91" s="586" t="s">
        <v>1074</v>
      </c>
      <c r="B91" s="577"/>
      <c r="C91" s="602">
        <v>32</v>
      </c>
      <c r="D91" s="846" t="s">
        <v>1674</v>
      </c>
      <c r="E91" s="846"/>
      <c r="F91" s="846"/>
      <c r="G91" s="846"/>
      <c r="H91" s="537"/>
      <c r="I91" s="537"/>
      <c r="J91" s="534"/>
      <c r="K91" s="549"/>
      <c r="L91" s="701"/>
      <c r="M91" s="606"/>
      <c r="N91" s="606"/>
      <c r="O91" s="606"/>
      <c r="P91" s="606"/>
      <c r="Q91" s="606"/>
      <c r="R91" s="728"/>
    </row>
    <row r="92" spans="1:18" ht="21" customHeight="1" outlineLevel="2" x14ac:dyDescent="0.25">
      <c r="A92" s="586"/>
      <c r="B92" s="524" t="s">
        <v>1764</v>
      </c>
      <c r="C92" s="602">
        <v>321</v>
      </c>
      <c r="D92" s="56" t="s">
        <v>1743</v>
      </c>
      <c r="E92" s="102" t="s">
        <v>1612</v>
      </c>
      <c r="F92" s="537">
        <v>5</v>
      </c>
      <c r="G92" s="537">
        <v>5</v>
      </c>
      <c r="H92" s="537">
        <v>5</v>
      </c>
      <c r="I92" s="537">
        <v>5</v>
      </c>
      <c r="J92" s="534">
        <f t="shared" si="11"/>
        <v>20</v>
      </c>
      <c r="K92" s="549">
        <v>620</v>
      </c>
      <c r="L92" s="559">
        <f>+K92*J92</f>
        <v>12400</v>
      </c>
      <c r="M92" s="606"/>
      <c r="N92" s="606"/>
      <c r="O92" s="606"/>
      <c r="P92" s="606"/>
      <c r="Q92" s="606"/>
      <c r="R92" s="728"/>
    </row>
    <row r="93" spans="1:18" ht="15" customHeight="1" outlineLevel="2" x14ac:dyDescent="0.25">
      <c r="A93" s="586"/>
      <c r="B93" s="524" t="s">
        <v>1765</v>
      </c>
      <c r="C93" s="602">
        <v>321</v>
      </c>
      <c r="D93" s="56" t="s">
        <v>1613</v>
      </c>
      <c r="E93" s="102" t="s">
        <v>1612</v>
      </c>
      <c r="F93" s="537">
        <v>1</v>
      </c>
      <c r="G93" s="537">
        <v>1</v>
      </c>
      <c r="H93" s="537">
        <v>2</v>
      </c>
      <c r="I93" s="537">
        <v>2</v>
      </c>
      <c r="J93" s="534">
        <f t="shared" si="11"/>
        <v>6</v>
      </c>
      <c r="K93" s="549">
        <v>450</v>
      </c>
      <c r="L93" s="559">
        <f>+K93*J93</f>
        <v>2700</v>
      </c>
      <c r="M93" s="606"/>
      <c r="N93" s="606"/>
      <c r="O93" s="606"/>
      <c r="P93" s="606"/>
      <c r="Q93" s="606"/>
      <c r="R93" s="726"/>
    </row>
    <row r="94" spans="1:18" ht="18.75" customHeight="1" outlineLevel="2" x14ac:dyDescent="0.25">
      <c r="A94" s="586"/>
      <c r="B94" s="577"/>
      <c r="C94" s="602"/>
      <c r="D94" s="841" t="s">
        <v>1675</v>
      </c>
      <c r="E94" s="841"/>
      <c r="F94" s="841"/>
      <c r="G94" s="698"/>
      <c r="H94" s="698"/>
      <c r="I94" s="698"/>
      <c r="J94" s="667"/>
      <c r="K94" s="652"/>
      <c r="L94" s="703">
        <f>SUM(L92:L93)</f>
        <v>15100</v>
      </c>
      <c r="M94" s="630"/>
      <c r="N94" s="630"/>
      <c r="O94" s="630"/>
      <c r="P94" s="630"/>
      <c r="Q94" s="630"/>
      <c r="R94" s="727">
        <v>15000</v>
      </c>
    </row>
    <row r="95" spans="1:18" ht="25.5" customHeight="1" outlineLevel="2" x14ac:dyDescent="0.25">
      <c r="A95" s="586"/>
      <c r="B95" s="577"/>
      <c r="C95" s="602"/>
      <c r="D95" s="863" t="s">
        <v>1615</v>
      </c>
      <c r="E95" s="863"/>
      <c r="F95" s="863"/>
      <c r="G95" s="863"/>
      <c r="H95" s="863"/>
      <c r="I95" s="863"/>
      <c r="J95" s="534"/>
      <c r="K95" s="549"/>
      <c r="L95" s="701"/>
      <c r="M95" s="606"/>
      <c r="N95" s="606"/>
      <c r="O95" s="606"/>
      <c r="P95" s="606"/>
      <c r="Q95" s="606"/>
      <c r="R95" s="728"/>
    </row>
    <row r="96" spans="1:18" outlineLevel="2" x14ac:dyDescent="0.25">
      <c r="A96" s="586" t="s">
        <v>1074</v>
      </c>
      <c r="B96" s="526">
        <v>52121604</v>
      </c>
      <c r="C96" s="104">
        <v>322</v>
      </c>
      <c r="D96" s="568" t="s">
        <v>1440</v>
      </c>
      <c r="E96" s="100" t="s">
        <v>123</v>
      </c>
      <c r="F96" s="608">
        <v>7</v>
      </c>
      <c r="G96" s="608">
        <v>7</v>
      </c>
      <c r="H96" s="608">
        <v>8</v>
      </c>
      <c r="I96" s="608">
        <v>8</v>
      </c>
      <c r="J96" s="609">
        <f>+I96+H96+G96+F96</f>
        <v>30</v>
      </c>
      <c r="K96" s="555">
        <v>1700</v>
      </c>
      <c r="L96" s="555">
        <f t="shared" ref="L96:L101" si="13">+K96*J96</f>
        <v>51000</v>
      </c>
      <c r="M96" s="516"/>
      <c r="N96" s="516"/>
      <c r="O96" s="516"/>
      <c r="P96" s="516"/>
      <c r="Q96" s="516"/>
      <c r="R96" s="728"/>
    </row>
    <row r="97" spans="1:18" outlineLevel="1" x14ac:dyDescent="0.25">
      <c r="A97" s="586"/>
      <c r="B97" s="525" t="s">
        <v>1707</v>
      </c>
      <c r="C97" s="104">
        <v>322</v>
      </c>
      <c r="D97" s="553" t="s">
        <v>1706</v>
      </c>
      <c r="E97" s="570" t="s">
        <v>486</v>
      </c>
      <c r="F97" s="610">
        <v>66</v>
      </c>
      <c r="G97" s="610">
        <v>67</v>
      </c>
      <c r="H97" s="610">
        <v>67</v>
      </c>
      <c r="I97" s="610">
        <v>67</v>
      </c>
      <c r="J97" s="571">
        <f>+I97+H97+G97+F97</f>
        <v>267</v>
      </c>
      <c r="K97" s="551">
        <v>560</v>
      </c>
      <c r="L97" s="555">
        <f t="shared" si="13"/>
        <v>149520</v>
      </c>
      <c r="M97" s="516"/>
      <c r="N97" s="516"/>
      <c r="O97" s="516"/>
      <c r="P97" s="516"/>
      <c r="Q97" s="516"/>
      <c r="R97" s="728"/>
    </row>
    <row r="98" spans="1:18" outlineLevel="1" x14ac:dyDescent="0.25">
      <c r="A98" s="586"/>
      <c r="B98" s="525" t="s">
        <v>1705</v>
      </c>
      <c r="C98" s="104">
        <v>322</v>
      </c>
      <c r="D98" s="553" t="s">
        <v>1617</v>
      </c>
      <c r="E98" s="570"/>
      <c r="F98" s="610">
        <v>5</v>
      </c>
      <c r="G98" s="610">
        <v>5</v>
      </c>
      <c r="H98" s="610">
        <v>5</v>
      </c>
      <c r="I98" s="610">
        <v>5</v>
      </c>
      <c r="J98" s="571">
        <f t="shared" ref="J98:J101" si="14">+I98+H98+G98+F98</f>
        <v>20</v>
      </c>
      <c r="K98" s="551">
        <v>12500</v>
      </c>
      <c r="L98" s="555">
        <f t="shared" si="13"/>
        <v>250000</v>
      </c>
      <c r="M98" s="516"/>
      <c r="N98" s="516"/>
      <c r="O98" s="516"/>
      <c r="P98" s="516"/>
      <c r="Q98" s="516"/>
      <c r="R98" s="728"/>
    </row>
    <row r="99" spans="1:18" outlineLevel="1" x14ac:dyDescent="0.25">
      <c r="A99" s="586"/>
      <c r="B99" s="525" t="s">
        <v>1704</v>
      </c>
      <c r="C99" s="104">
        <v>322</v>
      </c>
      <c r="D99" s="553" t="s">
        <v>1614</v>
      </c>
      <c r="E99" s="570"/>
      <c r="F99" s="610">
        <v>3</v>
      </c>
      <c r="G99" s="610">
        <v>3</v>
      </c>
      <c r="H99" s="610">
        <v>4</v>
      </c>
      <c r="I99" s="610">
        <v>4</v>
      </c>
      <c r="J99" s="571">
        <f t="shared" si="14"/>
        <v>14</v>
      </c>
      <c r="K99" s="551">
        <v>5500</v>
      </c>
      <c r="L99" s="555">
        <f t="shared" si="13"/>
        <v>77000</v>
      </c>
      <c r="M99" s="516"/>
      <c r="N99" s="516"/>
      <c r="O99" s="516"/>
      <c r="P99" s="516"/>
      <c r="Q99" s="516"/>
      <c r="R99" s="728"/>
    </row>
    <row r="100" spans="1:18" outlineLevel="1" x14ac:dyDescent="0.25">
      <c r="A100" s="586"/>
      <c r="B100" s="525" t="s">
        <v>1708</v>
      </c>
      <c r="C100" s="104">
        <v>322</v>
      </c>
      <c r="D100" s="553" t="s">
        <v>1618</v>
      </c>
      <c r="E100" s="570"/>
      <c r="F100" s="610">
        <v>5</v>
      </c>
      <c r="G100" s="610">
        <v>5</v>
      </c>
      <c r="H100" s="610">
        <v>5</v>
      </c>
      <c r="I100" s="610">
        <v>5</v>
      </c>
      <c r="J100" s="571">
        <f t="shared" si="14"/>
        <v>20</v>
      </c>
      <c r="K100" s="551">
        <v>10370</v>
      </c>
      <c r="L100" s="555">
        <f t="shared" si="13"/>
        <v>207400</v>
      </c>
      <c r="M100" s="516"/>
      <c r="N100" s="516"/>
      <c r="O100" s="516"/>
      <c r="P100" s="516"/>
      <c r="Q100" s="516"/>
      <c r="R100" s="728"/>
    </row>
    <row r="101" spans="1:18" outlineLevel="1" x14ac:dyDescent="0.25">
      <c r="A101" s="586"/>
      <c r="B101" s="525" t="s">
        <v>1707</v>
      </c>
      <c r="C101" s="104">
        <v>322</v>
      </c>
      <c r="D101" s="553" t="s">
        <v>1616</v>
      </c>
      <c r="E101" s="570"/>
      <c r="F101" s="610">
        <v>120</v>
      </c>
      <c r="G101" s="610">
        <v>125</v>
      </c>
      <c r="H101" s="610">
        <v>125</v>
      </c>
      <c r="I101" s="610">
        <v>125</v>
      </c>
      <c r="J101" s="571">
        <f t="shared" si="14"/>
        <v>495</v>
      </c>
      <c r="K101" s="551">
        <v>30</v>
      </c>
      <c r="L101" s="555">
        <f t="shared" si="13"/>
        <v>14850</v>
      </c>
      <c r="M101" s="516"/>
      <c r="N101" s="516"/>
      <c r="O101" s="516"/>
      <c r="P101" s="516"/>
      <c r="Q101" s="516"/>
      <c r="R101" s="728"/>
    </row>
    <row r="102" spans="1:18" ht="15.75" outlineLevel="1" x14ac:dyDescent="0.25">
      <c r="A102" s="586"/>
      <c r="B102" s="525"/>
      <c r="C102" s="104"/>
      <c r="D102" s="841" t="s">
        <v>1676</v>
      </c>
      <c r="E102" s="841"/>
      <c r="F102" s="841"/>
      <c r="G102" s="841"/>
      <c r="H102" s="749"/>
      <c r="I102" s="749"/>
      <c r="J102" s="655"/>
      <c r="K102" s="697"/>
      <c r="L102" s="702">
        <f>SUM(L96:L101)</f>
        <v>749770</v>
      </c>
      <c r="M102" s="628"/>
      <c r="N102" s="628"/>
      <c r="O102" s="628"/>
      <c r="P102" s="628"/>
      <c r="Q102" s="628"/>
      <c r="R102" s="727">
        <v>750000</v>
      </c>
    </row>
    <row r="103" spans="1:18" ht="15.75" outlineLevel="1" x14ac:dyDescent="0.25">
      <c r="A103" s="586"/>
      <c r="B103" s="577"/>
      <c r="C103" s="602"/>
      <c r="D103" s="864" t="s">
        <v>1593</v>
      </c>
      <c r="E103" s="864"/>
      <c r="F103" s="864"/>
      <c r="G103" s="864"/>
      <c r="H103" s="864"/>
      <c r="I103" s="864"/>
      <c r="J103" s="534"/>
      <c r="K103" s="549"/>
      <c r="L103" s="704"/>
      <c r="M103" s="606"/>
      <c r="N103" s="606"/>
      <c r="O103" s="606"/>
      <c r="P103" s="606"/>
      <c r="Q103" s="606"/>
      <c r="R103" s="728"/>
    </row>
    <row r="104" spans="1:18" outlineLevel="1" x14ac:dyDescent="0.25">
      <c r="A104" s="586"/>
      <c r="B104" s="524">
        <v>53102301</v>
      </c>
      <c r="C104" s="523">
        <v>323</v>
      </c>
      <c r="D104" s="594" t="s">
        <v>1495</v>
      </c>
      <c r="E104" s="104" t="s">
        <v>1289</v>
      </c>
      <c r="F104" s="104">
        <v>15</v>
      </c>
      <c r="G104" s="104">
        <v>15</v>
      </c>
      <c r="H104" s="104">
        <v>15</v>
      </c>
      <c r="I104" s="104">
        <v>15</v>
      </c>
      <c r="J104" s="534">
        <f>+I104+H104+G104+F104</f>
        <v>60</v>
      </c>
      <c r="K104" s="552">
        <v>350</v>
      </c>
      <c r="L104" s="559">
        <f t="shared" ref="L104:L110" si="15">+K104*J104</f>
        <v>21000</v>
      </c>
      <c r="M104" s="516"/>
      <c r="N104" s="516"/>
      <c r="O104" s="516"/>
      <c r="P104" s="516"/>
      <c r="Q104" s="516"/>
      <c r="R104" s="728"/>
    </row>
    <row r="105" spans="1:18" outlineLevel="1" x14ac:dyDescent="0.25">
      <c r="A105" s="586"/>
      <c r="B105" s="524">
        <v>53102301</v>
      </c>
      <c r="C105" s="523">
        <v>323</v>
      </c>
      <c r="D105" s="535" t="s">
        <v>97</v>
      </c>
      <c r="E105" s="100" t="s">
        <v>123</v>
      </c>
      <c r="F105" s="537">
        <v>5</v>
      </c>
      <c r="G105" s="537">
        <v>5</v>
      </c>
      <c r="H105" s="537">
        <v>5</v>
      </c>
      <c r="I105" s="537">
        <v>5</v>
      </c>
      <c r="J105" s="534">
        <f t="shared" ref="J105:J110" si="16">SUM(F105:I105)</f>
        <v>20</v>
      </c>
      <c r="K105" s="549">
        <v>1600</v>
      </c>
      <c r="L105" s="559">
        <f t="shared" si="15"/>
        <v>32000</v>
      </c>
      <c r="M105" s="516"/>
      <c r="N105" s="516"/>
      <c r="O105" s="516"/>
      <c r="P105" s="516"/>
      <c r="Q105" s="516"/>
      <c r="R105" s="728"/>
    </row>
    <row r="106" spans="1:18" outlineLevel="2" x14ac:dyDescent="0.25">
      <c r="A106" s="586" t="s">
        <v>1294</v>
      </c>
      <c r="B106" s="524">
        <v>53102301</v>
      </c>
      <c r="C106" s="523">
        <v>323</v>
      </c>
      <c r="D106" s="535" t="s">
        <v>417</v>
      </c>
      <c r="E106" s="100" t="s">
        <v>123</v>
      </c>
      <c r="F106" s="537">
        <v>100</v>
      </c>
      <c r="G106" s="537">
        <v>100</v>
      </c>
      <c r="H106" s="537">
        <v>100</v>
      </c>
      <c r="I106" s="537">
        <v>100</v>
      </c>
      <c r="J106" s="534">
        <f t="shared" si="16"/>
        <v>400</v>
      </c>
      <c r="K106" s="549">
        <v>400</v>
      </c>
      <c r="L106" s="559">
        <f t="shared" si="15"/>
        <v>160000</v>
      </c>
      <c r="M106" s="516"/>
      <c r="N106" s="516"/>
      <c r="O106" s="516"/>
      <c r="P106" s="516"/>
      <c r="Q106" s="516"/>
      <c r="R106" s="728"/>
    </row>
    <row r="107" spans="1:18" outlineLevel="2" x14ac:dyDescent="0.25">
      <c r="A107" s="586" t="s">
        <v>1074</v>
      </c>
      <c r="B107" s="524">
        <v>53102301</v>
      </c>
      <c r="C107" s="523">
        <v>323</v>
      </c>
      <c r="D107" s="535" t="s">
        <v>45</v>
      </c>
      <c r="E107" s="100" t="s">
        <v>123</v>
      </c>
      <c r="F107" s="537">
        <v>250</v>
      </c>
      <c r="G107" s="537">
        <v>250</v>
      </c>
      <c r="H107" s="537">
        <v>250</v>
      </c>
      <c r="I107" s="537">
        <v>250</v>
      </c>
      <c r="J107" s="534">
        <f t="shared" si="16"/>
        <v>1000</v>
      </c>
      <c r="K107" s="549">
        <v>275</v>
      </c>
      <c r="L107" s="559">
        <f t="shared" si="15"/>
        <v>275000</v>
      </c>
      <c r="M107" s="516"/>
      <c r="N107" s="516"/>
      <c r="O107" s="516"/>
      <c r="P107" s="516"/>
      <c r="Q107" s="516"/>
      <c r="R107" s="728"/>
    </row>
    <row r="108" spans="1:18" ht="19.5" customHeight="1" outlineLevel="2" x14ac:dyDescent="0.25">
      <c r="A108" s="586" t="s">
        <v>1074</v>
      </c>
      <c r="B108" s="524">
        <v>53102301</v>
      </c>
      <c r="C108" s="523">
        <v>323</v>
      </c>
      <c r="D108" s="535" t="s">
        <v>83</v>
      </c>
      <c r="E108" s="100" t="s">
        <v>123</v>
      </c>
      <c r="F108" s="537">
        <v>300</v>
      </c>
      <c r="G108" s="537">
        <v>300</v>
      </c>
      <c r="H108" s="537">
        <v>300</v>
      </c>
      <c r="I108" s="537">
        <v>300</v>
      </c>
      <c r="J108" s="534">
        <f t="shared" si="16"/>
        <v>1200</v>
      </c>
      <c r="K108" s="549">
        <v>300</v>
      </c>
      <c r="L108" s="559">
        <f t="shared" si="15"/>
        <v>360000</v>
      </c>
      <c r="M108" s="516"/>
      <c r="N108" s="516"/>
      <c r="O108" s="516"/>
      <c r="P108" s="516"/>
      <c r="Q108" s="516"/>
      <c r="R108" s="728"/>
    </row>
    <row r="109" spans="1:18" outlineLevel="2" x14ac:dyDescent="0.25">
      <c r="A109" s="586" t="s">
        <v>1074</v>
      </c>
      <c r="B109" s="524">
        <v>53102301</v>
      </c>
      <c r="C109" s="523">
        <v>323</v>
      </c>
      <c r="D109" s="535" t="s">
        <v>98</v>
      </c>
      <c r="E109" s="100" t="s">
        <v>123</v>
      </c>
      <c r="F109" s="537">
        <v>655</v>
      </c>
      <c r="G109" s="537">
        <v>655</v>
      </c>
      <c r="H109" s="537">
        <v>655</v>
      </c>
      <c r="I109" s="537">
        <v>655</v>
      </c>
      <c r="J109" s="534">
        <f t="shared" si="16"/>
        <v>2620</v>
      </c>
      <c r="K109" s="549">
        <v>600</v>
      </c>
      <c r="L109" s="559">
        <f t="shared" si="15"/>
        <v>1572000</v>
      </c>
      <c r="M109" s="516"/>
      <c r="N109" s="516"/>
      <c r="O109" s="516"/>
      <c r="P109" s="516"/>
      <c r="Q109" s="516"/>
      <c r="R109" s="728"/>
    </row>
    <row r="110" spans="1:18" outlineLevel="2" x14ac:dyDescent="0.25">
      <c r="A110" s="586" t="s">
        <v>1074</v>
      </c>
      <c r="B110" s="524">
        <v>53102301</v>
      </c>
      <c r="C110" s="523">
        <v>323</v>
      </c>
      <c r="D110" s="535" t="s">
        <v>44</v>
      </c>
      <c r="E110" s="100" t="s">
        <v>123</v>
      </c>
      <c r="F110" s="537">
        <v>900</v>
      </c>
      <c r="G110" s="537">
        <v>900</v>
      </c>
      <c r="H110" s="537">
        <v>900</v>
      </c>
      <c r="I110" s="537">
        <v>900</v>
      </c>
      <c r="J110" s="534">
        <f t="shared" si="16"/>
        <v>3600</v>
      </c>
      <c r="K110" s="549">
        <v>300</v>
      </c>
      <c r="L110" s="559">
        <f t="shared" si="15"/>
        <v>1080000</v>
      </c>
      <c r="M110" s="516"/>
      <c r="N110" s="516"/>
      <c r="O110" s="516"/>
      <c r="P110" s="516"/>
      <c r="Q110" s="516"/>
      <c r="R110" s="728"/>
    </row>
    <row r="111" spans="1:18" ht="15.75" outlineLevel="2" x14ac:dyDescent="0.25">
      <c r="A111" s="586"/>
      <c r="B111" s="524"/>
      <c r="C111" s="523"/>
      <c r="D111" s="841" t="s">
        <v>1677</v>
      </c>
      <c r="E111" s="841"/>
      <c r="F111" s="841"/>
      <c r="G111" s="841"/>
      <c r="H111" s="841"/>
      <c r="I111" s="634"/>
      <c r="J111" s="635"/>
      <c r="K111" s="652"/>
      <c r="L111" s="703">
        <f>SUM(L104:L110)</f>
        <v>3500000</v>
      </c>
      <c r="M111" s="627"/>
      <c r="N111" s="627"/>
      <c r="O111" s="627"/>
      <c r="P111" s="627"/>
      <c r="Q111" s="627"/>
      <c r="R111" s="727">
        <v>3500000</v>
      </c>
    </row>
    <row r="112" spans="1:18" ht="15.75" outlineLevel="2" x14ac:dyDescent="0.25">
      <c r="A112" s="586"/>
      <c r="B112" s="524"/>
      <c r="C112" s="523"/>
      <c r="D112" s="750" t="s">
        <v>742</v>
      </c>
      <c r="E112" s="751"/>
      <c r="F112" s="751"/>
      <c r="G112" s="751"/>
      <c r="H112" s="751"/>
      <c r="I112" s="668"/>
      <c r="J112" s="635"/>
      <c r="K112" s="652"/>
      <c r="L112" s="703"/>
      <c r="M112" s="626"/>
      <c r="N112" s="626"/>
      <c r="O112" s="626"/>
      <c r="P112" s="626"/>
      <c r="Q112" s="626"/>
      <c r="R112" s="727"/>
    </row>
    <row r="113" spans="1:19" outlineLevel="2" x14ac:dyDescent="0.25">
      <c r="A113" s="586" t="s">
        <v>1074</v>
      </c>
      <c r="B113" s="524">
        <v>46181604</v>
      </c>
      <c r="C113" s="523">
        <v>324</v>
      </c>
      <c r="D113" s="535" t="s">
        <v>742</v>
      </c>
      <c r="E113" s="100" t="s">
        <v>219</v>
      </c>
      <c r="F113" s="537">
        <v>398</v>
      </c>
      <c r="G113" s="537">
        <v>399</v>
      </c>
      <c r="H113" s="537">
        <v>399</v>
      </c>
      <c r="I113" s="537">
        <v>400</v>
      </c>
      <c r="J113" s="534">
        <f>SUM(F113:I113)</f>
        <v>1596</v>
      </c>
      <c r="K113" s="549">
        <v>940</v>
      </c>
      <c r="L113" s="559">
        <f>+K113*J113</f>
        <v>1500240</v>
      </c>
      <c r="M113" s="522"/>
      <c r="N113" s="522"/>
      <c r="O113" s="522"/>
      <c r="P113" s="522"/>
      <c r="Q113" s="522"/>
      <c r="R113" s="728"/>
    </row>
    <row r="114" spans="1:19" outlineLevel="2" x14ac:dyDescent="0.25">
      <c r="A114" s="586"/>
      <c r="B114" s="524"/>
      <c r="C114" s="596"/>
      <c r="D114" s="843" t="s">
        <v>1744</v>
      </c>
      <c r="E114" s="843"/>
      <c r="F114" s="843"/>
      <c r="G114" s="843"/>
      <c r="H114" s="843"/>
      <c r="I114" s="843"/>
      <c r="J114" s="843"/>
      <c r="K114" s="652"/>
      <c r="L114" s="703">
        <f>SUM(L113)</f>
        <v>1500240</v>
      </c>
      <c r="M114" s="628"/>
      <c r="N114" s="628"/>
      <c r="O114" s="628"/>
      <c r="P114" s="628"/>
      <c r="Q114" s="628"/>
      <c r="R114" s="727">
        <v>1500000</v>
      </c>
    </row>
    <row r="115" spans="1:19" ht="24.75" customHeight="1" outlineLevel="2" x14ac:dyDescent="0.25">
      <c r="A115" s="586"/>
      <c r="B115" s="524"/>
      <c r="C115" s="603">
        <v>33</v>
      </c>
      <c r="D115" s="863" t="s">
        <v>1814</v>
      </c>
      <c r="E115" s="863"/>
      <c r="F115" s="863"/>
      <c r="G115" s="863"/>
      <c r="H115" s="863"/>
      <c r="I115" s="863"/>
      <c r="J115" s="534"/>
      <c r="K115" s="549"/>
      <c r="L115" s="701"/>
      <c r="M115" s="516"/>
      <c r="N115" s="516"/>
      <c r="O115" s="516"/>
      <c r="P115" s="516"/>
      <c r="Q115" s="516"/>
      <c r="R115" s="775"/>
    </row>
    <row r="116" spans="1:19" outlineLevel="1" x14ac:dyDescent="0.25">
      <c r="A116" s="586"/>
      <c r="B116" s="524">
        <v>14111507</v>
      </c>
      <c r="C116" s="530">
        <v>331</v>
      </c>
      <c r="D116" s="540" t="s">
        <v>1279</v>
      </c>
      <c r="E116" s="104" t="s">
        <v>171</v>
      </c>
      <c r="F116" s="104">
        <v>5</v>
      </c>
      <c r="G116" s="104">
        <v>5</v>
      </c>
      <c r="H116" s="104">
        <v>5</v>
      </c>
      <c r="I116" s="104">
        <v>5</v>
      </c>
      <c r="J116" s="534">
        <f t="shared" ref="J116:J120" si="17">+I116+H116+G116+F116</f>
        <v>20</v>
      </c>
      <c r="K116" s="552">
        <v>2600</v>
      </c>
      <c r="L116" s="559">
        <f t="shared" ref="L116:L120" si="18">+K116*J116</f>
        <v>52000</v>
      </c>
      <c r="M116" s="516"/>
      <c r="N116" s="516"/>
      <c r="O116" s="516"/>
      <c r="P116" s="516"/>
      <c r="Q116" s="516"/>
      <c r="R116" s="728"/>
    </row>
    <row r="117" spans="1:19" outlineLevel="2" x14ac:dyDescent="0.25">
      <c r="A117" s="586" t="s">
        <v>1295</v>
      </c>
      <c r="B117" s="524">
        <v>14111507</v>
      </c>
      <c r="C117" s="530">
        <v>331</v>
      </c>
      <c r="D117" s="540" t="s">
        <v>1278</v>
      </c>
      <c r="E117" s="104" t="s">
        <v>171</v>
      </c>
      <c r="F117" s="104">
        <v>4</v>
      </c>
      <c r="G117" s="104">
        <v>4</v>
      </c>
      <c r="H117" s="104">
        <v>5</v>
      </c>
      <c r="I117" s="104">
        <v>5</v>
      </c>
      <c r="J117" s="534">
        <f t="shared" si="17"/>
        <v>18</v>
      </c>
      <c r="K117" s="552">
        <v>2600</v>
      </c>
      <c r="L117" s="559">
        <f t="shared" si="18"/>
        <v>46800</v>
      </c>
      <c r="M117" s="516"/>
      <c r="N117" s="516"/>
      <c r="O117" s="516"/>
      <c r="P117" s="516"/>
      <c r="Q117" s="516"/>
      <c r="R117" s="728"/>
    </row>
    <row r="118" spans="1:19" outlineLevel="2" x14ac:dyDescent="0.25">
      <c r="A118" s="586" t="s">
        <v>1295</v>
      </c>
      <c r="B118" s="524">
        <v>14111507</v>
      </c>
      <c r="C118" s="530">
        <v>331</v>
      </c>
      <c r="D118" s="540" t="s">
        <v>1177</v>
      </c>
      <c r="E118" s="104" t="s">
        <v>1292</v>
      </c>
      <c r="F118" s="104">
        <v>90</v>
      </c>
      <c r="G118" s="104">
        <v>90</v>
      </c>
      <c r="H118" s="104">
        <v>90</v>
      </c>
      <c r="I118" s="104">
        <v>90</v>
      </c>
      <c r="J118" s="534">
        <f t="shared" si="17"/>
        <v>360</v>
      </c>
      <c r="K118" s="552">
        <v>360</v>
      </c>
      <c r="L118" s="559">
        <f t="shared" si="18"/>
        <v>129600</v>
      </c>
      <c r="M118" s="516"/>
      <c r="N118" s="516"/>
      <c r="O118" s="516"/>
      <c r="P118" s="516"/>
      <c r="Q118" s="516"/>
      <c r="R118" s="728"/>
    </row>
    <row r="119" spans="1:19" outlineLevel="2" x14ac:dyDescent="0.25">
      <c r="A119" s="586" t="s">
        <v>1295</v>
      </c>
      <c r="B119" s="524">
        <v>14111507</v>
      </c>
      <c r="C119" s="530">
        <v>331</v>
      </c>
      <c r="D119" s="540" t="s">
        <v>1179</v>
      </c>
      <c r="E119" s="104" t="s">
        <v>1292</v>
      </c>
      <c r="F119" s="104">
        <v>37</v>
      </c>
      <c r="G119" s="104">
        <v>37</v>
      </c>
      <c r="H119" s="104">
        <v>37</v>
      </c>
      <c r="I119" s="104">
        <v>38</v>
      </c>
      <c r="J119" s="534">
        <f t="shared" si="17"/>
        <v>149</v>
      </c>
      <c r="K119" s="552">
        <v>380</v>
      </c>
      <c r="L119" s="559">
        <f t="shared" si="18"/>
        <v>56620</v>
      </c>
      <c r="M119" s="516"/>
      <c r="N119" s="516"/>
      <c r="O119" s="516"/>
      <c r="P119" s="516"/>
      <c r="Q119" s="516"/>
      <c r="R119" s="728"/>
    </row>
    <row r="120" spans="1:19" outlineLevel="2" x14ac:dyDescent="0.25">
      <c r="A120" s="586" t="s">
        <v>1295</v>
      </c>
      <c r="B120" s="524">
        <v>14111507</v>
      </c>
      <c r="C120" s="530">
        <v>331</v>
      </c>
      <c r="D120" s="540" t="s">
        <v>1178</v>
      </c>
      <c r="E120" s="104" t="s">
        <v>1292</v>
      </c>
      <c r="F120" s="104">
        <v>980</v>
      </c>
      <c r="G120" s="104">
        <v>980</v>
      </c>
      <c r="H120" s="104">
        <v>980</v>
      </c>
      <c r="I120" s="104">
        <v>980</v>
      </c>
      <c r="J120" s="534">
        <f t="shared" si="17"/>
        <v>3920</v>
      </c>
      <c r="K120" s="552">
        <v>310</v>
      </c>
      <c r="L120" s="559">
        <f t="shared" si="18"/>
        <v>1215200</v>
      </c>
      <c r="M120" s="516"/>
      <c r="N120" s="516"/>
      <c r="O120" s="516"/>
      <c r="P120" s="516"/>
      <c r="Q120" s="516"/>
      <c r="R120" s="728">
        <f>+L121-R121</f>
        <v>220</v>
      </c>
    </row>
    <row r="121" spans="1:19" outlineLevel="2" x14ac:dyDescent="0.25">
      <c r="A121" s="586" t="s">
        <v>1295</v>
      </c>
      <c r="B121" s="577" t="s">
        <v>707</v>
      </c>
      <c r="C121" s="530"/>
      <c r="D121" s="847" t="s">
        <v>1678</v>
      </c>
      <c r="E121" s="847"/>
      <c r="F121" s="847"/>
      <c r="G121" s="847"/>
      <c r="H121" s="847"/>
      <c r="I121" s="752"/>
      <c r="J121" s="752"/>
      <c r="K121" s="652"/>
      <c r="L121" s="702">
        <f>SUM(L116:L120)</f>
        <v>1500220</v>
      </c>
      <c r="M121" s="656"/>
      <c r="N121" s="656"/>
      <c r="O121" s="656"/>
      <c r="P121" s="656"/>
      <c r="Q121" s="656"/>
      <c r="R121" s="776">
        <v>1500000</v>
      </c>
      <c r="S121" s="591">
        <f>+R121-L121</f>
        <v>-220</v>
      </c>
    </row>
    <row r="122" spans="1:19" outlineLevel="2" x14ac:dyDescent="0.25">
      <c r="A122" s="586"/>
      <c r="B122" s="577"/>
      <c r="C122" s="530"/>
      <c r="D122" s="753" t="s">
        <v>1815</v>
      </c>
      <c r="E122" s="754"/>
      <c r="F122" s="754"/>
      <c r="G122" s="754"/>
      <c r="H122" s="754"/>
      <c r="I122" s="754"/>
      <c r="J122" s="754"/>
      <c r="K122" s="552"/>
      <c r="L122" s="704"/>
      <c r="M122" s="657"/>
      <c r="N122" s="657"/>
      <c r="O122" s="657"/>
      <c r="P122" s="657"/>
      <c r="Q122" s="657"/>
      <c r="R122" s="775"/>
      <c r="S122" s="591"/>
    </row>
    <row r="123" spans="1:19" outlineLevel="2" x14ac:dyDescent="0.25">
      <c r="A123" s="586" t="s">
        <v>1295</v>
      </c>
      <c r="B123" s="524">
        <v>14111530</v>
      </c>
      <c r="C123" s="530">
        <v>332</v>
      </c>
      <c r="D123" s="540" t="s">
        <v>1175</v>
      </c>
      <c r="E123" s="104" t="s">
        <v>133</v>
      </c>
      <c r="F123" s="104">
        <v>75</v>
      </c>
      <c r="G123" s="104">
        <v>76</v>
      </c>
      <c r="H123" s="104">
        <v>76</v>
      </c>
      <c r="I123" s="104">
        <v>76</v>
      </c>
      <c r="J123" s="534">
        <f>+I123+H123+G123+F123</f>
        <v>303</v>
      </c>
      <c r="K123" s="552">
        <v>60</v>
      </c>
      <c r="L123" s="559">
        <f>+K123*J123</f>
        <v>18180</v>
      </c>
      <c r="M123" s="516"/>
      <c r="N123" s="516"/>
      <c r="O123" s="516"/>
      <c r="P123" s="516"/>
      <c r="Q123" s="516"/>
      <c r="R123" s="728"/>
    </row>
    <row r="124" spans="1:19" outlineLevel="1" x14ac:dyDescent="0.25">
      <c r="A124" s="586"/>
      <c r="B124" s="527">
        <v>14111805</v>
      </c>
      <c r="C124" s="530">
        <v>332</v>
      </c>
      <c r="D124" s="540" t="s">
        <v>1194</v>
      </c>
      <c r="E124" s="104" t="s">
        <v>1528</v>
      </c>
      <c r="F124" s="104">
        <v>1500</v>
      </c>
      <c r="G124" s="104">
        <v>1500</v>
      </c>
      <c r="H124" s="104">
        <v>1500</v>
      </c>
      <c r="I124" s="104">
        <v>1500</v>
      </c>
      <c r="J124" s="534">
        <f>+I124+H124+G124+F124</f>
        <v>6000</v>
      </c>
      <c r="K124" s="552">
        <v>7</v>
      </c>
      <c r="L124" s="559">
        <f>+K124*J124</f>
        <v>42000</v>
      </c>
      <c r="M124" s="516"/>
      <c r="N124" s="516"/>
      <c r="O124" s="516"/>
      <c r="P124" s="516"/>
      <c r="Q124" s="516"/>
      <c r="R124" s="728"/>
    </row>
    <row r="125" spans="1:19" outlineLevel="1" x14ac:dyDescent="0.25">
      <c r="A125" s="586"/>
      <c r="B125" s="524">
        <v>14111507</v>
      </c>
      <c r="C125" s="530">
        <v>331</v>
      </c>
      <c r="D125" s="540" t="s">
        <v>103</v>
      </c>
      <c r="E125" s="104" t="s">
        <v>1293</v>
      </c>
      <c r="F125" s="104">
        <v>75</v>
      </c>
      <c r="G125" s="104">
        <v>75</v>
      </c>
      <c r="H125" s="104">
        <v>75</v>
      </c>
      <c r="I125" s="104">
        <v>75</v>
      </c>
      <c r="J125" s="534">
        <f t="shared" ref="J125:J126" si="19">+I125+H125+G125+F125</f>
        <v>300</v>
      </c>
      <c r="K125" s="552">
        <v>22</v>
      </c>
      <c r="L125" s="559">
        <f t="shared" ref="L125:L126" si="20">+K125*J125</f>
        <v>6600</v>
      </c>
      <c r="M125" s="516"/>
      <c r="N125" s="516"/>
      <c r="O125" s="516"/>
      <c r="P125" s="516"/>
      <c r="Q125" s="516"/>
      <c r="R125" s="728"/>
    </row>
    <row r="126" spans="1:19" outlineLevel="1" x14ac:dyDescent="0.25">
      <c r="A126" s="586"/>
      <c r="B126" s="524">
        <v>14111507</v>
      </c>
      <c r="C126" s="530">
        <v>331</v>
      </c>
      <c r="D126" s="540" t="s">
        <v>1280</v>
      </c>
      <c r="E126" s="104" t="s">
        <v>171</v>
      </c>
      <c r="F126" s="104">
        <v>4</v>
      </c>
      <c r="G126" s="104">
        <v>5</v>
      </c>
      <c r="H126" s="104">
        <v>5</v>
      </c>
      <c r="I126" s="104">
        <v>5</v>
      </c>
      <c r="J126" s="534">
        <f t="shared" si="19"/>
        <v>19</v>
      </c>
      <c r="K126" s="552">
        <v>785</v>
      </c>
      <c r="L126" s="559">
        <f t="shared" si="20"/>
        <v>14915</v>
      </c>
      <c r="M126" s="516"/>
      <c r="N126" s="516"/>
      <c r="O126" s="516"/>
      <c r="P126" s="516"/>
      <c r="Q126" s="516"/>
      <c r="R126" s="728"/>
    </row>
    <row r="127" spans="1:19" outlineLevel="2" x14ac:dyDescent="0.25">
      <c r="A127" s="586" t="s">
        <v>1295</v>
      </c>
      <c r="B127" s="527">
        <v>14111805</v>
      </c>
      <c r="C127" s="530">
        <v>332</v>
      </c>
      <c r="D127" s="540" t="s">
        <v>1193</v>
      </c>
      <c r="E127" s="104" t="s">
        <v>1528</v>
      </c>
      <c r="F127" s="104">
        <v>2000</v>
      </c>
      <c r="G127" s="104">
        <v>2000</v>
      </c>
      <c r="H127" s="104">
        <v>2000</v>
      </c>
      <c r="I127" s="104">
        <v>2000</v>
      </c>
      <c r="J127" s="534">
        <f>+I127+H127+G127+F127</f>
        <v>8000</v>
      </c>
      <c r="K127" s="552">
        <v>7</v>
      </c>
      <c r="L127" s="559">
        <f>+K127*J127</f>
        <v>56000</v>
      </c>
      <c r="M127" s="516"/>
      <c r="N127" s="516"/>
      <c r="O127" s="516"/>
      <c r="P127" s="516"/>
      <c r="Q127" s="516"/>
      <c r="R127" s="728">
        <f>+L129-R129</f>
        <v>-5</v>
      </c>
    </row>
    <row r="128" spans="1:19" outlineLevel="2" x14ac:dyDescent="0.25">
      <c r="A128" s="586" t="s">
        <v>1295</v>
      </c>
      <c r="B128" s="732">
        <v>43212112</v>
      </c>
      <c r="C128" s="530">
        <v>332</v>
      </c>
      <c r="D128" s="540" t="s">
        <v>1195</v>
      </c>
      <c r="E128" s="104" t="s">
        <v>1528</v>
      </c>
      <c r="F128" s="104">
        <v>2550</v>
      </c>
      <c r="G128" s="104">
        <v>2500</v>
      </c>
      <c r="H128" s="104">
        <v>2500</v>
      </c>
      <c r="I128" s="104">
        <v>2500</v>
      </c>
      <c r="J128" s="534">
        <f>+I128+H128+G128+F128</f>
        <v>10050</v>
      </c>
      <c r="K128" s="552">
        <v>46</v>
      </c>
      <c r="L128" s="559">
        <f>+K128*J128</f>
        <v>462300</v>
      </c>
      <c r="M128" s="516"/>
      <c r="N128" s="516"/>
      <c r="O128" s="516"/>
      <c r="P128" s="516"/>
      <c r="Q128" s="516"/>
      <c r="R128" s="728"/>
    </row>
    <row r="129" spans="1:18" ht="15.75" outlineLevel="2" x14ac:dyDescent="0.25">
      <c r="A129" s="586" t="s">
        <v>1295</v>
      </c>
      <c r="B129" s="777" t="s">
        <v>708</v>
      </c>
      <c r="C129" s="530"/>
      <c r="D129" s="848" t="s">
        <v>1816</v>
      </c>
      <c r="E129" s="848"/>
      <c r="F129" s="848"/>
      <c r="G129" s="848"/>
      <c r="H129" s="755"/>
      <c r="I129" s="755"/>
      <c r="J129" s="667"/>
      <c r="K129" s="652"/>
      <c r="L129" s="703">
        <f>SUM(L123:L128)</f>
        <v>599995</v>
      </c>
      <c r="M129" s="630"/>
      <c r="N129" s="630"/>
      <c r="O129" s="630"/>
      <c r="P129" s="630"/>
      <c r="Q129" s="630"/>
      <c r="R129" s="727">
        <v>600000</v>
      </c>
    </row>
    <row r="130" spans="1:18" ht="15.75" outlineLevel="2" x14ac:dyDescent="0.25">
      <c r="A130" s="586"/>
      <c r="B130" s="777"/>
      <c r="C130" s="530"/>
      <c r="D130" s="872" t="s">
        <v>1619</v>
      </c>
      <c r="E130" s="872"/>
      <c r="F130" s="872"/>
      <c r="G130" s="872"/>
      <c r="H130" s="754"/>
      <c r="I130" s="754"/>
      <c r="J130" s="534"/>
      <c r="K130" s="552"/>
      <c r="L130" s="705"/>
      <c r="M130" s="624"/>
      <c r="N130" s="624"/>
      <c r="O130" s="624"/>
      <c r="P130" s="624"/>
      <c r="Q130" s="624"/>
      <c r="R130" s="778"/>
    </row>
    <row r="131" spans="1:18" ht="17.25" customHeight="1" outlineLevel="2" x14ac:dyDescent="0.25">
      <c r="A131" s="586" t="s">
        <v>1295</v>
      </c>
      <c r="B131" s="779">
        <v>14111812</v>
      </c>
      <c r="C131" s="523">
        <v>333</v>
      </c>
      <c r="D131" s="535" t="s">
        <v>1055</v>
      </c>
      <c r="E131" s="104" t="s">
        <v>133</v>
      </c>
      <c r="F131" s="537">
        <v>120</v>
      </c>
      <c r="G131" s="537">
        <v>120</v>
      </c>
      <c r="H131" s="537">
        <v>120</v>
      </c>
      <c r="I131" s="537">
        <v>120</v>
      </c>
      <c r="J131" s="534">
        <f>SUM(F131:I131)</f>
        <v>480</v>
      </c>
      <c r="K131" s="552">
        <v>350</v>
      </c>
      <c r="L131" s="559">
        <f t="shared" ref="L131:L144" si="21">+K131*J131</f>
        <v>168000</v>
      </c>
      <c r="M131" s="516"/>
      <c r="N131" s="516"/>
      <c r="O131" s="516"/>
      <c r="P131" s="516"/>
      <c r="Q131" s="516"/>
      <c r="R131" s="728"/>
    </row>
    <row r="132" spans="1:18" outlineLevel="1" x14ac:dyDescent="0.25">
      <c r="A132" s="586"/>
      <c r="B132" s="779">
        <v>14111812</v>
      </c>
      <c r="C132" s="523">
        <v>333</v>
      </c>
      <c r="D132" s="540" t="s">
        <v>1270</v>
      </c>
      <c r="E132" s="104" t="s">
        <v>133</v>
      </c>
      <c r="F132" s="537">
        <v>125</v>
      </c>
      <c r="G132" s="537">
        <v>125</v>
      </c>
      <c r="H132" s="537">
        <v>125</v>
      </c>
      <c r="I132" s="537">
        <v>125</v>
      </c>
      <c r="J132" s="534">
        <f>+I132+H132+G132+F132</f>
        <v>500</v>
      </c>
      <c r="K132" s="552">
        <v>250</v>
      </c>
      <c r="L132" s="559">
        <f t="shared" si="21"/>
        <v>125000</v>
      </c>
      <c r="M132" s="516"/>
      <c r="N132" s="516"/>
      <c r="O132" s="516"/>
      <c r="P132" s="516"/>
      <c r="Q132" s="516"/>
      <c r="R132" s="728"/>
    </row>
    <row r="133" spans="1:18" outlineLevel="2" x14ac:dyDescent="0.25">
      <c r="A133" s="586" t="s">
        <v>1074</v>
      </c>
      <c r="B133" s="779">
        <v>14111812</v>
      </c>
      <c r="C133" s="523">
        <v>333</v>
      </c>
      <c r="D133" s="540" t="s">
        <v>1271</v>
      </c>
      <c r="E133" s="104" t="s">
        <v>133</v>
      </c>
      <c r="F133" s="104">
        <v>100</v>
      </c>
      <c r="G133" s="104">
        <v>100</v>
      </c>
      <c r="H133" s="104">
        <v>100</v>
      </c>
      <c r="I133" s="104">
        <v>100</v>
      </c>
      <c r="J133" s="534">
        <f>+I133+H133+G133+F133</f>
        <v>400</v>
      </c>
      <c r="K133" s="552">
        <v>150</v>
      </c>
      <c r="L133" s="559">
        <f t="shared" si="21"/>
        <v>60000</v>
      </c>
      <c r="M133" s="516"/>
      <c r="N133" s="516"/>
      <c r="O133" s="516"/>
      <c r="P133" s="516"/>
      <c r="Q133" s="516"/>
      <c r="R133" s="728"/>
    </row>
    <row r="134" spans="1:18" outlineLevel="2" x14ac:dyDescent="0.25">
      <c r="A134" s="586" t="s">
        <v>1295</v>
      </c>
      <c r="B134" s="779">
        <v>14111812</v>
      </c>
      <c r="C134" s="523">
        <v>333</v>
      </c>
      <c r="D134" s="540" t="s">
        <v>1272</v>
      </c>
      <c r="E134" s="104" t="s">
        <v>133</v>
      </c>
      <c r="F134" s="104">
        <v>20</v>
      </c>
      <c r="G134" s="104">
        <v>20</v>
      </c>
      <c r="H134" s="104">
        <v>22</v>
      </c>
      <c r="I134" s="104">
        <v>22</v>
      </c>
      <c r="J134" s="534">
        <f>+I134+H134+G134+F134</f>
        <v>84</v>
      </c>
      <c r="K134" s="552">
        <v>150</v>
      </c>
      <c r="L134" s="559">
        <f t="shared" si="21"/>
        <v>12600</v>
      </c>
      <c r="M134" s="516"/>
      <c r="N134" s="516"/>
      <c r="O134" s="516"/>
      <c r="P134" s="516"/>
      <c r="Q134" s="516"/>
      <c r="R134" s="728"/>
    </row>
    <row r="135" spans="1:18" ht="13.5" customHeight="1" outlineLevel="2" x14ac:dyDescent="0.25">
      <c r="A135" s="586" t="s">
        <v>1295</v>
      </c>
      <c r="B135" s="779">
        <v>14111812</v>
      </c>
      <c r="C135" s="523">
        <v>333</v>
      </c>
      <c r="D135" s="540" t="s">
        <v>1274</v>
      </c>
      <c r="E135" s="104" t="s">
        <v>133</v>
      </c>
      <c r="F135" s="104">
        <v>50</v>
      </c>
      <c r="G135" s="104">
        <v>50</v>
      </c>
      <c r="H135" s="104">
        <v>50</v>
      </c>
      <c r="I135" s="104">
        <v>50</v>
      </c>
      <c r="J135" s="534">
        <f>+I135+H135+G135+F135</f>
        <v>200</v>
      </c>
      <c r="K135" s="552">
        <v>350</v>
      </c>
      <c r="L135" s="559">
        <f t="shared" si="21"/>
        <v>70000</v>
      </c>
      <c r="M135" s="516"/>
      <c r="N135" s="516"/>
      <c r="O135" s="516"/>
      <c r="P135" s="516"/>
      <c r="Q135" s="516"/>
      <c r="R135" s="728"/>
    </row>
    <row r="136" spans="1:18" outlineLevel="2" x14ac:dyDescent="0.25">
      <c r="A136" s="586" t="s">
        <v>1295</v>
      </c>
      <c r="B136" s="779">
        <v>14111812</v>
      </c>
      <c r="C136" s="523">
        <v>333</v>
      </c>
      <c r="D136" s="535" t="s">
        <v>1054</v>
      </c>
      <c r="E136" s="104" t="s">
        <v>133</v>
      </c>
      <c r="F136" s="537">
        <v>35</v>
      </c>
      <c r="G136" s="537">
        <v>35</v>
      </c>
      <c r="H136" s="537">
        <v>35</v>
      </c>
      <c r="I136" s="537">
        <v>35</v>
      </c>
      <c r="J136" s="534">
        <f t="shared" ref="J136:J144" si="22">+I136+H136+G136+F136</f>
        <v>140</v>
      </c>
      <c r="K136" s="549">
        <v>350</v>
      </c>
      <c r="L136" s="559">
        <f t="shared" si="21"/>
        <v>49000</v>
      </c>
      <c r="M136" s="516"/>
      <c r="N136" s="516"/>
      <c r="O136" s="516"/>
      <c r="P136" s="516"/>
      <c r="Q136" s="516"/>
      <c r="R136" s="728"/>
    </row>
    <row r="137" spans="1:18" outlineLevel="2" x14ac:dyDescent="0.25">
      <c r="A137" s="586" t="s">
        <v>1295</v>
      </c>
      <c r="B137" s="779">
        <v>14111812</v>
      </c>
      <c r="C137" s="523">
        <v>333</v>
      </c>
      <c r="D137" s="540" t="s">
        <v>1277</v>
      </c>
      <c r="E137" s="104" t="s">
        <v>133</v>
      </c>
      <c r="F137" s="104">
        <v>125</v>
      </c>
      <c r="G137" s="104">
        <v>125</v>
      </c>
      <c r="H137" s="104">
        <v>125</v>
      </c>
      <c r="I137" s="104">
        <v>125</v>
      </c>
      <c r="J137" s="534">
        <f t="shared" si="22"/>
        <v>500</v>
      </c>
      <c r="K137" s="552">
        <v>120</v>
      </c>
      <c r="L137" s="559">
        <f t="shared" si="21"/>
        <v>60000</v>
      </c>
      <c r="M137" s="516"/>
      <c r="N137" s="516"/>
      <c r="O137" s="516"/>
      <c r="P137" s="516"/>
      <c r="Q137" s="516"/>
      <c r="R137" s="728"/>
    </row>
    <row r="138" spans="1:18" outlineLevel="2" x14ac:dyDescent="0.25">
      <c r="A138" s="586" t="s">
        <v>1074</v>
      </c>
      <c r="B138" s="779">
        <v>14111812</v>
      </c>
      <c r="C138" s="523">
        <v>333</v>
      </c>
      <c r="D138" s="540" t="s">
        <v>1273</v>
      </c>
      <c r="E138" s="104" t="s">
        <v>133</v>
      </c>
      <c r="F138" s="104">
        <v>125</v>
      </c>
      <c r="G138" s="104">
        <v>125</v>
      </c>
      <c r="H138" s="104">
        <v>125</v>
      </c>
      <c r="I138" s="104">
        <v>125</v>
      </c>
      <c r="J138" s="534">
        <f t="shared" si="22"/>
        <v>500</v>
      </c>
      <c r="K138" s="552">
        <v>250</v>
      </c>
      <c r="L138" s="559">
        <f t="shared" si="21"/>
        <v>125000</v>
      </c>
      <c r="M138" s="516"/>
      <c r="N138" s="516"/>
      <c r="O138" s="516"/>
      <c r="P138" s="516"/>
      <c r="Q138" s="516"/>
      <c r="R138" s="728"/>
    </row>
    <row r="139" spans="1:18" outlineLevel="2" x14ac:dyDescent="0.25">
      <c r="A139" s="586" t="s">
        <v>1295</v>
      </c>
      <c r="B139" s="527">
        <v>14111805</v>
      </c>
      <c r="C139" s="523">
        <v>333</v>
      </c>
      <c r="D139" s="540" t="s">
        <v>1242</v>
      </c>
      <c r="E139" s="104" t="s">
        <v>133</v>
      </c>
      <c r="F139" s="104">
        <v>100</v>
      </c>
      <c r="G139" s="104">
        <v>100</v>
      </c>
      <c r="H139" s="104">
        <v>100</v>
      </c>
      <c r="I139" s="104">
        <v>100</v>
      </c>
      <c r="J139" s="534">
        <f t="shared" si="22"/>
        <v>400</v>
      </c>
      <c r="K139" s="552">
        <v>250</v>
      </c>
      <c r="L139" s="559">
        <f t="shared" si="21"/>
        <v>100000</v>
      </c>
      <c r="M139" s="516"/>
      <c r="N139" s="516"/>
      <c r="O139" s="516"/>
      <c r="P139" s="516"/>
      <c r="Q139" s="516"/>
      <c r="R139" s="728"/>
    </row>
    <row r="140" spans="1:18" outlineLevel="2" x14ac:dyDescent="0.25">
      <c r="A140" s="586" t="s">
        <v>1295</v>
      </c>
      <c r="B140" s="779">
        <v>14111812</v>
      </c>
      <c r="C140" s="523">
        <v>333</v>
      </c>
      <c r="D140" s="540" t="s">
        <v>1497</v>
      </c>
      <c r="E140" s="104" t="s">
        <v>133</v>
      </c>
      <c r="F140" s="104">
        <v>100</v>
      </c>
      <c r="G140" s="104">
        <v>100</v>
      </c>
      <c r="H140" s="104">
        <v>100</v>
      </c>
      <c r="I140" s="104">
        <v>100</v>
      </c>
      <c r="J140" s="534">
        <f t="shared" si="22"/>
        <v>400</v>
      </c>
      <c r="K140" s="552">
        <v>350</v>
      </c>
      <c r="L140" s="559">
        <f t="shared" si="21"/>
        <v>140000</v>
      </c>
      <c r="M140" s="516"/>
      <c r="N140" s="516"/>
      <c r="O140" s="516"/>
      <c r="P140" s="516"/>
      <c r="Q140" s="516"/>
      <c r="R140" s="728"/>
    </row>
    <row r="141" spans="1:18" outlineLevel="2" x14ac:dyDescent="0.25">
      <c r="A141" s="586" t="s">
        <v>1295</v>
      </c>
      <c r="B141" s="779">
        <v>14111812</v>
      </c>
      <c r="C141" s="523">
        <v>333</v>
      </c>
      <c r="D141" s="540" t="s">
        <v>1283</v>
      </c>
      <c r="E141" s="104" t="s">
        <v>1528</v>
      </c>
      <c r="F141" s="104">
        <v>700</v>
      </c>
      <c r="G141" s="104">
        <v>700</v>
      </c>
      <c r="H141" s="104">
        <v>700</v>
      </c>
      <c r="I141" s="104">
        <v>700</v>
      </c>
      <c r="J141" s="534">
        <f t="shared" si="22"/>
        <v>2800</v>
      </c>
      <c r="K141" s="552">
        <v>35</v>
      </c>
      <c r="L141" s="559">
        <f t="shared" si="21"/>
        <v>98000</v>
      </c>
      <c r="M141" s="516"/>
      <c r="N141" s="516"/>
      <c r="O141" s="516"/>
      <c r="P141" s="516"/>
      <c r="Q141" s="516"/>
      <c r="R141" s="728"/>
    </row>
    <row r="142" spans="1:18" outlineLevel="2" x14ac:dyDescent="0.25">
      <c r="A142" s="586"/>
      <c r="B142" s="779" t="s">
        <v>1709</v>
      </c>
      <c r="C142" s="523">
        <v>333</v>
      </c>
      <c r="D142" s="540" t="s">
        <v>1620</v>
      </c>
      <c r="E142" s="104"/>
      <c r="F142" s="104">
        <v>2500</v>
      </c>
      <c r="G142" s="104">
        <v>2500</v>
      </c>
      <c r="H142" s="104">
        <v>2500</v>
      </c>
      <c r="I142" s="104">
        <v>2500</v>
      </c>
      <c r="J142" s="534">
        <f t="shared" si="22"/>
        <v>10000</v>
      </c>
      <c r="K142" s="552">
        <v>47</v>
      </c>
      <c r="L142" s="559">
        <f>+K142*J142</f>
        <v>470000</v>
      </c>
      <c r="M142" s="516"/>
      <c r="N142" s="516"/>
      <c r="O142" s="516"/>
      <c r="P142" s="516"/>
      <c r="Q142" s="516"/>
      <c r="R142" s="728"/>
    </row>
    <row r="143" spans="1:18" outlineLevel="2" x14ac:dyDescent="0.25">
      <c r="A143" s="586"/>
      <c r="B143" s="779" t="s">
        <v>1709</v>
      </c>
      <c r="C143" s="523">
        <v>333</v>
      </c>
      <c r="D143" s="540" t="s">
        <v>1621</v>
      </c>
      <c r="E143" s="104"/>
      <c r="F143" s="104">
        <v>2500</v>
      </c>
      <c r="G143" s="104">
        <v>2500</v>
      </c>
      <c r="H143" s="104">
        <v>2500</v>
      </c>
      <c r="I143" s="104">
        <v>2500</v>
      </c>
      <c r="J143" s="534">
        <f t="shared" si="22"/>
        <v>10000</v>
      </c>
      <c r="K143" s="552">
        <v>35</v>
      </c>
      <c r="L143" s="559">
        <f>+K143*J143</f>
        <v>350000</v>
      </c>
      <c r="M143" s="516"/>
      <c r="N143" s="516"/>
      <c r="O143" s="516"/>
      <c r="P143" s="516"/>
      <c r="Q143" s="516"/>
      <c r="R143" s="728"/>
    </row>
    <row r="144" spans="1:18" outlineLevel="2" x14ac:dyDescent="0.25">
      <c r="A144" s="586" t="s">
        <v>1295</v>
      </c>
      <c r="B144" s="779">
        <v>14111812</v>
      </c>
      <c r="C144" s="523">
        <v>333</v>
      </c>
      <c r="D144" s="540" t="s">
        <v>1282</v>
      </c>
      <c r="E144" s="104" t="s">
        <v>1528</v>
      </c>
      <c r="F144" s="104">
        <v>700</v>
      </c>
      <c r="G144" s="104">
        <v>500</v>
      </c>
      <c r="H144" s="104">
        <v>500</v>
      </c>
      <c r="I144" s="104">
        <v>500</v>
      </c>
      <c r="J144" s="534">
        <f t="shared" si="22"/>
        <v>2200</v>
      </c>
      <c r="K144" s="552">
        <v>33</v>
      </c>
      <c r="L144" s="559">
        <f t="shared" si="21"/>
        <v>72600</v>
      </c>
      <c r="M144" s="516"/>
      <c r="N144" s="516"/>
      <c r="O144" s="516"/>
      <c r="P144" s="516"/>
      <c r="Q144" s="516"/>
      <c r="R144" s="728"/>
    </row>
    <row r="145" spans="1:18" ht="15.75" outlineLevel="2" x14ac:dyDescent="0.25">
      <c r="A145" s="586"/>
      <c r="B145" s="780" t="s">
        <v>709</v>
      </c>
      <c r="C145" s="523"/>
      <c r="D145" s="848" t="s">
        <v>1679</v>
      </c>
      <c r="E145" s="848"/>
      <c r="F145" s="848"/>
      <c r="G145" s="848"/>
      <c r="H145" s="698"/>
      <c r="I145" s="698"/>
      <c r="J145" s="667"/>
      <c r="K145" s="652"/>
      <c r="L145" s="703">
        <f>SUM(L131:L144)</f>
        <v>1900200</v>
      </c>
      <c r="M145" s="631"/>
      <c r="N145" s="631"/>
      <c r="O145" s="631"/>
      <c r="P145" s="631"/>
      <c r="Q145" s="631"/>
      <c r="R145" s="727">
        <v>1900000</v>
      </c>
    </row>
    <row r="146" spans="1:18" outlineLevel="2" x14ac:dyDescent="0.25">
      <c r="A146" s="586" t="s">
        <v>1295</v>
      </c>
      <c r="B146" s="780"/>
      <c r="C146" s="523"/>
      <c r="D146" s="868" t="s">
        <v>1817</v>
      </c>
      <c r="E146" s="868"/>
      <c r="F146" s="868"/>
      <c r="G146" s="868"/>
      <c r="H146" s="754"/>
      <c r="I146" s="754"/>
      <c r="J146" s="754"/>
      <c r="K146" s="552"/>
      <c r="L146" s="701"/>
      <c r="M146" s="606"/>
      <c r="N146" s="606"/>
      <c r="O146" s="606"/>
      <c r="P146" s="606"/>
      <c r="Q146" s="606"/>
      <c r="R146" s="728"/>
    </row>
    <row r="147" spans="1:18" outlineLevel="2" x14ac:dyDescent="0.25">
      <c r="A147" s="586" t="s">
        <v>1295</v>
      </c>
      <c r="B147" s="525">
        <v>14111531</v>
      </c>
      <c r="C147" s="530">
        <v>334</v>
      </c>
      <c r="D147" s="540" t="s">
        <v>1286</v>
      </c>
      <c r="E147" s="104" t="s">
        <v>1528</v>
      </c>
      <c r="F147" s="104">
        <v>50</v>
      </c>
      <c r="G147" s="104">
        <v>50</v>
      </c>
      <c r="H147" s="104">
        <v>50</v>
      </c>
      <c r="I147" s="104">
        <v>50</v>
      </c>
      <c r="J147" s="534">
        <f>+I147+H147+G147+F147</f>
        <v>200</v>
      </c>
      <c r="K147" s="552">
        <v>180</v>
      </c>
      <c r="L147" s="559">
        <f>+K147*J147</f>
        <v>36000</v>
      </c>
      <c r="M147" s="516"/>
      <c r="N147" s="516"/>
      <c r="O147" s="516"/>
      <c r="P147" s="516"/>
      <c r="Q147" s="516"/>
      <c r="R147" s="728"/>
    </row>
    <row r="148" spans="1:18" outlineLevel="1" x14ac:dyDescent="0.25">
      <c r="A148" s="586"/>
      <c r="B148" s="525">
        <v>14111531</v>
      </c>
      <c r="C148" s="530">
        <v>334</v>
      </c>
      <c r="D148" s="540" t="s">
        <v>1285</v>
      </c>
      <c r="E148" s="104" t="s">
        <v>1528</v>
      </c>
      <c r="F148" s="104">
        <v>50</v>
      </c>
      <c r="G148" s="104">
        <v>50</v>
      </c>
      <c r="H148" s="104">
        <v>50</v>
      </c>
      <c r="I148" s="104">
        <v>50</v>
      </c>
      <c r="J148" s="534">
        <f>+I148+H148+G148+F148</f>
        <v>200</v>
      </c>
      <c r="K148" s="552">
        <v>240</v>
      </c>
      <c r="L148" s="559">
        <f>+K148*J148</f>
        <v>48000</v>
      </c>
      <c r="M148" s="516"/>
      <c r="N148" s="516"/>
      <c r="O148" s="516"/>
      <c r="P148" s="516"/>
      <c r="Q148" s="516"/>
      <c r="R148" s="728"/>
    </row>
    <row r="149" spans="1:18" outlineLevel="2" x14ac:dyDescent="0.25">
      <c r="A149" s="586" t="s">
        <v>1295</v>
      </c>
      <c r="B149" s="525">
        <v>14111531</v>
      </c>
      <c r="C149" s="530">
        <v>334</v>
      </c>
      <c r="D149" s="540" t="s">
        <v>1284</v>
      </c>
      <c r="E149" s="104" t="s">
        <v>1528</v>
      </c>
      <c r="F149" s="104">
        <v>37</v>
      </c>
      <c r="G149" s="104">
        <v>37</v>
      </c>
      <c r="H149" s="104">
        <v>37</v>
      </c>
      <c r="I149" s="104">
        <v>37</v>
      </c>
      <c r="J149" s="534">
        <f>+I149+H149+G149+F149</f>
        <v>148</v>
      </c>
      <c r="K149" s="552">
        <v>400</v>
      </c>
      <c r="L149" s="559">
        <f>+K149*J149</f>
        <v>59200</v>
      </c>
      <c r="M149" s="516"/>
      <c r="N149" s="516"/>
      <c r="O149" s="516"/>
      <c r="P149" s="516"/>
      <c r="Q149" s="516"/>
      <c r="R149" s="728"/>
    </row>
    <row r="150" spans="1:18" outlineLevel="2" x14ac:dyDescent="0.25">
      <c r="A150" s="586" t="s">
        <v>1295</v>
      </c>
      <c r="B150" s="525">
        <v>14111531</v>
      </c>
      <c r="C150" s="530">
        <v>334</v>
      </c>
      <c r="D150" s="540" t="s">
        <v>1168</v>
      </c>
      <c r="E150" s="104" t="s">
        <v>1528</v>
      </c>
      <c r="F150" s="104">
        <v>25</v>
      </c>
      <c r="G150" s="104">
        <v>25</v>
      </c>
      <c r="H150" s="104">
        <v>25</v>
      </c>
      <c r="I150" s="104">
        <v>25</v>
      </c>
      <c r="J150" s="534">
        <f>+I150+H150+G150+F150</f>
        <v>100</v>
      </c>
      <c r="K150" s="552">
        <v>40</v>
      </c>
      <c r="L150" s="559">
        <f>+K150*J150</f>
        <v>4000</v>
      </c>
      <c r="M150" s="516"/>
      <c r="N150" s="516"/>
      <c r="O150" s="516"/>
      <c r="P150" s="516"/>
      <c r="Q150" s="516"/>
      <c r="R150" s="728"/>
    </row>
    <row r="151" spans="1:18" outlineLevel="2" x14ac:dyDescent="0.25">
      <c r="A151" s="586" t="s">
        <v>1295</v>
      </c>
      <c r="B151" s="525">
        <v>14111531</v>
      </c>
      <c r="C151" s="530">
        <v>334</v>
      </c>
      <c r="D151" s="540" t="s">
        <v>1169</v>
      </c>
      <c r="E151" s="104" t="s">
        <v>1528</v>
      </c>
      <c r="F151" s="104">
        <v>30</v>
      </c>
      <c r="G151" s="104">
        <v>30</v>
      </c>
      <c r="H151" s="104">
        <v>30</v>
      </c>
      <c r="I151" s="104">
        <v>30</v>
      </c>
      <c r="J151" s="534">
        <f>+I151+H151+G151+F151</f>
        <v>120</v>
      </c>
      <c r="K151" s="552">
        <v>24</v>
      </c>
      <c r="L151" s="559">
        <f>+K151*J151</f>
        <v>2880</v>
      </c>
      <c r="M151" s="516"/>
      <c r="N151" s="516"/>
      <c r="O151" s="516"/>
      <c r="P151" s="516"/>
      <c r="Q151" s="516"/>
      <c r="R151" s="728"/>
    </row>
    <row r="152" spans="1:18" ht="15.75" outlineLevel="2" x14ac:dyDescent="0.25">
      <c r="A152" s="586"/>
      <c r="B152" s="525"/>
      <c r="C152" s="530"/>
      <c r="D152" s="848" t="s">
        <v>1818</v>
      </c>
      <c r="E152" s="848"/>
      <c r="F152" s="848"/>
      <c r="G152" s="848"/>
      <c r="H152" s="698"/>
      <c r="I152" s="698"/>
      <c r="J152" s="667"/>
      <c r="K152" s="652"/>
      <c r="L152" s="703">
        <f>SUM(L147:L151)</f>
        <v>150080</v>
      </c>
      <c r="M152" s="631"/>
      <c r="N152" s="631"/>
      <c r="O152" s="631"/>
      <c r="P152" s="631"/>
      <c r="Q152" s="631"/>
      <c r="R152" s="727">
        <v>150000</v>
      </c>
    </row>
    <row r="153" spans="1:18" outlineLevel="2" x14ac:dyDescent="0.25">
      <c r="A153" s="586" t="s">
        <v>1295</v>
      </c>
      <c r="B153" s="781"/>
      <c r="C153" s="530"/>
      <c r="D153" s="868" t="s">
        <v>1622</v>
      </c>
      <c r="E153" s="868"/>
      <c r="F153" s="868"/>
      <c r="G153" s="868"/>
      <c r="H153" s="868"/>
      <c r="I153" s="868"/>
      <c r="J153" s="534"/>
      <c r="K153" s="552"/>
      <c r="L153" s="701"/>
      <c r="M153" s="516"/>
      <c r="N153" s="516"/>
      <c r="O153" s="516"/>
      <c r="P153" s="516"/>
      <c r="Q153" s="516"/>
      <c r="R153" s="728"/>
    </row>
    <row r="154" spans="1:18" outlineLevel="1" x14ac:dyDescent="0.25">
      <c r="A154" s="586" t="s">
        <v>1295</v>
      </c>
      <c r="B154" s="524">
        <v>44112005</v>
      </c>
      <c r="C154" s="530">
        <v>336</v>
      </c>
      <c r="D154" s="623" t="s">
        <v>1446</v>
      </c>
      <c r="E154" s="104" t="s">
        <v>1528</v>
      </c>
      <c r="F154" s="104">
        <v>125</v>
      </c>
      <c r="G154" s="104">
        <v>125</v>
      </c>
      <c r="H154" s="104">
        <v>125</v>
      </c>
      <c r="I154" s="104">
        <v>125</v>
      </c>
      <c r="J154" s="534">
        <f t="shared" ref="J154:J159" si="23">+I154+H154+G154+F154</f>
        <v>500</v>
      </c>
      <c r="K154" s="552">
        <v>400</v>
      </c>
      <c r="L154" s="559">
        <f>+K154*J154</f>
        <v>200000</v>
      </c>
      <c r="M154" s="604"/>
      <c r="N154" s="604"/>
      <c r="O154" s="604"/>
      <c r="P154" s="604"/>
      <c r="Q154" s="604"/>
      <c r="R154" s="726"/>
    </row>
    <row r="155" spans="1:18" outlineLevel="1" x14ac:dyDescent="0.25">
      <c r="A155" s="586" t="s">
        <v>1295</v>
      </c>
      <c r="B155" s="779">
        <v>60121132</v>
      </c>
      <c r="C155" s="523">
        <v>336</v>
      </c>
      <c r="D155" s="540" t="s">
        <v>1189</v>
      </c>
      <c r="E155" s="104" t="s">
        <v>1292</v>
      </c>
      <c r="F155" s="104">
        <v>10</v>
      </c>
      <c r="G155" s="104">
        <v>10</v>
      </c>
      <c r="H155" s="104">
        <v>10</v>
      </c>
      <c r="I155" s="104">
        <v>10</v>
      </c>
      <c r="J155" s="534">
        <f t="shared" si="23"/>
        <v>40</v>
      </c>
      <c r="K155" s="552">
        <v>2500</v>
      </c>
      <c r="L155" s="559">
        <f t="shared" ref="L155:L159" si="24">+K155*J155</f>
        <v>100000</v>
      </c>
      <c r="M155" s="516"/>
      <c r="N155" s="516"/>
      <c r="O155" s="516"/>
      <c r="P155" s="516"/>
      <c r="Q155" s="516"/>
      <c r="R155" s="728"/>
    </row>
    <row r="156" spans="1:18" outlineLevel="1" x14ac:dyDescent="0.25">
      <c r="A156" s="586" t="s">
        <v>1295</v>
      </c>
      <c r="B156" s="779">
        <v>60121132</v>
      </c>
      <c r="C156" s="523">
        <v>336</v>
      </c>
      <c r="D156" s="540" t="s">
        <v>1180</v>
      </c>
      <c r="E156" s="104" t="s">
        <v>1292</v>
      </c>
      <c r="F156" s="104">
        <v>13</v>
      </c>
      <c r="G156" s="104">
        <v>14</v>
      </c>
      <c r="H156" s="104">
        <v>14</v>
      </c>
      <c r="I156" s="104">
        <v>14</v>
      </c>
      <c r="J156" s="534">
        <f t="shared" si="23"/>
        <v>55</v>
      </c>
      <c r="K156" s="552">
        <v>3600</v>
      </c>
      <c r="L156" s="559">
        <f t="shared" si="24"/>
        <v>198000</v>
      </c>
      <c r="M156" s="516"/>
      <c r="N156" s="516"/>
      <c r="O156" s="516"/>
      <c r="P156" s="516"/>
      <c r="Q156" s="516"/>
      <c r="R156" s="728"/>
    </row>
    <row r="157" spans="1:18" outlineLevel="2" x14ac:dyDescent="0.25">
      <c r="A157" s="586" t="s">
        <v>1295</v>
      </c>
      <c r="B157" s="779">
        <v>60121132</v>
      </c>
      <c r="C157" s="523">
        <v>336</v>
      </c>
      <c r="D157" s="540" t="s">
        <v>1188</v>
      </c>
      <c r="E157" s="104" t="s">
        <v>1292</v>
      </c>
      <c r="F157" s="104">
        <v>75</v>
      </c>
      <c r="G157" s="104">
        <v>75</v>
      </c>
      <c r="H157" s="104">
        <v>75</v>
      </c>
      <c r="I157" s="104">
        <v>75</v>
      </c>
      <c r="J157" s="534">
        <f t="shared" si="23"/>
        <v>300</v>
      </c>
      <c r="K157" s="552">
        <v>2400</v>
      </c>
      <c r="L157" s="559">
        <f t="shared" si="24"/>
        <v>720000</v>
      </c>
      <c r="M157" s="516"/>
      <c r="N157" s="516"/>
      <c r="O157" s="516"/>
      <c r="P157" s="516"/>
      <c r="Q157" s="516"/>
      <c r="R157" s="728"/>
    </row>
    <row r="158" spans="1:18" outlineLevel="2" x14ac:dyDescent="0.25">
      <c r="A158" s="586" t="s">
        <v>1295</v>
      </c>
      <c r="B158" s="524">
        <v>41111802</v>
      </c>
      <c r="C158" s="523">
        <v>336</v>
      </c>
      <c r="D158" s="540" t="s">
        <v>1181</v>
      </c>
      <c r="E158" s="104" t="s">
        <v>1528</v>
      </c>
      <c r="F158" s="104">
        <v>20</v>
      </c>
      <c r="G158" s="104">
        <v>20</v>
      </c>
      <c r="H158" s="104">
        <v>20</v>
      </c>
      <c r="I158" s="104">
        <v>20</v>
      </c>
      <c r="J158" s="534">
        <f t="shared" si="23"/>
        <v>80</v>
      </c>
      <c r="K158" s="552">
        <v>380</v>
      </c>
      <c r="L158" s="559">
        <f t="shared" si="24"/>
        <v>30400</v>
      </c>
      <c r="M158" s="516"/>
      <c r="N158" s="516"/>
      <c r="O158" s="516"/>
      <c r="P158" s="516"/>
      <c r="Q158" s="516"/>
      <c r="R158" s="728"/>
    </row>
    <row r="159" spans="1:18" outlineLevel="2" x14ac:dyDescent="0.25">
      <c r="A159" s="586" t="s">
        <v>1295</v>
      </c>
      <c r="B159" s="524">
        <v>41111802</v>
      </c>
      <c r="C159" s="523">
        <v>336</v>
      </c>
      <c r="D159" s="540" t="s">
        <v>1182</v>
      </c>
      <c r="E159" s="104" t="s">
        <v>1528</v>
      </c>
      <c r="F159" s="104">
        <v>21</v>
      </c>
      <c r="G159" s="104">
        <v>21</v>
      </c>
      <c r="H159" s="104">
        <v>20</v>
      </c>
      <c r="I159" s="104">
        <v>20</v>
      </c>
      <c r="J159" s="534">
        <f t="shared" si="23"/>
        <v>82</v>
      </c>
      <c r="K159" s="552">
        <v>540</v>
      </c>
      <c r="L159" s="559">
        <f t="shared" si="24"/>
        <v>44280</v>
      </c>
      <c r="M159" s="516"/>
      <c r="N159" s="516"/>
      <c r="O159" s="516"/>
      <c r="P159" s="516"/>
      <c r="Q159" s="516"/>
      <c r="R159" s="728"/>
    </row>
    <row r="160" spans="1:18" outlineLevel="2" x14ac:dyDescent="0.25">
      <c r="A160" s="586" t="s">
        <v>1295</v>
      </c>
      <c r="B160" s="779">
        <v>60121132</v>
      </c>
      <c r="C160" s="523">
        <v>336</v>
      </c>
      <c r="D160" s="535" t="s">
        <v>1056</v>
      </c>
      <c r="E160" s="100" t="s">
        <v>402</v>
      </c>
      <c r="F160" s="104">
        <v>20</v>
      </c>
      <c r="G160" s="104">
        <v>20</v>
      </c>
      <c r="H160" s="104">
        <v>20</v>
      </c>
      <c r="I160" s="104">
        <v>20</v>
      </c>
      <c r="J160" s="534">
        <f>SUM(F160:I160)</f>
        <v>80</v>
      </c>
      <c r="K160" s="549">
        <v>720</v>
      </c>
      <c r="L160" s="559">
        <f>+K160*J160</f>
        <v>57600</v>
      </c>
      <c r="M160" s="516"/>
      <c r="N160" s="516"/>
      <c r="O160" s="516"/>
      <c r="P160" s="516"/>
      <c r="Q160" s="516"/>
      <c r="R160" s="728"/>
    </row>
    <row r="161" spans="1:18" ht="15.75" outlineLevel="2" x14ac:dyDescent="0.25">
      <c r="A161" s="586" t="s">
        <v>1295</v>
      </c>
      <c r="B161" s="780" t="s">
        <v>1420</v>
      </c>
      <c r="C161" s="523"/>
      <c r="D161" s="848" t="s">
        <v>1680</v>
      </c>
      <c r="E161" s="848"/>
      <c r="F161" s="848"/>
      <c r="G161" s="848"/>
      <c r="H161" s="848"/>
      <c r="I161" s="848"/>
      <c r="J161" s="667"/>
      <c r="K161" s="652"/>
      <c r="L161" s="703">
        <f>SUM(L154:L160)</f>
        <v>1350280</v>
      </c>
      <c r="M161" s="631"/>
      <c r="N161" s="631"/>
      <c r="O161" s="631"/>
      <c r="P161" s="631"/>
      <c r="Q161" s="631"/>
      <c r="R161" s="727">
        <v>1350000</v>
      </c>
    </row>
    <row r="162" spans="1:18" ht="23.25" customHeight="1" outlineLevel="2" x14ac:dyDescent="0.25">
      <c r="A162" s="586"/>
      <c r="B162" s="780"/>
      <c r="C162" s="523">
        <v>34</v>
      </c>
      <c r="D162" s="840" t="s">
        <v>1650</v>
      </c>
      <c r="E162" s="840"/>
      <c r="F162" s="840"/>
      <c r="G162" s="840"/>
      <c r="H162" s="840"/>
      <c r="I162" s="537"/>
      <c r="J162" s="534"/>
      <c r="K162" s="549"/>
      <c r="L162" s="701"/>
      <c r="M162" s="516"/>
      <c r="N162" s="516"/>
      <c r="O162" s="516"/>
      <c r="P162" s="516"/>
      <c r="Q162" s="516"/>
      <c r="R162" s="728"/>
    </row>
    <row r="163" spans="1:18" outlineLevel="2" x14ac:dyDescent="0.25">
      <c r="A163" s="586"/>
      <c r="B163" s="734" t="s">
        <v>1710</v>
      </c>
      <c r="C163" s="523">
        <v>341</v>
      </c>
      <c r="D163" s="535" t="s">
        <v>1645</v>
      </c>
      <c r="E163" s="100" t="s">
        <v>1595</v>
      </c>
      <c r="F163" s="537">
        <v>25</v>
      </c>
      <c r="G163" s="537">
        <v>25</v>
      </c>
      <c r="H163" s="537">
        <v>25</v>
      </c>
      <c r="I163" s="537">
        <v>25</v>
      </c>
      <c r="J163" s="534">
        <f>+I163+H163+G163+F163</f>
        <v>100</v>
      </c>
      <c r="K163" s="549">
        <v>888</v>
      </c>
      <c r="L163" s="559">
        <f>+K163*J163</f>
        <v>88800</v>
      </c>
      <c r="M163" s="516"/>
      <c r="N163" s="516"/>
      <c r="O163" s="516"/>
      <c r="P163" s="516"/>
      <c r="Q163" s="516"/>
      <c r="R163" s="728"/>
    </row>
    <row r="164" spans="1:18" outlineLevel="2" x14ac:dyDescent="0.25">
      <c r="A164" s="586"/>
      <c r="B164" s="779" t="s">
        <v>1712</v>
      </c>
      <c r="C164" s="523">
        <v>341</v>
      </c>
      <c r="D164" s="535" t="s">
        <v>1646</v>
      </c>
      <c r="E164" s="100" t="s">
        <v>171</v>
      </c>
      <c r="F164" s="537">
        <v>25</v>
      </c>
      <c r="G164" s="537">
        <v>25</v>
      </c>
      <c r="H164" s="537">
        <v>25</v>
      </c>
      <c r="I164" s="537">
        <v>25</v>
      </c>
      <c r="J164" s="534">
        <f t="shared" ref="J164:J168" si="25">+I164+H164+G164+F164</f>
        <v>100</v>
      </c>
      <c r="K164" s="549">
        <v>280</v>
      </c>
      <c r="L164" s="559">
        <f t="shared" ref="L164:L168" si="26">+K164*J164</f>
        <v>28000</v>
      </c>
      <c r="M164" s="516"/>
      <c r="N164" s="516"/>
      <c r="O164" s="516"/>
      <c r="P164" s="516"/>
      <c r="Q164" s="516"/>
      <c r="R164" s="728"/>
    </row>
    <row r="165" spans="1:18" outlineLevel="2" x14ac:dyDescent="0.25">
      <c r="A165" s="586"/>
      <c r="B165" s="779" t="s">
        <v>1711</v>
      </c>
      <c r="C165" s="523">
        <v>341</v>
      </c>
      <c r="D165" s="535" t="s">
        <v>1647</v>
      </c>
      <c r="E165" s="100" t="s">
        <v>171</v>
      </c>
      <c r="F165" s="537">
        <v>25</v>
      </c>
      <c r="G165" s="537">
        <v>25</v>
      </c>
      <c r="H165" s="537">
        <v>25</v>
      </c>
      <c r="I165" s="537">
        <v>25</v>
      </c>
      <c r="J165" s="534">
        <f t="shared" si="25"/>
        <v>100</v>
      </c>
      <c r="K165" s="549">
        <v>348</v>
      </c>
      <c r="L165" s="559">
        <f t="shared" si="26"/>
        <v>34800</v>
      </c>
      <c r="M165" s="516"/>
      <c r="N165" s="516"/>
      <c r="O165" s="516"/>
      <c r="P165" s="516"/>
      <c r="Q165" s="516"/>
      <c r="R165" s="728"/>
    </row>
    <row r="166" spans="1:18" outlineLevel="2" x14ac:dyDescent="0.25">
      <c r="A166" s="586"/>
      <c r="B166" s="779" t="s">
        <v>1711</v>
      </c>
      <c r="C166" s="523">
        <v>341</v>
      </c>
      <c r="D166" s="535" t="s">
        <v>1682</v>
      </c>
      <c r="E166" s="100"/>
      <c r="F166" s="537">
        <v>41</v>
      </c>
      <c r="G166" s="537">
        <v>41</v>
      </c>
      <c r="H166" s="537">
        <v>41</v>
      </c>
      <c r="I166" s="537">
        <v>41</v>
      </c>
      <c r="J166" s="534">
        <f t="shared" si="25"/>
        <v>164</v>
      </c>
      <c r="K166" s="549">
        <v>600</v>
      </c>
      <c r="L166" s="559">
        <f>+K166*J166</f>
        <v>98400</v>
      </c>
      <c r="M166" s="516"/>
      <c r="N166" s="516"/>
      <c r="O166" s="516"/>
      <c r="P166" s="516"/>
      <c r="Q166" s="516"/>
      <c r="R166" s="728"/>
    </row>
    <row r="167" spans="1:18" outlineLevel="2" x14ac:dyDescent="0.25">
      <c r="A167" s="586"/>
      <c r="B167" s="734" t="s">
        <v>1714</v>
      </c>
      <c r="C167" s="523">
        <v>341</v>
      </c>
      <c r="D167" s="535" t="s">
        <v>1648</v>
      </c>
      <c r="E167" s="100" t="s">
        <v>171</v>
      </c>
      <c r="F167" s="537">
        <v>25</v>
      </c>
      <c r="G167" s="537">
        <v>25</v>
      </c>
      <c r="H167" s="537">
        <v>25</v>
      </c>
      <c r="I167" s="537">
        <v>25</v>
      </c>
      <c r="J167" s="534">
        <f t="shared" si="25"/>
        <v>100</v>
      </c>
      <c r="K167" s="549">
        <v>283</v>
      </c>
      <c r="L167" s="559">
        <f t="shared" si="26"/>
        <v>28300</v>
      </c>
      <c r="M167" s="516"/>
      <c r="N167" s="516"/>
      <c r="O167" s="516"/>
      <c r="P167" s="516"/>
      <c r="Q167" s="516"/>
      <c r="R167" s="728"/>
    </row>
    <row r="168" spans="1:18" outlineLevel="2" x14ac:dyDescent="0.25">
      <c r="A168" s="586"/>
      <c r="B168" s="779" t="s">
        <v>1713</v>
      </c>
      <c r="C168" s="523">
        <v>341</v>
      </c>
      <c r="D168" s="535" t="s">
        <v>1649</v>
      </c>
      <c r="E168" s="100" t="s">
        <v>171</v>
      </c>
      <c r="F168" s="537">
        <v>20</v>
      </c>
      <c r="G168" s="537">
        <v>20</v>
      </c>
      <c r="H168" s="537">
        <v>20</v>
      </c>
      <c r="I168" s="537">
        <v>20</v>
      </c>
      <c r="J168" s="534">
        <f t="shared" si="25"/>
        <v>80</v>
      </c>
      <c r="K168" s="549">
        <v>895</v>
      </c>
      <c r="L168" s="559">
        <f t="shared" si="26"/>
        <v>71600</v>
      </c>
      <c r="M168" s="516"/>
      <c r="N168" s="516"/>
      <c r="O168" s="516"/>
      <c r="P168" s="516"/>
      <c r="Q168" s="516"/>
      <c r="R168" s="726">
        <f>+R169-L169</f>
        <v>100</v>
      </c>
    </row>
    <row r="169" spans="1:18" ht="15" customHeight="1" outlineLevel="2" x14ac:dyDescent="0.25">
      <c r="A169" s="586"/>
      <c r="B169" s="780"/>
      <c r="C169" s="523"/>
      <c r="D169" s="841" t="s">
        <v>1681</v>
      </c>
      <c r="E169" s="841"/>
      <c r="F169" s="841"/>
      <c r="G169" s="841"/>
      <c r="H169" s="698"/>
      <c r="I169" s="698"/>
      <c r="J169" s="667"/>
      <c r="K169" s="652"/>
      <c r="L169" s="703">
        <f>SUM(L163:L168)</f>
        <v>349900</v>
      </c>
      <c r="M169" s="631"/>
      <c r="N169" s="631"/>
      <c r="O169" s="631"/>
      <c r="P169" s="631"/>
      <c r="Q169" s="631"/>
      <c r="R169" s="727">
        <v>350000</v>
      </c>
    </row>
    <row r="170" spans="1:18" ht="24.75" customHeight="1" outlineLevel="2" x14ac:dyDescent="0.25">
      <c r="A170" s="586"/>
      <c r="B170" s="780"/>
      <c r="C170" s="523">
        <v>35</v>
      </c>
      <c r="D170" s="846" t="s">
        <v>1819</v>
      </c>
      <c r="E170" s="846"/>
      <c r="F170" s="846"/>
      <c r="G170" s="846"/>
      <c r="H170" s="846"/>
      <c r="I170" s="846"/>
      <c r="J170" s="534"/>
      <c r="K170" s="549"/>
      <c r="L170" s="701"/>
      <c r="M170" s="511"/>
      <c r="N170" s="511"/>
      <c r="O170" s="511"/>
      <c r="P170" s="511"/>
      <c r="Q170" s="511"/>
      <c r="R170" s="728"/>
    </row>
    <row r="171" spans="1:18" ht="21" customHeight="1" outlineLevel="2" x14ac:dyDescent="0.25">
      <c r="A171" s="586" t="s">
        <v>1074</v>
      </c>
      <c r="B171" s="524">
        <v>31201505</v>
      </c>
      <c r="C171" s="523">
        <v>352</v>
      </c>
      <c r="D171" s="568" t="s">
        <v>1447</v>
      </c>
      <c r="E171" s="100" t="s">
        <v>123</v>
      </c>
      <c r="F171" s="104">
        <v>200</v>
      </c>
      <c r="G171" s="104">
        <v>200</v>
      </c>
      <c r="H171" s="104">
        <v>200</v>
      </c>
      <c r="I171" s="104">
        <v>200</v>
      </c>
      <c r="J171" s="587">
        <f t="shared" ref="J171:J176" si="27">+I171+H171+G171+F171</f>
        <v>800</v>
      </c>
      <c r="K171" s="545">
        <v>128</v>
      </c>
      <c r="L171" s="549">
        <f>+K171*J171</f>
        <v>102400</v>
      </c>
      <c r="M171" s="516"/>
      <c r="N171" s="516"/>
      <c r="O171" s="516"/>
      <c r="P171" s="516"/>
      <c r="Q171" s="516"/>
      <c r="R171" s="728"/>
    </row>
    <row r="172" spans="1:18" outlineLevel="1" x14ac:dyDescent="0.25">
      <c r="A172" s="586" t="s">
        <v>1074</v>
      </c>
      <c r="B172" s="526">
        <v>11151510</v>
      </c>
      <c r="C172" s="523">
        <v>352</v>
      </c>
      <c r="D172" s="594" t="s">
        <v>1099</v>
      </c>
      <c r="E172" s="572" t="s">
        <v>1293</v>
      </c>
      <c r="F172" s="104">
        <v>5</v>
      </c>
      <c r="G172" s="104">
        <v>5</v>
      </c>
      <c r="H172" s="104">
        <v>6</v>
      </c>
      <c r="I172" s="104">
        <v>6</v>
      </c>
      <c r="J172" s="588">
        <f t="shared" si="27"/>
        <v>22</v>
      </c>
      <c r="K172" s="669">
        <v>3500</v>
      </c>
      <c r="L172" s="549">
        <f t="shared" ref="L172:L176" si="28">+K172*J172</f>
        <v>77000</v>
      </c>
      <c r="M172" s="516"/>
      <c r="N172" s="516"/>
      <c r="O172" s="516"/>
      <c r="P172" s="516"/>
      <c r="Q172" s="516"/>
      <c r="R172" s="728"/>
    </row>
    <row r="173" spans="1:18" outlineLevel="1" x14ac:dyDescent="0.25">
      <c r="A173" s="586" t="s">
        <v>1074</v>
      </c>
      <c r="B173" s="526">
        <v>46181703</v>
      </c>
      <c r="C173" s="523">
        <v>352</v>
      </c>
      <c r="D173" s="535" t="s">
        <v>1002</v>
      </c>
      <c r="E173" s="105" t="s">
        <v>123</v>
      </c>
      <c r="F173" s="537">
        <v>50</v>
      </c>
      <c r="G173" s="537">
        <v>50</v>
      </c>
      <c r="H173" s="537">
        <v>50</v>
      </c>
      <c r="I173" s="537">
        <v>50</v>
      </c>
      <c r="J173" s="534">
        <f t="shared" si="27"/>
        <v>200</v>
      </c>
      <c r="K173" s="549">
        <v>600</v>
      </c>
      <c r="L173" s="549">
        <f t="shared" si="28"/>
        <v>120000</v>
      </c>
      <c r="M173" s="558">
        <f>L171</f>
        <v>102400</v>
      </c>
      <c r="N173" s="531">
        <v>180</v>
      </c>
      <c r="O173" s="569">
        <f>+K171*J171</f>
        <v>102400</v>
      </c>
      <c r="P173" s="516"/>
      <c r="Q173" s="516"/>
      <c r="R173" s="728"/>
    </row>
    <row r="174" spans="1:18" outlineLevel="1" x14ac:dyDescent="0.25">
      <c r="A174" s="586" t="s">
        <v>1074</v>
      </c>
      <c r="B174" s="526">
        <v>13102011</v>
      </c>
      <c r="C174" s="523">
        <v>352</v>
      </c>
      <c r="D174" s="594" t="s">
        <v>1100</v>
      </c>
      <c r="E174" s="572" t="s">
        <v>486</v>
      </c>
      <c r="F174" s="104">
        <v>125</v>
      </c>
      <c r="G174" s="104">
        <v>125</v>
      </c>
      <c r="H174" s="104">
        <v>125</v>
      </c>
      <c r="I174" s="104">
        <v>125</v>
      </c>
      <c r="J174" s="588">
        <f t="shared" si="27"/>
        <v>500</v>
      </c>
      <c r="K174" s="669">
        <v>95</v>
      </c>
      <c r="L174" s="549">
        <f t="shared" si="28"/>
        <v>47500</v>
      </c>
      <c r="M174" s="558"/>
      <c r="N174" s="531"/>
      <c r="O174" s="569"/>
      <c r="P174" s="516"/>
      <c r="Q174" s="516"/>
      <c r="R174" s="728"/>
    </row>
    <row r="175" spans="1:18" outlineLevel="1" x14ac:dyDescent="0.25">
      <c r="A175" s="586" t="s">
        <v>1074</v>
      </c>
      <c r="B175" s="524">
        <v>31201505</v>
      </c>
      <c r="C175" s="523">
        <v>352</v>
      </c>
      <c r="D175" s="568" t="s">
        <v>1449</v>
      </c>
      <c r="E175" s="100" t="s">
        <v>123</v>
      </c>
      <c r="F175" s="104">
        <v>175</v>
      </c>
      <c r="G175" s="104">
        <v>175</v>
      </c>
      <c r="H175" s="104">
        <v>175</v>
      </c>
      <c r="I175" s="104">
        <v>175</v>
      </c>
      <c r="J175" s="537">
        <f t="shared" si="27"/>
        <v>700</v>
      </c>
      <c r="K175" s="545">
        <v>190</v>
      </c>
      <c r="L175" s="549">
        <f t="shared" si="28"/>
        <v>133000</v>
      </c>
      <c r="M175" s="558"/>
      <c r="N175" s="531"/>
      <c r="O175" s="569"/>
      <c r="P175" s="516"/>
      <c r="Q175" s="516"/>
      <c r="R175" s="728"/>
    </row>
    <row r="176" spans="1:18" outlineLevel="1" x14ac:dyDescent="0.25">
      <c r="A176" s="586" t="s">
        <v>1074</v>
      </c>
      <c r="B176" s="524">
        <v>31201505</v>
      </c>
      <c r="C176" s="523">
        <v>352</v>
      </c>
      <c r="D176" s="535" t="s">
        <v>1448</v>
      </c>
      <c r="E176" s="100" t="s">
        <v>123</v>
      </c>
      <c r="F176" s="104">
        <v>200</v>
      </c>
      <c r="G176" s="104">
        <v>200</v>
      </c>
      <c r="H176" s="104">
        <v>200</v>
      </c>
      <c r="I176" s="104">
        <v>200</v>
      </c>
      <c r="J176" s="537">
        <f t="shared" si="27"/>
        <v>800</v>
      </c>
      <c r="K176" s="549">
        <v>650</v>
      </c>
      <c r="L176" s="549">
        <f t="shared" si="28"/>
        <v>520000</v>
      </c>
      <c r="M176" s="558"/>
      <c r="N176" s="531"/>
      <c r="O176" s="569"/>
      <c r="P176" s="516"/>
      <c r="Q176" s="516"/>
      <c r="R176" s="728"/>
    </row>
    <row r="177" spans="1:18" s="642" customFormat="1" outlineLevel="1" x14ac:dyDescent="0.25">
      <c r="A177" s="746"/>
      <c r="B177" s="782"/>
      <c r="C177" s="637"/>
      <c r="D177" s="843" t="s">
        <v>1820</v>
      </c>
      <c r="E177" s="843"/>
      <c r="F177" s="843"/>
      <c r="G177" s="843"/>
      <c r="H177" s="843"/>
      <c r="I177" s="843"/>
      <c r="J177" s="638"/>
      <c r="K177" s="652"/>
      <c r="L177" s="660">
        <f>SUM(L171:L176)</f>
        <v>999900</v>
      </c>
      <c r="M177" s="639"/>
      <c r="N177" s="640"/>
      <c r="O177" s="641"/>
      <c r="P177" s="626"/>
      <c r="Q177" s="626"/>
      <c r="R177" s="727">
        <v>1000000</v>
      </c>
    </row>
    <row r="178" spans="1:18" ht="15" customHeight="1" outlineLevel="1" x14ac:dyDescent="0.25">
      <c r="A178" s="586" t="s">
        <v>1074</v>
      </c>
      <c r="B178" s="777"/>
      <c r="C178" s="523"/>
      <c r="D178" s="840" t="s">
        <v>1821</v>
      </c>
      <c r="E178" s="840"/>
      <c r="F178" s="840"/>
      <c r="G178" s="840"/>
      <c r="H178" s="840"/>
      <c r="I178" s="537"/>
      <c r="J178" s="534"/>
      <c r="K178" s="549"/>
      <c r="L178" s="701"/>
      <c r="M178" s="611"/>
      <c r="N178" s="612"/>
      <c r="O178" s="613"/>
      <c r="P178" s="606"/>
      <c r="Q178" s="606"/>
      <c r="R178" s="728"/>
    </row>
    <row r="179" spans="1:18" outlineLevel="1" x14ac:dyDescent="0.25">
      <c r="A179" s="586"/>
      <c r="B179" s="524">
        <v>27172502</v>
      </c>
      <c r="C179" s="523">
        <v>353</v>
      </c>
      <c r="D179" s="535" t="s">
        <v>1064</v>
      </c>
      <c r="E179" s="102" t="s">
        <v>402</v>
      </c>
      <c r="F179" s="537">
        <v>100</v>
      </c>
      <c r="G179" s="537">
        <v>100</v>
      </c>
      <c r="H179" s="537">
        <v>100</v>
      </c>
      <c r="I179" s="537">
        <v>100</v>
      </c>
      <c r="J179" s="534">
        <f>SUM(F179:I179)</f>
        <v>400</v>
      </c>
      <c r="K179" s="549">
        <v>660</v>
      </c>
      <c r="L179" s="559">
        <f>+K179*J179</f>
        <v>264000</v>
      </c>
      <c r="M179" s="516"/>
      <c r="N179" s="516"/>
      <c r="O179" s="516"/>
      <c r="P179" s="516"/>
      <c r="Q179" s="516"/>
      <c r="R179" s="728"/>
    </row>
    <row r="180" spans="1:18" outlineLevel="1" x14ac:dyDescent="0.25">
      <c r="A180" s="586"/>
      <c r="B180" s="524">
        <v>27172502</v>
      </c>
      <c r="C180" s="523">
        <v>353</v>
      </c>
      <c r="D180" s="535" t="s">
        <v>406</v>
      </c>
      <c r="E180" s="102" t="s">
        <v>756</v>
      </c>
      <c r="F180" s="537">
        <v>50</v>
      </c>
      <c r="G180" s="537">
        <v>50</v>
      </c>
      <c r="H180" s="537">
        <v>50</v>
      </c>
      <c r="I180" s="537">
        <v>50</v>
      </c>
      <c r="J180" s="534">
        <f>SUM(F180:I180)</f>
        <v>200</v>
      </c>
      <c r="K180" s="549">
        <v>7400</v>
      </c>
      <c r="L180" s="559">
        <f>+K180*J180</f>
        <v>1480000</v>
      </c>
      <c r="M180" s="516"/>
      <c r="N180" s="516"/>
      <c r="O180" s="516"/>
      <c r="P180" s="516"/>
      <c r="Q180" s="516"/>
      <c r="R180" s="728"/>
    </row>
    <row r="181" spans="1:18" ht="17.25" customHeight="1" outlineLevel="2" x14ac:dyDescent="0.25">
      <c r="A181" s="586" t="s">
        <v>1074</v>
      </c>
      <c r="B181" s="524">
        <v>27172502</v>
      </c>
      <c r="C181" s="523">
        <v>353</v>
      </c>
      <c r="D181" s="535" t="s">
        <v>1063</v>
      </c>
      <c r="E181" s="102" t="s">
        <v>402</v>
      </c>
      <c r="F181" s="537">
        <v>43</v>
      </c>
      <c r="G181" s="537">
        <v>43</v>
      </c>
      <c r="H181" s="537">
        <v>42</v>
      </c>
      <c r="I181" s="537">
        <v>42</v>
      </c>
      <c r="J181" s="534">
        <f>SUM(F181:I181)</f>
        <v>170</v>
      </c>
      <c r="K181" s="549">
        <v>8800</v>
      </c>
      <c r="L181" s="559">
        <f>+K181*J181</f>
        <v>1496000</v>
      </c>
      <c r="M181" s="516"/>
      <c r="N181" s="516"/>
      <c r="O181" s="516"/>
      <c r="P181" s="516"/>
      <c r="Q181" s="516"/>
      <c r="R181" s="728"/>
    </row>
    <row r="182" spans="1:18" ht="15" customHeight="1" outlineLevel="2" x14ac:dyDescent="0.25">
      <c r="A182" s="586" t="s">
        <v>1074</v>
      </c>
      <c r="B182" s="524">
        <v>27172502</v>
      </c>
      <c r="C182" s="523">
        <v>353</v>
      </c>
      <c r="D182" s="553" t="s">
        <v>767</v>
      </c>
      <c r="E182" s="100" t="s">
        <v>778</v>
      </c>
      <c r="F182" s="537">
        <v>20</v>
      </c>
      <c r="G182" s="537">
        <v>20</v>
      </c>
      <c r="H182" s="537">
        <v>20</v>
      </c>
      <c r="I182" s="537">
        <v>20</v>
      </c>
      <c r="J182" s="598">
        <f>+I182+H182+G182+F182</f>
        <v>80</v>
      </c>
      <c r="K182" s="551">
        <v>9500</v>
      </c>
      <c r="L182" s="559">
        <f>+K182*J182</f>
        <v>760000</v>
      </c>
      <c r="M182" s="516"/>
      <c r="N182" s="516"/>
      <c r="O182" s="516"/>
      <c r="P182" s="516"/>
      <c r="Q182" s="516"/>
      <c r="R182" s="728"/>
    </row>
    <row r="183" spans="1:18" ht="15" customHeight="1" outlineLevel="2" x14ac:dyDescent="0.3">
      <c r="A183" s="586"/>
      <c r="B183" s="577" t="s">
        <v>732</v>
      </c>
      <c r="C183" s="523"/>
      <c r="D183" s="844" t="s">
        <v>1822</v>
      </c>
      <c r="E183" s="844"/>
      <c r="F183" s="844"/>
      <c r="G183" s="844"/>
      <c r="H183" s="844"/>
      <c r="I183" s="676"/>
      <c r="J183" s="643"/>
      <c r="K183" s="666"/>
      <c r="L183" s="703">
        <f>SUM(L179:L182)</f>
        <v>4000000</v>
      </c>
      <c r="M183" s="631"/>
      <c r="N183" s="631"/>
      <c r="O183" s="631"/>
      <c r="P183" s="631"/>
      <c r="Q183" s="631"/>
      <c r="R183" s="727">
        <v>4000000</v>
      </c>
    </row>
    <row r="184" spans="1:18" ht="20.25" customHeight="1" outlineLevel="2" x14ac:dyDescent="0.3">
      <c r="A184" s="586" t="s">
        <v>1074</v>
      </c>
      <c r="B184" s="577"/>
      <c r="C184" s="523"/>
      <c r="D184" s="849" t="s">
        <v>1823</v>
      </c>
      <c r="E184" s="849"/>
      <c r="F184" s="849"/>
      <c r="G184" s="849"/>
      <c r="H184" s="849"/>
      <c r="I184" s="849"/>
      <c r="J184" s="534"/>
      <c r="K184" s="549"/>
      <c r="L184" s="701"/>
      <c r="M184" s="516"/>
      <c r="N184" s="516"/>
      <c r="O184" s="516"/>
      <c r="P184" s="516"/>
      <c r="Q184" s="516"/>
      <c r="R184" s="728"/>
    </row>
    <row r="185" spans="1:18" ht="20.25" customHeight="1" outlineLevel="2" x14ac:dyDescent="0.25">
      <c r="A185" s="586"/>
      <c r="B185" s="779">
        <v>42131606</v>
      </c>
      <c r="C185" s="537">
        <v>354</v>
      </c>
      <c r="D185" s="594" t="s">
        <v>1529</v>
      </c>
      <c r="E185" s="104" t="s">
        <v>766</v>
      </c>
      <c r="F185" s="104">
        <v>50</v>
      </c>
      <c r="G185" s="104">
        <v>50</v>
      </c>
      <c r="H185" s="104">
        <v>50</v>
      </c>
      <c r="I185" s="104">
        <v>50</v>
      </c>
      <c r="J185" s="534">
        <f>+I185+H185+G185+F185</f>
        <v>200</v>
      </c>
      <c r="K185" s="552">
        <v>550</v>
      </c>
      <c r="L185" s="559">
        <f t="shared" ref="L185:L217" si="29">+K185*J185</f>
        <v>110000</v>
      </c>
      <c r="M185" s="516"/>
      <c r="N185" s="516"/>
      <c r="O185" s="516"/>
      <c r="P185" s="516"/>
      <c r="Q185" s="516"/>
      <c r="R185" s="728"/>
    </row>
    <row r="186" spans="1:18" outlineLevel="1" x14ac:dyDescent="0.25">
      <c r="A186" s="586"/>
      <c r="B186" s="524">
        <v>40142612</v>
      </c>
      <c r="C186" s="523">
        <v>354</v>
      </c>
      <c r="D186" s="594" t="s">
        <v>1296</v>
      </c>
      <c r="E186" s="104" t="s">
        <v>766</v>
      </c>
      <c r="F186" s="104">
        <v>34</v>
      </c>
      <c r="G186" s="104">
        <v>34</v>
      </c>
      <c r="H186" s="104">
        <v>34</v>
      </c>
      <c r="I186" s="104">
        <v>34</v>
      </c>
      <c r="J186" s="534">
        <f>+I186+H186+G186+F186</f>
        <v>136</v>
      </c>
      <c r="K186" s="552">
        <v>230</v>
      </c>
      <c r="L186" s="559">
        <f t="shared" si="29"/>
        <v>31280</v>
      </c>
      <c r="M186" s="516"/>
      <c r="N186" s="516"/>
      <c r="O186" s="516"/>
      <c r="P186" s="516"/>
      <c r="Q186" s="516"/>
      <c r="R186" s="728"/>
    </row>
    <row r="187" spans="1:18" outlineLevel="2" x14ac:dyDescent="0.25">
      <c r="A187" s="586" t="s">
        <v>1294</v>
      </c>
      <c r="B187" s="527">
        <v>39121009</v>
      </c>
      <c r="C187" s="523">
        <v>354</v>
      </c>
      <c r="D187" s="535" t="s">
        <v>1020</v>
      </c>
      <c r="E187" s="105" t="s">
        <v>402</v>
      </c>
      <c r="F187" s="537">
        <v>10</v>
      </c>
      <c r="G187" s="537">
        <v>10</v>
      </c>
      <c r="H187" s="537">
        <v>10</v>
      </c>
      <c r="I187" s="537">
        <v>10</v>
      </c>
      <c r="J187" s="534">
        <f>+I187+H187+G187+F187</f>
        <v>40</v>
      </c>
      <c r="K187" s="549">
        <v>6300</v>
      </c>
      <c r="L187" s="559">
        <f t="shared" si="29"/>
        <v>252000</v>
      </c>
      <c r="M187" s="516"/>
      <c r="N187" s="516"/>
      <c r="O187" s="516"/>
      <c r="P187" s="516"/>
      <c r="Q187" s="516"/>
      <c r="R187" s="728"/>
    </row>
    <row r="188" spans="1:18" outlineLevel="2" x14ac:dyDescent="0.25">
      <c r="A188" s="586" t="s">
        <v>1294</v>
      </c>
      <c r="B188" s="524">
        <v>40141902</v>
      </c>
      <c r="C188" s="523">
        <v>354</v>
      </c>
      <c r="D188" s="535" t="s">
        <v>700</v>
      </c>
      <c r="E188" s="100" t="s">
        <v>123</v>
      </c>
      <c r="F188" s="537">
        <v>10</v>
      </c>
      <c r="G188" s="537">
        <v>10</v>
      </c>
      <c r="H188" s="537">
        <v>10</v>
      </c>
      <c r="I188" s="537">
        <v>10</v>
      </c>
      <c r="J188" s="534">
        <f>SUM(F188:I188)</f>
        <v>40</v>
      </c>
      <c r="K188" s="549">
        <v>2500</v>
      </c>
      <c r="L188" s="559">
        <f t="shared" si="29"/>
        <v>100000</v>
      </c>
      <c r="M188" s="516"/>
      <c r="N188" s="516"/>
      <c r="O188" s="516"/>
      <c r="P188" s="516"/>
      <c r="Q188" s="516"/>
      <c r="R188" s="728"/>
    </row>
    <row r="189" spans="1:18" ht="19.5" customHeight="1" outlineLevel="2" x14ac:dyDescent="0.25">
      <c r="A189" s="586" t="s">
        <v>1074</v>
      </c>
      <c r="B189" s="524">
        <v>31201505</v>
      </c>
      <c r="C189" s="523">
        <v>354</v>
      </c>
      <c r="D189" s="535" t="s">
        <v>409</v>
      </c>
      <c r="E189" s="100" t="s">
        <v>219</v>
      </c>
      <c r="F189" s="537">
        <v>25</v>
      </c>
      <c r="G189" s="537">
        <v>25</v>
      </c>
      <c r="H189" s="537">
        <v>25</v>
      </c>
      <c r="I189" s="537">
        <v>25</v>
      </c>
      <c r="J189" s="534">
        <f>SUM(F189:I189)</f>
        <v>100</v>
      </c>
      <c r="K189" s="549">
        <v>750</v>
      </c>
      <c r="L189" s="559">
        <f t="shared" si="29"/>
        <v>75000</v>
      </c>
      <c r="M189" s="516"/>
      <c r="N189" s="516"/>
      <c r="O189" s="516"/>
      <c r="P189" s="516"/>
      <c r="Q189" s="516"/>
      <c r="R189" s="728"/>
    </row>
    <row r="190" spans="1:18" ht="27.75" customHeight="1" outlineLevel="2" x14ac:dyDescent="0.25">
      <c r="A190" s="586" t="s">
        <v>1074</v>
      </c>
      <c r="B190" s="524">
        <v>27112004</v>
      </c>
      <c r="C190" s="530">
        <v>354</v>
      </c>
      <c r="D190" s="540" t="s">
        <v>1252</v>
      </c>
      <c r="E190" s="104" t="s">
        <v>1528</v>
      </c>
      <c r="F190" s="537">
        <v>25</v>
      </c>
      <c r="G190" s="537">
        <v>25</v>
      </c>
      <c r="H190" s="537">
        <v>25</v>
      </c>
      <c r="I190" s="537">
        <v>25</v>
      </c>
      <c r="J190" s="534">
        <f>+I190+H190+G190+F190</f>
        <v>100</v>
      </c>
      <c r="K190" s="552">
        <v>534</v>
      </c>
      <c r="L190" s="559">
        <f t="shared" si="29"/>
        <v>53400</v>
      </c>
      <c r="M190" s="516"/>
      <c r="N190" s="516"/>
      <c r="O190" s="516"/>
      <c r="P190" s="516"/>
      <c r="Q190" s="516"/>
      <c r="R190" s="728"/>
    </row>
    <row r="191" spans="1:18" ht="20.25" customHeight="1" outlineLevel="2" x14ac:dyDescent="0.25">
      <c r="A191" s="586" t="s">
        <v>1074</v>
      </c>
      <c r="B191" s="524">
        <v>77111508</v>
      </c>
      <c r="C191" s="523">
        <v>354</v>
      </c>
      <c r="D191" s="535" t="s">
        <v>546</v>
      </c>
      <c r="E191" s="100" t="s">
        <v>123</v>
      </c>
      <c r="F191" s="537">
        <v>40</v>
      </c>
      <c r="G191" s="537">
        <v>40</v>
      </c>
      <c r="H191" s="537">
        <v>40</v>
      </c>
      <c r="I191" s="537">
        <v>40</v>
      </c>
      <c r="J191" s="534">
        <f t="shared" ref="J191:J196" si="30">SUM(F191:I191)</f>
        <v>160</v>
      </c>
      <c r="K191" s="549">
        <v>30</v>
      </c>
      <c r="L191" s="559">
        <f t="shared" si="29"/>
        <v>4800</v>
      </c>
      <c r="M191" s="516"/>
      <c r="N191" s="516"/>
      <c r="O191" s="516"/>
      <c r="P191" s="516"/>
      <c r="Q191" s="516"/>
      <c r="R191" s="728"/>
    </row>
    <row r="192" spans="1:18" outlineLevel="2" x14ac:dyDescent="0.25">
      <c r="A192" s="586" t="s">
        <v>1295</v>
      </c>
      <c r="B192" s="734" t="s">
        <v>1130</v>
      </c>
      <c r="C192" s="523">
        <v>354</v>
      </c>
      <c r="D192" s="535" t="s">
        <v>1019</v>
      </c>
      <c r="E192" s="105" t="s">
        <v>402</v>
      </c>
      <c r="F192" s="537">
        <v>24</v>
      </c>
      <c r="G192" s="537">
        <v>24</v>
      </c>
      <c r="H192" s="537">
        <v>24</v>
      </c>
      <c r="I192" s="537">
        <v>24</v>
      </c>
      <c r="J192" s="534">
        <f t="shared" si="30"/>
        <v>96</v>
      </c>
      <c r="K192" s="549">
        <v>375</v>
      </c>
      <c r="L192" s="559">
        <f t="shared" si="29"/>
        <v>36000</v>
      </c>
      <c r="M192" s="516"/>
      <c r="N192" s="516"/>
      <c r="O192" s="516"/>
      <c r="P192" s="516"/>
      <c r="Q192" s="516"/>
      <c r="R192" s="728"/>
    </row>
    <row r="193" spans="1:18" ht="24" customHeight="1" outlineLevel="2" x14ac:dyDescent="0.25">
      <c r="A193" s="586" t="s">
        <v>1074</v>
      </c>
      <c r="B193" s="734" t="s">
        <v>1130</v>
      </c>
      <c r="C193" s="523">
        <v>354</v>
      </c>
      <c r="D193" s="535" t="s">
        <v>1018</v>
      </c>
      <c r="E193" s="105" t="s">
        <v>402</v>
      </c>
      <c r="F193" s="537">
        <v>24</v>
      </c>
      <c r="G193" s="537">
        <v>24</v>
      </c>
      <c r="H193" s="537">
        <v>24</v>
      </c>
      <c r="I193" s="537">
        <v>24</v>
      </c>
      <c r="J193" s="534">
        <f t="shared" si="30"/>
        <v>96</v>
      </c>
      <c r="K193" s="549">
        <v>2075</v>
      </c>
      <c r="L193" s="559">
        <f t="shared" si="29"/>
        <v>199200</v>
      </c>
      <c r="M193" s="516"/>
      <c r="N193" s="516"/>
      <c r="O193" s="516"/>
      <c r="P193" s="516"/>
      <c r="Q193" s="516"/>
      <c r="R193" s="728"/>
    </row>
    <row r="194" spans="1:18" ht="19.5" customHeight="1" outlineLevel="2" x14ac:dyDescent="0.25">
      <c r="A194" s="586" t="s">
        <v>1074</v>
      </c>
      <c r="B194" s="734" t="s">
        <v>1130</v>
      </c>
      <c r="C194" s="536">
        <v>354</v>
      </c>
      <c r="D194" s="535" t="s">
        <v>1071</v>
      </c>
      <c r="E194" s="105" t="s">
        <v>402</v>
      </c>
      <c r="F194" s="537">
        <v>15</v>
      </c>
      <c r="G194" s="537">
        <v>15</v>
      </c>
      <c r="H194" s="537">
        <v>15</v>
      </c>
      <c r="I194" s="537">
        <v>15</v>
      </c>
      <c r="J194" s="534">
        <f t="shared" si="30"/>
        <v>60</v>
      </c>
      <c r="K194" s="549">
        <v>2075</v>
      </c>
      <c r="L194" s="559">
        <f t="shared" si="29"/>
        <v>124500</v>
      </c>
      <c r="M194" s="516"/>
      <c r="N194" s="516"/>
      <c r="O194" s="516"/>
      <c r="P194" s="516"/>
      <c r="Q194" s="516"/>
      <c r="R194" s="728"/>
    </row>
    <row r="195" spans="1:18" ht="27" customHeight="1" outlineLevel="2" x14ac:dyDescent="0.25">
      <c r="A195" s="586" t="s">
        <v>1074</v>
      </c>
      <c r="B195" s="524">
        <v>40141902</v>
      </c>
      <c r="C195" s="523">
        <v>354</v>
      </c>
      <c r="D195" s="535" t="s">
        <v>699</v>
      </c>
      <c r="E195" s="105" t="s">
        <v>402</v>
      </c>
      <c r="F195" s="537">
        <v>15</v>
      </c>
      <c r="G195" s="537">
        <v>15</v>
      </c>
      <c r="H195" s="537">
        <v>15</v>
      </c>
      <c r="I195" s="537">
        <v>15</v>
      </c>
      <c r="J195" s="534">
        <f t="shared" si="30"/>
        <v>60</v>
      </c>
      <c r="K195" s="549">
        <v>3310</v>
      </c>
      <c r="L195" s="559">
        <f t="shared" si="29"/>
        <v>198600</v>
      </c>
      <c r="M195" s="516"/>
      <c r="N195" s="516"/>
      <c r="O195" s="516"/>
      <c r="P195" s="516"/>
      <c r="Q195" s="516"/>
      <c r="R195" s="728"/>
    </row>
    <row r="196" spans="1:18" ht="22.5" customHeight="1" outlineLevel="2" x14ac:dyDescent="0.25">
      <c r="A196" s="586" t="s">
        <v>1074</v>
      </c>
      <c r="B196" s="774">
        <v>461181504</v>
      </c>
      <c r="C196" s="536">
        <v>354</v>
      </c>
      <c r="D196" s="535" t="s">
        <v>1017</v>
      </c>
      <c r="E196" s="105" t="s">
        <v>1013</v>
      </c>
      <c r="F196" s="537">
        <v>3</v>
      </c>
      <c r="G196" s="537">
        <v>3</v>
      </c>
      <c r="H196" s="537">
        <v>4</v>
      </c>
      <c r="I196" s="537">
        <v>4</v>
      </c>
      <c r="J196" s="534">
        <f t="shared" si="30"/>
        <v>14</v>
      </c>
      <c r="K196" s="549">
        <v>10785</v>
      </c>
      <c r="L196" s="559">
        <f t="shared" si="29"/>
        <v>150990</v>
      </c>
      <c r="M196" s="516"/>
      <c r="N196" s="516"/>
      <c r="O196" s="516"/>
      <c r="P196" s="516"/>
      <c r="Q196" s="516"/>
      <c r="R196" s="728"/>
    </row>
    <row r="197" spans="1:18" ht="20.25" customHeight="1" outlineLevel="2" x14ac:dyDescent="0.25">
      <c r="A197" s="586" t="s">
        <v>1074</v>
      </c>
      <c r="B197" s="524">
        <v>31201512</v>
      </c>
      <c r="C197" s="530">
        <v>354</v>
      </c>
      <c r="D197" s="540" t="s">
        <v>1249</v>
      </c>
      <c r="E197" s="104" t="s">
        <v>1528</v>
      </c>
      <c r="F197" s="104">
        <v>25</v>
      </c>
      <c r="G197" s="104">
        <v>25</v>
      </c>
      <c r="H197" s="104">
        <v>25</v>
      </c>
      <c r="I197" s="104">
        <v>25</v>
      </c>
      <c r="J197" s="534">
        <f>+I197+H197+G197+F197</f>
        <v>100</v>
      </c>
      <c r="K197" s="552">
        <v>190</v>
      </c>
      <c r="L197" s="559">
        <f t="shared" si="29"/>
        <v>19000</v>
      </c>
      <c r="M197" s="516"/>
      <c r="N197" s="516"/>
      <c r="O197" s="516"/>
      <c r="P197" s="516"/>
      <c r="Q197" s="516"/>
      <c r="R197" s="728"/>
    </row>
    <row r="198" spans="1:18" ht="19.5" customHeight="1" outlineLevel="2" x14ac:dyDescent="0.25">
      <c r="A198" s="586" t="s">
        <v>1074</v>
      </c>
      <c r="B198" s="774">
        <v>461181504</v>
      </c>
      <c r="C198" s="536">
        <v>354</v>
      </c>
      <c r="D198" s="535" t="s">
        <v>1016</v>
      </c>
      <c r="E198" s="105" t="s">
        <v>1013</v>
      </c>
      <c r="F198" s="537">
        <v>2</v>
      </c>
      <c r="G198" s="537">
        <v>5</v>
      </c>
      <c r="H198" s="537">
        <v>5</v>
      </c>
      <c r="I198" s="537">
        <v>5</v>
      </c>
      <c r="J198" s="534">
        <f>SUM(F198:I198)</f>
        <v>17</v>
      </c>
      <c r="K198" s="549">
        <v>2975</v>
      </c>
      <c r="L198" s="559">
        <f t="shared" si="29"/>
        <v>50575</v>
      </c>
      <c r="M198" s="516"/>
      <c r="N198" s="516"/>
      <c r="O198" s="516"/>
      <c r="P198" s="516"/>
      <c r="Q198" s="516"/>
      <c r="R198" s="728"/>
    </row>
    <row r="199" spans="1:18" outlineLevel="2" x14ac:dyDescent="0.25">
      <c r="A199" s="586" t="s">
        <v>1295</v>
      </c>
      <c r="B199" s="524">
        <v>40141901</v>
      </c>
      <c r="C199" s="523">
        <v>354</v>
      </c>
      <c r="D199" s="535" t="s">
        <v>1824</v>
      </c>
      <c r="E199" s="105" t="s">
        <v>766</v>
      </c>
      <c r="F199" s="537">
        <v>50</v>
      </c>
      <c r="G199" s="537">
        <v>50</v>
      </c>
      <c r="H199" s="537">
        <v>50</v>
      </c>
      <c r="I199" s="537">
        <v>50</v>
      </c>
      <c r="J199" s="534">
        <f>SUM(F199:I199)</f>
        <v>200</v>
      </c>
      <c r="K199" s="549">
        <v>225</v>
      </c>
      <c r="L199" s="559">
        <f t="shared" si="29"/>
        <v>45000</v>
      </c>
      <c r="M199" s="516"/>
      <c r="N199" s="516"/>
      <c r="O199" s="516"/>
      <c r="P199" s="516"/>
      <c r="Q199" s="516"/>
      <c r="R199" s="728"/>
    </row>
    <row r="200" spans="1:18" ht="25.5" customHeight="1" outlineLevel="2" x14ac:dyDescent="0.25">
      <c r="A200" s="586" t="s">
        <v>1074</v>
      </c>
      <c r="B200" s="524">
        <v>47131604</v>
      </c>
      <c r="C200" s="523">
        <v>354</v>
      </c>
      <c r="D200" s="535" t="s">
        <v>1072</v>
      </c>
      <c r="E200" s="105" t="s">
        <v>402</v>
      </c>
      <c r="F200" s="537">
        <v>26</v>
      </c>
      <c r="G200" s="537">
        <v>26</v>
      </c>
      <c r="H200" s="537">
        <v>26</v>
      </c>
      <c r="I200" s="537">
        <v>25</v>
      </c>
      <c r="J200" s="534">
        <f>SUM(F200:I200)</f>
        <v>103</v>
      </c>
      <c r="K200" s="549">
        <v>300</v>
      </c>
      <c r="L200" s="559">
        <f t="shared" si="29"/>
        <v>30900</v>
      </c>
      <c r="M200" s="516"/>
      <c r="N200" s="516"/>
      <c r="O200" s="516"/>
      <c r="P200" s="516"/>
      <c r="Q200" s="516"/>
      <c r="R200" s="728"/>
    </row>
    <row r="201" spans="1:18" ht="21.75" customHeight="1" outlineLevel="2" x14ac:dyDescent="0.25">
      <c r="A201" s="586" t="s">
        <v>1074</v>
      </c>
      <c r="B201" s="524">
        <v>46181504</v>
      </c>
      <c r="C201" s="523">
        <v>354</v>
      </c>
      <c r="D201" s="535" t="s">
        <v>550</v>
      </c>
      <c r="E201" s="105" t="s">
        <v>402</v>
      </c>
      <c r="F201" s="537">
        <v>25</v>
      </c>
      <c r="G201" s="537">
        <v>25</v>
      </c>
      <c r="H201" s="537">
        <v>25</v>
      </c>
      <c r="I201" s="537">
        <v>25</v>
      </c>
      <c r="J201" s="534">
        <f>SUM(F201:I201)</f>
        <v>100</v>
      </c>
      <c r="K201" s="549">
        <v>3300</v>
      </c>
      <c r="L201" s="559">
        <f t="shared" si="29"/>
        <v>330000</v>
      </c>
      <c r="M201" s="516"/>
      <c r="N201" s="516"/>
      <c r="O201" s="516"/>
      <c r="P201" s="516"/>
      <c r="Q201" s="516"/>
      <c r="R201" s="728"/>
    </row>
    <row r="202" spans="1:18" ht="18.75" customHeight="1" outlineLevel="2" x14ac:dyDescent="0.25">
      <c r="A202" s="586" t="s">
        <v>1074</v>
      </c>
      <c r="B202" s="525">
        <v>51111906</v>
      </c>
      <c r="C202" s="530">
        <v>354</v>
      </c>
      <c r="D202" s="540" t="s">
        <v>1152</v>
      </c>
      <c r="E202" s="104" t="s">
        <v>1528</v>
      </c>
      <c r="F202" s="104">
        <v>100</v>
      </c>
      <c r="G202" s="104">
        <v>100</v>
      </c>
      <c r="H202" s="104">
        <v>100</v>
      </c>
      <c r="I202" s="104">
        <v>100</v>
      </c>
      <c r="J202" s="534">
        <f>+I202+H202+G202+F202</f>
        <v>400</v>
      </c>
      <c r="K202" s="552">
        <v>80</v>
      </c>
      <c r="L202" s="559">
        <f t="shared" si="29"/>
        <v>32000</v>
      </c>
      <c r="M202" s="516"/>
      <c r="N202" s="516"/>
      <c r="O202" s="516"/>
      <c r="P202" s="516"/>
      <c r="Q202" s="516"/>
      <c r="R202" s="728"/>
    </row>
    <row r="203" spans="1:18" ht="19.5" customHeight="1" outlineLevel="2" x14ac:dyDescent="0.25">
      <c r="A203" s="586" t="s">
        <v>1074</v>
      </c>
      <c r="B203" s="524">
        <v>12162002</v>
      </c>
      <c r="C203" s="523">
        <v>354</v>
      </c>
      <c r="D203" s="535" t="s">
        <v>654</v>
      </c>
      <c r="E203" s="103" t="s">
        <v>123</v>
      </c>
      <c r="F203" s="537">
        <v>12</v>
      </c>
      <c r="G203" s="537">
        <v>12</v>
      </c>
      <c r="H203" s="537">
        <v>12</v>
      </c>
      <c r="I203" s="537">
        <v>12</v>
      </c>
      <c r="J203" s="534">
        <f>+I203+H203+G203+F203</f>
        <v>48</v>
      </c>
      <c r="K203" s="549">
        <v>1300</v>
      </c>
      <c r="L203" s="559">
        <f t="shared" si="29"/>
        <v>62400</v>
      </c>
      <c r="M203" s="516"/>
      <c r="N203" s="516"/>
      <c r="O203" s="516"/>
      <c r="P203" s="516"/>
      <c r="Q203" s="516"/>
      <c r="R203" s="728"/>
    </row>
    <row r="204" spans="1:18" outlineLevel="2" x14ac:dyDescent="0.25">
      <c r="A204" s="586" t="s">
        <v>1295</v>
      </c>
      <c r="B204" s="774">
        <v>461181504</v>
      </c>
      <c r="C204" s="536">
        <v>354</v>
      </c>
      <c r="D204" s="535" t="s">
        <v>1012</v>
      </c>
      <c r="E204" s="105" t="s">
        <v>1013</v>
      </c>
      <c r="F204" s="537">
        <v>40</v>
      </c>
      <c r="G204" s="537">
        <v>40</v>
      </c>
      <c r="H204" s="537">
        <v>40</v>
      </c>
      <c r="I204" s="537">
        <v>40</v>
      </c>
      <c r="J204" s="534">
        <f>SUM(F204:I204)</f>
        <v>160</v>
      </c>
      <c r="K204" s="549">
        <v>521</v>
      </c>
      <c r="L204" s="559">
        <f t="shared" si="29"/>
        <v>83360</v>
      </c>
      <c r="M204" s="516"/>
      <c r="N204" s="516"/>
      <c r="O204" s="516"/>
      <c r="P204" s="516"/>
      <c r="Q204" s="516"/>
      <c r="R204" s="728"/>
    </row>
    <row r="205" spans="1:18" ht="24" customHeight="1" outlineLevel="2" x14ac:dyDescent="0.25">
      <c r="A205" s="586" t="s">
        <v>1074</v>
      </c>
      <c r="B205" s="774">
        <v>461181504</v>
      </c>
      <c r="C205" s="536">
        <v>354</v>
      </c>
      <c r="D205" s="535" t="s">
        <v>1014</v>
      </c>
      <c r="E205" s="105" t="s">
        <v>1013</v>
      </c>
      <c r="F205" s="537">
        <v>76</v>
      </c>
      <c r="G205" s="537">
        <v>76</v>
      </c>
      <c r="H205" s="537">
        <v>76</v>
      </c>
      <c r="I205" s="537">
        <v>76</v>
      </c>
      <c r="J205" s="534">
        <f>SUM(F205:I205)</f>
        <v>304</v>
      </c>
      <c r="K205" s="549">
        <v>223</v>
      </c>
      <c r="L205" s="559">
        <f t="shared" si="29"/>
        <v>67792</v>
      </c>
      <c r="M205" s="516"/>
      <c r="N205" s="516"/>
      <c r="O205" s="516"/>
      <c r="P205" s="516"/>
      <c r="Q205" s="516"/>
      <c r="R205" s="728"/>
    </row>
    <row r="206" spans="1:18" ht="22.5" customHeight="1" outlineLevel="2" x14ac:dyDescent="0.25">
      <c r="A206" s="586" t="s">
        <v>1074</v>
      </c>
      <c r="B206" s="524">
        <v>31201512</v>
      </c>
      <c r="C206" s="530">
        <v>354</v>
      </c>
      <c r="D206" s="540" t="s">
        <v>1251</v>
      </c>
      <c r="E206" s="104" t="s">
        <v>1528</v>
      </c>
      <c r="F206" s="104">
        <v>125</v>
      </c>
      <c r="G206" s="104">
        <v>125</v>
      </c>
      <c r="H206" s="104">
        <v>125</v>
      </c>
      <c r="I206" s="104">
        <v>125</v>
      </c>
      <c r="J206" s="534">
        <f>+I206+H206+G206+F206</f>
        <v>500</v>
      </c>
      <c r="K206" s="552">
        <v>59</v>
      </c>
      <c r="L206" s="559">
        <f t="shared" si="29"/>
        <v>29500</v>
      </c>
      <c r="M206" s="516"/>
      <c r="N206" s="516"/>
      <c r="O206" s="516"/>
      <c r="P206" s="516"/>
      <c r="Q206" s="516"/>
      <c r="R206" s="728"/>
    </row>
    <row r="207" spans="1:18" ht="27.75" customHeight="1" outlineLevel="2" x14ac:dyDescent="0.25">
      <c r="A207" s="586" t="s">
        <v>1074</v>
      </c>
      <c r="B207" s="774">
        <v>461181504</v>
      </c>
      <c r="C207" s="523">
        <v>354</v>
      </c>
      <c r="D207" s="535" t="s">
        <v>1022</v>
      </c>
      <c r="E207" s="105" t="s">
        <v>1013</v>
      </c>
      <c r="F207" s="537">
        <v>50</v>
      </c>
      <c r="G207" s="537">
        <v>50</v>
      </c>
      <c r="H207" s="537">
        <v>50</v>
      </c>
      <c r="I207" s="537">
        <v>50</v>
      </c>
      <c r="J207" s="534">
        <f>+I207+H207+G207+F207</f>
        <v>200</v>
      </c>
      <c r="K207" s="549">
        <v>223.9</v>
      </c>
      <c r="L207" s="559">
        <f t="shared" si="29"/>
        <v>44780</v>
      </c>
      <c r="M207" s="516"/>
      <c r="N207" s="516"/>
      <c r="O207" s="516"/>
      <c r="P207" s="516"/>
      <c r="Q207" s="516"/>
      <c r="R207" s="728"/>
    </row>
    <row r="208" spans="1:18" outlineLevel="2" x14ac:dyDescent="0.25">
      <c r="A208" s="586" t="s">
        <v>1295</v>
      </c>
      <c r="B208" s="524">
        <v>31201512</v>
      </c>
      <c r="C208" s="530">
        <v>354</v>
      </c>
      <c r="D208" s="540" t="s">
        <v>1250</v>
      </c>
      <c r="E208" s="104" t="s">
        <v>1528</v>
      </c>
      <c r="F208" s="537">
        <v>50</v>
      </c>
      <c r="G208" s="537">
        <v>50</v>
      </c>
      <c r="H208" s="537">
        <v>50</v>
      </c>
      <c r="I208" s="537">
        <v>50</v>
      </c>
      <c r="J208" s="534">
        <f>+I208+H208+G208+F208</f>
        <v>200</v>
      </c>
      <c r="K208" s="552">
        <v>150</v>
      </c>
      <c r="L208" s="559">
        <f t="shared" si="29"/>
        <v>30000</v>
      </c>
      <c r="M208" s="516"/>
      <c r="N208" s="516"/>
      <c r="O208" s="516"/>
      <c r="P208" s="516"/>
      <c r="Q208" s="516"/>
      <c r="R208" s="728"/>
    </row>
    <row r="209" spans="1:18" ht="21" customHeight="1" outlineLevel="2" x14ac:dyDescent="0.25">
      <c r="A209" s="586" t="s">
        <v>1074</v>
      </c>
      <c r="B209" s="774">
        <v>461181504</v>
      </c>
      <c r="C209" s="523">
        <v>354</v>
      </c>
      <c r="D209" s="535" t="s">
        <v>1021</v>
      </c>
      <c r="E209" s="105" t="s">
        <v>1013</v>
      </c>
      <c r="F209" s="537">
        <v>50</v>
      </c>
      <c r="G209" s="537">
        <v>50</v>
      </c>
      <c r="H209" s="537">
        <v>50</v>
      </c>
      <c r="I209" s="537">
        <v>50</v>
      </c>
      <c r="J209" s="534">
        <f t="shared" ref="J209:J217" si="31">SUM(F209:I209)</f>
        <v>200</v>
      </c>
      <c r="K209" s="549">
        <v>59.5</v>
      </c>
      <c r="L209" s="559">
        <f t="shared" si="29"/>
        <v>11900</v>
      </c>
      <c r="M209" s="516"/>
      <c r="N209" s="516"/>
      <c r="O209" s="516"/>
      <c r="P209" s="516"/>
      <c r="Q209" s="516"/>
      <c r="R209" s="728"/>
    </row>
    <row r="210" spans="1:18" outlineLevel="2" x14ac:dyDescent="0.25">
      <c r="A210" s="586" t="s">
        <v>1295</v>
      </c>
      <c r="B210" s="524">
        <v>40142612</v>
      </c>
      <c r="C210" s="523">
        <v>354</v>
      </c>
      <c r="D210" s="535" t="s">
        <v>823</v>
      </c>
      <c r="E210" s="100" t="s">
        <v>219</v>
      </c>
      <c r="F210" s="537">
        <v>50</v>
      </c>
      <c r="G210" s="537">
        <v>50</v>
      </c>
      <c r="H210" s="537">
        <v>50</v>
      </c>
      <c r="I210" s="537">
        <v>50</v>
      </c>
      <c r="J210" s="534">
        <f t="shared" si="31"/>
        <v>200</v>
      </c>
      <c r="K210" s="549">
        <v>190</v>
      </c>
      <c r="L210" s="559">
        <f t="shared" si="29"/>
        <v>38000</v>
      </c>
      <c r="M210" s="516"/>
      <c r="N210" s="516"/>
      <c r="O210" s="516"/>
      <c r="P210" s="516"/>
      <c r="Q210" s="516"/>
      <c r="R210" s="728"/>
    </row>
    <row r="211" spans="1:18" ht="14.25" customHeight="1" outlineLevel="2" x14ac:dyDescent="0.25">
      <c r="A211" s="586" t="s">
        <v>1074</v>
      </c>
      <c r="B211" s="774">
        <v>461181504</v>
      </c>
      <c r="C211" s="536">
        <v>354</v>
      </c>
      <c r="D211" s="535" t="s">
        <v>1015</v>
      </c>
      <c r="E211" s="105" t="s">
        <v>1013</v>
      </c>
      <c r="F211" s="537">
        <v>50</v>
      </c>
      <c r="G211" s="537">
        <v>50</v>
      </c>
      <c r="H211" s="537">
        <v>50</v>
      </c>
      <c r="I211" s="537">
        <v>50</v>
      </c>
      <c r="J211" s="534">
        <f t="shared" si="31"/>
        <v>200</v>
      </c>
      <c r="K211" s="549">
        <v>291.3</v>
      </c>
      <c r="L211" s="559">
        <f t="shared" si="29"/>
        <v>58260</v>
      </c>
      <c r="M211" s="516"/>
      <c r="N211" s="516"/>
      <c r="O211" s="516"/>
      <c r="P211" s="516"/>
      <c r="Q211" s="516"/>
      <c r="R211" s="728"/>
    </row>
    <row r="212" spans="1:18" outlineLevel="2" x14ac:dyDescent="0.25">
      <c r="A212" s="586" t="s">
        <v>1074</v>
      </c>
      <c r="B212" s="524">
        <v>31201505</v>
      </c>
      <c r="C212" s="523">
        <v>354</v>
      </c>
      <c r="D212" s="535" t="s">
        <v>1065</v>
      </c>
      <c r="E212" s="100" t="s">
        <v>219</v>
      </c>
      <c r="F212" s="537">
        <v>80</v>
      </c>
      <c r="G212" s="537">
        <v>80</v>
      </c>
      <c r="H212" s="537">
        <v>80</v>
      </c>
      <c r="I212" s="537">
        <v>80</v>
      </c>
      <c r="J212" s="534">
        <f t="shared" si="31"/>
        <v>320</v>
      </c>
      <c r="K212" s="549">
        <v>225</v>
      </c>
      <c r="L212" s="559">
        <f t="shared" si="29"/>
        <v>72000</v>
      </c>
      <c r="M212" s="516"/>
      <c r="N212" s="516"/>
      <c r="O212" s="516"/>
      <c r="P212" s="516"/>
      <c r="Q212" s="516"/>
      <c r="R212" s="728"/>
    </row>
    <row r="213" spans="1:18" ht="19.5" customHeight="1" outlineLevel="2" x14ac:dyDescent="0.25">
      <c r="A213" s="586" t="s">
        <v>1074</v>
      </c>
      <c r="B213" s="524">
        <v>40142612</v>
      </c>
      <c r="C213" s="523">
        <v>354</v>
      </c>
      <c r="D213" s="535" t="s">
        <v>823</v>
      </c>
      <c r="E213" s="100" t="s">
        <v>219</v>
      </c>
      <c r="F213" s="537">
        <v>25</v>
      </c>
      <c r="G213" s="537">
        <v>25</v>
      </c>
      <c r="H213" s="537">
        <v>25</v>
      </c>
      <c r="I213" s="537">
        <v>25</v>
      </c>
      <c r="J213" s="534">
        <f t="shared" si="31"/>
        <v>100</v>
      </c>
      <c r="K213" s="549">
        <v>600</v>
      </c>
      <c r="L213" s="559">
        <f t="shared" si="29"/>
        <v>60000</v>
      </c>
      <c r="M213" s="516"/>
      <c r="N213" s="516"/>
      <c r="O213" s="516"/>
      <c r="P213" s="516"/>
      <c r="Q213" s="516"/>
      <c r="R213" s="728"/>
    </row>
    <row r="214" spans="1:18" ht="16.5" customHeight="1" outlineLevel="2" x14ac:dyDescent="0.25">
      <c r="A214" s="586" t="s">
        <v>1074</v>
      </c>
      <c r="B214" s="524">
        <v>77111508</v>
      </c>
      <c r="C214" s="523">
        <v>354</v>
      </c>
      <c r="D214" s="535" t="s">
        <v>549</v>
      </c>
      <c r="E214" s="105" t="s">
        <v>358</v>
      </c>
      <c r="F214" s="537">
        <v>100</v>
      </c>
      <c r="G214" s="537">
        <v>100</v>
      </c>
      <c r="H214" s="537">
        <v>100</v>
      </c>
      <c r="I214" s="537">
        <v>100</v>
      </c>
      <c r="J214" s="534">
        <f t="shared" si="31"/>
        <v>400</v>
      </c>
      <c r="K214" s="549">
        <v>86</v>
      </c>
      <c r="L214" s="559">
        <f t="shared" si="29"/>
        <v>34400</v>
      </c>
      <c r="M214" s="516"/>
      <c r="N214" s="516"/>
      <c r="O214" s="516"/>
      <c r="P214" s="516"/>
      <c r="Q214" s="516"/>
      <c r="R214" s="728"/>
    </row>
    <row r="215" spans="1:18" outlineLevel="2" x14ac:dyDescent="0.25">
      <c r="A215" s="586" t="s">
        <v>1074</v>
      </c>
      <c r="B215" s="524">
        <v>77111508</v>
      </c>
      <c r="C215" s="523">
        <v>354</v>
      </c>
      <c r="D215" s="535" t="s">
        <v>548</v>
      </c>
      <c r="E215" s="105" t="s">
        <v>358</v>
      </c>
      <c r="F215" s="537">
        <v>50</v>
      </c>
      <c r="G215" s="537">
        <v>50</v>
      </c>
      <c r="H215" s="537">
        <v>50</v>
      </c>
      <c r="I215" s="537">
        <v>50</v>
      </c>
      <c r="J215" s="534">
        <f t="shared" si="31"/>
        <v>200</v>
      </c>
      <c r="K215" s="549">
        <v>150</v>
      </c>
      <c r="L215" s="559">
        <f t="shared" si="29"/>
        <v>30000</v>
      </c>
      <c r="M215" s="516"/>
      <c r="N215" s="516"/>
      <c r="O215" s="516"/>
      <c r="P215" s="516"/>
      <c r="Q215" s="516"/>
      <c r="R215" s="728"/>
    </row>
    <row r="216" spans="1:18" ht="18" customHeight="1" outlineLevel="2" x14ac:dyDescent="0.25">
      <c r="A216" s="586" t="s">
        <v>1074</v>
      </c>
      <c r="B216" s="524">
        <v>40151531</v>
      </c>
      <c r="C216" s="523">
        <v>354</v>
      </c>
      <c r="D216" s="535" t="s">
        <v>1037</v>
      </c>
      <c r="E216" s="105" t="s">
        <v>358</v>
      </c>
      <c r="F216" s="537">
        <v>50</v>
      </c>
      <c r="G216" s="537">
        <v>50</v>
      </c>
      <c r="H216" s="537">
        <v>50</v>
      </c>
      <c r="I216" s="537">
        <v>50</v>
      </c>
      <c r="J216" s="534">
        <f t="shared" si="31"/>
        <v>200</v>
      </c>
      <c r="K216" s="549">
        <v>86</v>
      </c>
      <c r="L216" s="559">
        <f t="shared" si="29"/>
        <v>17200</v>
      </c>
      <c r="M216" s="516"/>
      <c r="N216" s="516"/>
      <c r="O216" s="516"/>
      <c r="P216" s="516"/>
      <c r="Q216" s="516"/>
      <c r="R216" s="728"/>
    </row>
    <row r="217" spans="1:18" ht="18.75" customHeight="1" outlineLevel="2" x14ac:dyDescent="0.25">
      <c r="A217" s="586" t="s">
        <v>1074</v>
      </c>
      <c r="B217" s="524">
        <v>40151531</v>
      </c>
      <c r="C217" s="523">
        <v>354</v>
      </c>
      <c r="D217" s="535" t="s">
        <v>547</v>
      </c>
      <c r="E217" s="105" t="s">
        <v>358</v>
      </c>
      <c r="F217" s="537">
        <v>50</v>
      </c>
      <c r="G217" s="537">
        <v>50</v>
      </c>
      <c r="H217" s="537">
        <v>50</v>
      </c>
      <c r="I217" s="537">
        <v>50</v>
      </c>
      <c r="J217" s="534">
        <f t="shared" si="31"/>
        <v>200</v>
      </c>
      <c r="K217" s="549">
        <v>86</v>
      </c>
      <c r="L217" s="559">
        <f t="shared" si="29"/>
        <v>17200</v>
      </c>
      <c r="M217" s="516"/>
      <c r="N217" s="516"/>
      <c r="O217" s="516"/>
      <c r="P217" s="516"/>
      <c r="Q217" s="516"/>
      <c r="R217" s="728">
        <f>+R218-L218</f>
        <v>-37</v>
      </c>
    </row>
    <row r="218" spans="1:18" ht="18.75" customHeight="1" outlineLevel="2" x14ac:dyDescent="0.3">
      <c r="A218" s="586"/>
      <c r="B218" s="577" t="s">
        <v>712</v>
      </c>
      <c r="C218" s="523"/>
      <c r="D218" s="844" t="s">
        <v>1825</v>
      </c>
      <c r="E218" s="844"/>
      <c r="F218" s="844"/>
      <c r="G218" s="844"/>
      <c r="H218" s="844"/>
      <c r="I218" s="844"/>
      <c r="J218" s="635"/>
      <c r="K218" s="652"/>
      <c r="L218" s="703">
        <f>SUM(L185:L217)</f>
        <v>2500037</v>
      </c>
      <c r="M218" s="626"/>
      <c r="N218" s="626"/>
      <c r="O218" s="626"/>
      <c r="P218" s="626"/>
      <c r="Q218" s="626"/>
      <c r="R218" s="727">
        <v>2500000</v>
      </c>
    </row>
    <row r="219" spans="1:18" ht="18" customHeight="1" outlineLevel="2" x14ac:dyDescent="0.3">
      <c r="A219" s="586" t="s">
        <v>1074</v>
      </c>
      <c r="B219" s="577"/>
      <c r="C219" s="523"/>
      <c r="D219" s="849" t="s">
        <v>1826</v>
      </c>
      <c r="E219" s="849"/>
      <c r="F219" s="849"/>
      <c r="G219" s="849"/>
      <c r="H219" s="849"/>
      <c r="I219" s="756"/>
      <c r="J219" s="534"/>
      <c r="K219" s="549"/>
      <c r="L219" s="701"/>
      <c r="M219" s="516"/>
      <c r="N219" s="516"/>
      <c r="O219" s="516"/>
      <c r="P219" s="516"/>
      <c r="Q219" s="516"/>
      <c r="R219" s="728"/>
    </row>
    <row r="220" spans="1:18" ht="20.25" customHeight="1" outlineLevel="2" x14ac:dyDescent="0.25">
      <c r="A220" s="586" t="s">
        <v>1074</v>
      </c>
      <c r="B220" s="524">
        <v>40142318</v>
      </c>
      <c r="C220" s="523">
        <v>355</v>
      </c>
      <c r="D220" s="540" t="s">
        <v>1170</v>
      </c>
      <c r="E220" s="104" t="s">
        <v>1528</v>
      </c>
      <c r="F220" s="537">
        <v>50</v>
      </c>
      <c r="G220" s="537">
        <v>50</v>
      </c>
      <c r="H220" s="537">
        <v>50</v>
      </c>
      <c r="I220" s="537">
        <v>50</v>
      </c>
      <c r="J220" s="534">
        <f>+I220+H220+G220+F220</f>
        <v>200</v>
      </c>
      <c r="K220" s="552">
        <v>69</v>
      </c>
      <c r="L220" s="559">
        <f t="shared" ref="L220:L284" si="32">+K220*J220</f>
        <v>13800</v>
      </c>
      <c r="M220" s="516"/>
      <c r="N220" s="516"/>
      <c r="O220" s="516"/>
      <c r="P220" s="516"/>
      <c r="Q220" s="516"/>
      <c r="R220" s="728"/>
    </row>
    <row r="221" spans="1:18" outlineLevel="1" x14ac:dyDescent="0.25">
      <c r="A221" s="586"/>
      <c r="B221" s="524">
        <v>31151504</v>
      </c>
      <c r="C221" s="523">
        <v>355</v>
      </c>
      <c r="D221" s="535" t="s">
        <v>998</v>
      </c>
      <c r="E221" s="105" t="s">
        <v>123</v>
      </c>
      <c r="F221" s="537">
        <v>25</v>
      </c>
      <c r="G221" s="537">
        <v>25</v>
      </c>
      <c r="H221" s="537">
        <v>25</v>
      </c>
      <c r="I221" s="537">
        <v>25</v>
      </c>
      <c r="J221" s="534">
        <f>+I221+H221+G221+F221</f>
        <v>100</v>
      </c>
      <c r="K221" s="549">
        <v>175</v>
      </c>
      <c r="L221" s="559">
        <f t="shared" si="32"/>
        <v>17500</v>
      </c>
      <c r="M221" s="516"/>
      <c r="N221" s="516"/>
      <c r="O221" s="516"/>
      <c r="P221" s="516"/>
      <c r="Q221" s="516"/>
      <c r="R221" s="728"/>
    </row>
    <row r="222" spans="1:18" ht="19.5" customHeight="1" outlineLevel="2" x14ac:dyDescent="0.25">
      <c r="A222" s="586" t="s">
        <v>1074</v>
      </c>
      <c r="B222" s="525">
        <v>46181522</v>
      </c>
      <c r="C222" s="530">
        <v>355</v>
      </c>
      <c r="D222" s="594" t="s">
        <v>1596</v>
      </c>
      <c r="E222" s="541" t="s">
        <v>123</v>
      </c>
      <c r="F222" s="545">
        <v>3</v>
      </c>
      <c r="G222" s="104">
        <v>3</v>
      </c>
      <c r="H222" s="104">
        <v>3</v>
      </c>
      <c r="I222" s="104">
        <v>3</v>
      </c>
      <c r="J222" s="534">
        <f t="shared" ref="J222:J286" si="33">+I222+H222+G222+F222</f>
        <v>12</v>
      </c>
      <c r="K222" s="645">
        <v>3500</v>
      </c>
      <c r="L222" s="559">
        <f t="shared" si="32"/>
        <v>42000</v>
      </c>
      <c r="M222" s="516"/>
      <c r="N222" s="516"/>
      <c r="O222" s="516"/>
      <c r="P222" s="516"/>
      <c r="Q222" s="516"/>
      <c r="R222" s="728"/>
    </row>
    <row r="223" spans="1:18" outlineLevel="2" x14ac:dyDescent="0.25">
      <c r="A223" s="586" t="s">
        <v>1103</v>
      </c>
      <c r="B223" s="524">
        <v>40142612</v>
      </c>
      <c r="C223" s="523">
        <v>355</v>
      </c>
      <c r="D223" s="535" t="s">
        <v>1530</v>
      </c>
      <c r="E223" s="105" t="s">
        <v>402</v>
      </c>
      <c r="F223" s="537">
        <v>15</v>
      </c>
      <c r="G223" s="537">
        <v>15</v>
      </c>
      <c r="H223" s="537">
        <v>15</v>
      </c>
      <c r="I223" s="537">
        <v>15</v>
      </c>
      <c r="J223" s="534">
        <f t="shared" si="33"/>
        <v>60</v>
      </c>
      <c r="K223" s="549">
        <v>250</v>
      </c>
      <c r="L223" s="559">
        <f t="shared" si="32"/>
        <v>15000</v>
      </c>
      <c r="M223" s="516"/>
      <c r="N223" s="516"/>
      <c r="O223" s="516"/>
      <c r="P223" s="516"/>
      <c r="Q223" s="516"/>
      <c r="R223" s="728"/>
    </row>
    <row r="224" spans="1:18" outlineLevel="2" x14ac:dyDescent="0.25">
      <c r="A224" s="586" t="s">
        <v>1103</v>
      </c>
      <c r="B224" s="524">
        <v>40142320</v>
      </c>
      <c r="C224" s="523">
        <v>355</v>
      </c>
      <c r="D224" s="535" t="s">
        <v>820</v>
      </c>
      <c r="E224" s="105" t="s">
        <v>402</v>
      </c>
      <c r="F224" s="537">
        <v>200</v>
      </c>
      <c r="G224" s="537">
        <v>200</v>
      </c>
      <c r="H224" s="537">
        <v>200</v>
      </c>
      <c r="I224" s="537">
        <v>200</v>
      </c>
      <c r="J224" s="534">
        <f t="shared" si="33"/>
        <v>800</v>
      </c>
      <c r="K224" s="549">
        <v>550</v>
      </c>
      <c r="L224" s="559">
        <f t="shared" si="32"/>
        <v>440000</v>
      </c>
      <c r="M224" s="516"/>
      <c r="N224" s="516"/>
      <c r="O224" s="516"/>
      <c r="P224" s="516"/>
      <c r="Q224" s="516"/>
      <c r="R224" s="728"/>
    </row>
    <row r="225" spans="1:18" ht="21" customHeight="1" outlineLevel="2" x14ac:dyDescent="0.25">
      <c r="A225" s="586" t="s">
        <v>1074</v>
      </c>
      <c r="B225" s="524">
        <v>40142321</v>
      </c>
      <c r="C225" s="523">
        <v>355</v>
      </c>
      <c r="D225" s="535" t="s">
        <v>429</v>
      </c>
      <c r="E225" s="105" t="s">
        <v>402</v>
      </c>
      <c r="F225" s="537">
        <v>200</v>
      </c>
      <c r="G225" s="537">
        <v>200</v>
      </c>
      <c r="H225" s="537">
        <v>200</v>
      </c>
      <c r="I225" s="537">
        <v>200</v>
      </c>
      <c r="J225" s="534">
        <f t="shared" si="33"/>
        <v>800</v>
      </c>
      <c r="K225" s="549">
        <v>200</v>
      </c>
      <c r="L225" s="559">
        <f t="shared" si="32"/>
        <v>160000</v>
      </c>
      <c r="M225" s="516"/>
      <c r="N225" s="516"/>
      <c r="O225" s="516"/>
      <c r="P225" s="516"/>
      <c r="Q225" s="516"/>
      <c r="R225" s="728"/>
    </row>
    <row r="226" spans="1:18" outlineLevel="2" x14ac:dyDescent="0.25">
      <c r="A226" s="586" t="s">
        <v>1074</v>
      </c>
      <c r="B226" s="732">
        <v>27112103</v>
      </c>
      <c r="C226" s="523">
        <v>355</v>
      </c>
      <c r="D226" s="535" t="s">
        <v>285</v>
      </c>
      <c r="E226" s="105" t="s">
        <v>402</v>
      </c>
      <c r="F226" s="537">
        <v>50</v>
      </c>
      <c r="G226" s="537">
        <v>50</v>
      </c>
      <c r="H226" s="537">
        <v>50</v>
      </c>
      <c r="I226" s="537">
        <v>50</v>
      </c>
      <c r="J226" s="534">
        <f t="shared" si="33"/>
        <v>200</v>
      </c>
      <c r="K226" s="549">
        <v>225</v>
      </c>
      <c r="L226" s="559">
        <f t="shared" si="32"/>
        <v>45000</v>
      </c>
      <c r="M226" s="516"/>
      <c r="N226" s="516"/>
      <c r="O226" s="516"/>
      <c r="P226" s="516"/>
      <c r="Q226" s="516"/>
      <c r="R226" s="728"/>
    </row>
    <row r="227" spans="1:18" ht="22.5" customHeight="1" outlineLevel="2" x14ac:dyDescent="0.25">
      <c r="A227" s="586" t="s">
        <v>1074</v>
      </c>
      <c r="B227" s="525">
        <v>51111906</v>
      </c>
      <c r="C227" s="530">
        <v>355</v>
      </c>
      <c r="D227" s="540" t="s">
        <v>1531</v>
      </c>
      <c r="E227" s="104" t="s">
        <v>1528</v>
      </c>
      <c r="F227" s="104">
        <v>100</v>
      </c>
      <c r="G227" s="104">
        <v>100</v>
      </c>
      <c r="H227" s="104">
        <v>100</v>
      </c>
      <c r="I227" s="104">
        <v>100</v>
      </c>
      <c r="J227" s="534">
        <f t="shared" si="33"/>
        <v>400</v>
      </c>
      <c r="K227" s="552">
        <v>60</v>
      </c>
      <c r="L227" s="559">
        <f t="shared" si="32"/>
        <v>24000</v>
      </c>
      <c r="M227" s="516"/>
      <c r="N227" s="516"/>
      <c r="O227" s="516"/>
      <c r="P227" s="516"/>
      <c r="Q227" s="516"/>
      <c r="R227" s="728"/>
    </row>
    <row r="228" spans="1:18" ht="16.5" customHeight="1" outlineLevel="2" x14ac:dyDescent="0.25">
      <c r="A228" s="586" t="s">
        <v>1074</v>
      </c>
      <c r="B228" s="524">
        <v>40142612</v>
      </c>
      <c r="C228" s="523">
        <v>355</v>
      </c>
      <c r="D228" s="535" t="s">
        <v>568</v>
      </c>
      <c r="E228" s="105" t="s">
        <v>402</v>
      </c>
      <c r="F228" s="104">
        <v>100</v>
      </c>
      <c r="G228" s="104">
        <v>100</v>
      </c>
      <c r="H228" s="104">
        <v>100</v>
      </c>
      <c r="I228" s="104">
        <v>100</v>
      </c>
      <c r="J228" s="534">
        <f t="shared" si="33"/>
        <v>400</v>
      </c>
      <c r="K228" s="549">
        <v>120</v>
      </c>
      <c r="L228" s="559">
        <f t="shared" si="32"/>
        <v>48000</v>
      </c>
      <c r="M228" s="516"/>
      <c r="N228" s="516"/>
      <c r="O228" s="516"/>
      <c r="P228" s="516"/>
      <c r="Q228" s="516"/>
      <c r="R228" s="728"/>
    </row>
    <row r="229" spans="1:18" outlineLevel="2" x14ac:dyDescent="0.25">
      <c r="A229" s="586" t="s">
        <v>1295</v>
      </c>
      <c r="B229" s="524">
        <v>40142612</v>
      </c>
      <c r="C229" s="523">
        <v>355</v>
      </c>
      <c r="D229" s="535" t="s">
        <v>569</v>
      </c>
      <c r="E229" s="105" t="s">
        <v>402</v>
      </c>
      <c r="F229" s="104">
        <v>100</v>
      </c>
      <c r="G229" s="104">
        <v>100</v>
      </c>
      <c r="H229" s="104">
        <v>100</v>
      </c>
      <c r="I229" s="104">
        <v>100</v>
      </c>
      <c r="J229" s="534">
        <f t="shared" si="33"/>
        <v>400</v>
      </c>
      <c r="K229" s="549">
        <v>145</v>
      </c>
      <c r="L229" s="559">
        <f t="shared" si="32"/>
        <v>58000</v>
      </c>
      <c r="M229" s="516"/>
      <c r="N229" s="516"/>
      <c r="O229" s="516"/>
      <c r="P229" s="516"/>
      <c r="Q229" s="516"/>
      <c r="R229" s="728"/>
    </row>
    <row r="230" spans="1:18" ht="20.25" customHeight="1" outlineLevel="2" x14ac:dyDescent="0.25">
      <c r="A230" s="586" t="s">
        <v>1074</v>
      </c>
      <c r="B230" s="524">
        <v>40142612</v>
      </c>
      <c r="C230" s="523">
        <v>355</v>
      </c>
      <c r="D230" s="535" t="s">
        <v>566</v>
      </c>
      <c r="E230" s="105" t="s">
        <v>402</v>
      </c>
      <c r="F230" s="104">
        <v>100</v>
      </c>
      <c r="G230" s="104">
        <v>100</v>
      </c>
      <c r="H230" s="104">
        <v>100</v>
      </c>
      <c r="I230" s="104">
        <v>100</v>
      </c>
      <c r="J230" s="534">
        <f t="shared" si="33"/>
        <v>400</v>
      </c>
      <c r="K230" s="549">
        <v>105</v>
      </c>
      <c r="L230" s="559">
        <f t="shared" si="32"/>
        <v>42000</v>
      </c>
      <c r="M230" s="516"/>
      <c r="N230" s="516"/>
      <c r="O230" s="516"/>
      <c r="P230" s="516"/>
      <c r="Q230" s="516"/>
      <c r="R230" s="728"/>
    </row>
    <row r="231" spans="1:18" ht="14.25" customHeight="1" outlineLevel="2" x14ac:dyDescent="0.25">
      <c r="A231" s="586" t="s">
        <v>1074</v>
      </c>
      <c r="B231" s="524">
        <v>31231311</v>
      </c>
      <c r="C231" s="523">
        <v>355</v>
      </c>
      <c r="D231" s="535" t="s">
        <v>1532</v>
      </c>
      <c r="E231" s="105" t="s">
        <v>402</v>
      </c>
      <c r="F231" s="104">
        <v>100</v>
      </c>
      <c r="G231" s="104">
        <v>100</v>
      </c>
      <c r="H231" s="104">
        <v>100</v>
      </c>
      <c r="I231" s="104">
        <v>100</v>
      </c>
      <c r="J231" s="534">
        <f t="shared" si="33"/>
        <v>400</v>
      </c>
      <c r="K231" s="549">
        <v>130</v>
      </c>
      <c r="L231" s="559">
        <f t="shared" si="32"/>
        <v>52000</v>
      </c>
      <c r="M231" s="516"/>
      <c r="N231" s="516"/>
      <c r="O231" s="516"/>
      <c r="P231" s="516"/>
      <c r="Q231" s="516"/>
      <c r="R231" s="728"/>
    </row>
    <row r="232" spans="1:18" ht="18.75" customHeight="1" outlineLevel="2" x14ac:dyDescent="0.25">
      <c r="A232" s="586" t="s">
        <v>1074</v>
      </c>
      <c r="B232" s="524">
        <v>40142612</v>
      </c>
      <c r="C232" s="523">
        <v>355</v>
      </c>
      <c r="D232" s="535" t="s">
        <v>468</v>
      </c>
      <c r="E232" s="105" t="s">
        <v>402</v>
      </c>
      <c r="F232" s="537">
        <v>50</v>
      </c>
      <c r="G232" s="537">
        <v>50</v>
      </c>
      <c r="H232" s="537">
        <v>50</v>
      </c>
      <c r="I232" s="537">
        <v>50</v>
      </c>
      <c r="J232" s="534">
        <f t="shared" si="33"/>
        <v>200</v>
      </c>
      <c r="K232" s="549">
        <v>450</v>
      </c>
      <c r="L232" s="559">
        <f t="shared" si="32"/>
        <v>90000</v>
      </c>
      <c r="M232" s="516"/>
      <c r="N232" s="516"/>
      <c r="O232" s="516"/>
      <c r="P232" s="516"/>
      <c r="Q232" s="516"/>
      <c r="R232" s="728"/>
    </row>
    <row r="233" spans="1:18" outlineLevel="2" x14ac:dyDescent="0.25">
      <c r="A233" s="586" t="s">
        <v>1074</v>
      </c>
      <c r="B233" s="524">
        <v>40142612</v>
      </c>
      <c r="C233" s="523">
        <v>355</v>
      </c>
      <c r="D233" s="535" t="s">
        <v>565</v>
      </c>
      <c r="E233" s="105" t="s">
        <v>402</v>
      </c>
      <c r="F233" s="537">
        <v>150</v>
      </c>
      <c r="G233" s="537">
        <v>150</v>
      </c>
      <c r="H233" s="537">
        <v>150</v>
      </c>
      <c r="I233" s="537">
        <v>150</v>
      </c>
      <c r="J233" s="534">
        <f t="shared" si="33"/>
        <v>600</v>
      </c>
      <c r="K233" s="549">
        <v>60</v>
      </c>
      <c r="L233" s="559">
        <f t="shared" si="32"/>
        <v>36000</v>
      </c>
      <c r="M233" s="516"/>
      <c r="N233" s="516"/>
      <c r="O233" s="516"/>
      <c r="P233" s="516"/>
      <c r="Q233" s="516"/>
      <c r="R233" s="728"/>
    </row>
    <row r="234" spans="1:18" outlineLevel="2" x14ac:dyDescent="0.25">
      <c r="A234" s="586" t="s">
        <v>1074</v>
      </c>
      <c r="B234" s="524">
        <v>31231311</v>
      </c>
      <c r="C234" s="523">
        <v>355</v>
      </c>
      <c r="D234" s="535" t="s">
        <v>1533</v>
      </c>
      <c r="E234" s="105" t="s">
        <v>402</v>
      </c>
      <c r="F234" s="537">
        <v>200</v>
      </c>
      <c r="G234" s="537">
        <v>200</v>
      </c>
      <c r="H234" s="537">
        <v>200</v>
      </c>
      <c r="I234" s="537">
        <v>200</v>
      </c>
      <c r="J234" s="534">
        <f t="shared" si="33"/>
        <v>800</v>
      </c>
      <c r="K234" s="549">
        <v>90</v>
      </c>
      <c r="L234" s="559">
        <f t="shared" si="32"/>
        <v>72000</v>
      </c>
      <c r="M234" s="516"/>
      <c r="N234" s="516"/>
      <c r="O234" s="516"/>
      <c r="P234" s="516"/>
      <c r="Q234" s="516"/>
      <c r="R234" s="728"/>
    </row>
    <row r="235" spans="1:18" ht="27" customHeight="1" outlineLevel="2" x14ac:dyDescent="0.25">
      <c r="A235" s="586" t="s">
        <v>1074</v>
      </c>
      <c r="B235" s="524">
        <v>46181504</v>
      </c>
      <c r="C235" s="523">
        <v>355</v>
      </c>
      <c r="D235" s="622" t="s">
        <v>1534</v>
      </c>
      <c r="E235" s="100" t="s">
        <v>1075</v>
      </c>
      <c r="F235" s="537">
        <v>100</v>
      </c>
      <c r="G235" s="537">
        <v>100</v>
      </c>
      <c r="H235" s="537">
        <v>100</v>
      </c>
      <c r="I235" s="537">
        <v>100</v>
      </c>
      <c r="J235" s="534">
        <f t="shared" si="33"/>
        <v>400</v>
      </c>
      <c r="K235" s="549">
        <v>550</v>
      </c>
      <c r="L235" s="559">
        <f t="shared" si="32"/>
        <v>220000</v>
      </c>
      <c r="M235" s="516"/>
      <c r="N235" s="516"/>
      <c r="O235" s="516"/>
      <c r="P235" s="516"/>
      <c r="Q235" s="516"/>
      <c r="R235" s="728"/>
    </row>
    <row r="236" spans="1:18" ht="21.75" customHeight="1" outlineLevel="2" x14ac:dyDescent="0.25">
      <c r="A236" s="586"/>
      <c r="B236" s="524">
        <v>27111706</v>
      </c>
      <c r="C236" s="523">
        <v>355</v>
      </c>
      <c r="D236" s="535" t="s">
        <v>1001</v>
      </c>
      <c r="E236" s="105" t="s">
        <v>402</v>
      </c>
      <c r="F236" s="537">
        <v>200</v>
      </c>
      <c r="G236" s="537">
        <v>200</v>
      </c>
      <c r="H236" s="537">
        <v>200</v>
      </c>
      <c r="I236" s="537">
        <v>200</v>
      </c>
      <c r="J236" s="534">
        <f t="shared" si="33"/>
        <v>800</v>
      </c>
      <c r="K236" s="549">
        <v>250</v>
      </c>
      <c r="L236" s="559">
        <f t="shared" si="32"/>
        <v>200000</v>
      </c>
      <c r="M236" s="516"/>
      <c r="N236" s="516"/>
      <c r="O236" s="516"/>
      <c r="P236" s="516"/>
      <c r="Q236" s="516"/>
      <c r="R236" s="728"/>
    </row>
    <row r="237" spans="1:18" outlineLevel="2" x14ac:dyDescent="0.25">
      <c r="A237" s="586" t="s">
        <v>1074</v>
      </c>
      <c r="B237" s="524">
        <v>40142321</v>
      </c>
      <c r="C237" s="523">
        <v>355</v>
      </c>
      <c r="D237" s="535" t="s">
        <v>810</v>
      </c>
      <c r="E237" s="105" t="s">
        <v>402</v>
      </c>
      <c r="F237" s="537">
        <v>200</v>
      </c>
      <c r="G237" s="537">
        <v>200</v>
      </c>
      <c r="H237" s="537">
        <v>200</v>
      </c>
      <c r="I237" s="537">
        <v>200</v>
      </c>
      <c r="J237" s="534">
        <f t="shared" si="33"/>
        <v>800</v>
      </c>
      <c r="K237" s="549">
        <v>40</v>
      </c>
      <c r="L237" s="559">
        <f t="shared" si="32"/>
        <v>32000</v>
      </c>
      <c r="M237" s="516"/>
      <c r="N237" s="516"/>
      <c r="O237" s="516"/>
      <c r="P237" s="516"/>
      <c r="Q237" s="516"/>
      <c r="R237" s="728"/>
    </row>
    <row r="238" spans="1:18" ht="18" customHeight="1" outlineLevel="2" x14ac:dyDescent="0.25">
      <c r="A238" s="586" t="s">
        <v>1074</v>
      </c>
      <c r="B238" s="524">
        <v>40142612</v>
      </c>
      <c r="C238" s="523">
        <v>355</v>
      </c>
      <c r="D238" s="535" t="s">
        <v>818</v>
      </c>
      <c r="E238" s="105" t="s">
        <v>402</v>
      </c>
      <c r="F238" s="537">
        <v>200</v>
      </c>
      <c r="G238" s="537">
        <v>200</v>
      </c>
      <c r="H238" s="537">
        <v>200</v>
      </c>
      <c r="I238" s="537">
        <v>200</v>
      </c>
      <c r="J238" s="534">
        <f t="shared" si="33"/>
        <v>800</v>
      </c>
      <c r="K238" s="549">
        <v>75</v>
      </c>
      <c r="L238" s="559">
        <f t="shared" si="32"/>
        <v>60000</v>
      </c>
      <c r="M238" s="516"/>
      <c r="N238" s="516"/>
      <c r="O238" s="516"/>
      <c r="P238" s="516"/>
      <c r="Q238" s="516"/>
      <c r="R238" s="728"/>
    </row>
    <row r="239" spans="1:18" ht="23.25" customHeight="1" outlineLevel="2" x14ac:dyDescent="0.25">
      <c r="A239" s="586" t="s">
        <v>1074</v>
      </c>
      <c r="B239" s="524">
        <v>20142402</v>
      </c>
      <c r="C239" s="523">
        <v>355</v>
      </c>
      <c r="D239" s="535" t="s">
        <v>588</v>
      </c>
      <c r="E239" s="105" t="s">
        <v>402</v>
      </c>
      <c r="F239" s="537">
        <v>400</v>
      </c>
      <c r="G239" s="537">
        <v>400</v>
      </c>
      <c r="H239" s="537">
        <v>400</v>
      </c>
      <c r="I239" s="537">
        <v>400</v>
      </c>
      <c r="J239" s="534">
        <f t="shared" si="33"/>
        <v>1600</v>
      </c>
      <c r="K239" s="549">
        <v>45</v>
      </c>
      <c r="L239" s="559">
        <f t="shared" si="32"/>
        <v>72000</v>
      </c>
      <c r="M239" s="516"/>
      <c r="N239" s="516"/>
      <c r="O239" s="516"/>
      <c r="P239" s="516"/>
      <c r="Q239" s="516"/>
      <c r="R239" s="728"/>
    </row>
    <row r="240" spans="1:18" ht="24.75" customHeight="1" outlineLevel="2" x14ac:dyDescent="0.25">
      <c r="A240" s="586" t="s">
        <v>1074</v>
      </c>
      <c r="B240" s="524">
        <v>40142320</v>
      </c>
      <c r="C240" s="523">
        <v>355</v>
      </c>
      <c r="D240" s="535" t="s">
        <v>1535</v>
      </c>
      <c r="E240" s="105" t="s">
        <v>402</v>
      </c>
      <c r="F240" s="537">
        <v>400</v>
      </c>
      <c r="G240" s="537">
        <v>400</v>
      </c>
      <c r="H240" s="537">
        <v>400</v>
      </c>
      <c r="I240" s="537">
        <v>400</v>
      </c>
      <c r="J240" s="534">
        <f t="shared" si="33"/>
        <v>1600</v>
      </c>
      <c r="K240" s="549">
        <v>60</v>
      </c>
      <c r="L240" s="559">
        <f t="shared" si="32"/>
        <v>96000</v>
      </c>
      <c r="M240" s="516"/>
      <c r="N240" s="516"/>
      <c r="O240" s="516"/>
      <c r="P240" s="516"/>
      <c r="Q240" s="516"/>
      <c r="R240" s="728"/>
    </row>
    <row r="241" spans="1:18" ht="21" customHeight="1" outlineLevel="2" x14ac:dyDescent="0.25">
      <c r="A241" s="586" t="s">
        <v>1074</v>
      </c>
      <c r="B241" s="524">
        <v>31231311</v>
      </c>
      <c r="C241" s="523">
        <v>355</v>
      </c>
      <c r="D241" s="535" t="s">
        <v>1536</v>
      </c>
      <c r="E241" s="105" t="s">
        <v>402</v>
      </c>
      <c r="F241" s="537">
        <v>400</v>
      </c>
      <c r="G241" s="537">
        <v>400</v>
      </c>
      <c r="H241" s="537">
        <v>400</v>
      </c>
      <c r="I241" s="537">
        <v>400</v>
      </c>
      <c r="J241" s="534">
        <f t="shared" si="33"/>
        <v>1600</v>
      </c>
      <c r="K241" s="549">
        <v>60</v>
      </c>
      <c r="L241" s="559">
        <f t="shared" si="32"/>
        <v>96000</v>
      </c>
      <c r="M241" s="516"/>
      <c r="N241" s="516"/>
      <c r="O241" s="516"/>
      <c r="P241" s="516"/>
      <c r="Q241" s="516"/>
      <c r="R241" s="728"/>
    </row>
    <row r="242" spans="1:18" ht="18" customHeight="1" outlineLevel="2" x14ac:dyDescent="0.25">
      <c r="A242" s="586" t="s">
        <v>1074</v>
      </c>
      <c r="B242" s="524">
        <v>40142321</v>
      </c>
      <c r="C242" s="523">
        <v>355</v>
      </c>
      <c r="D242" s="535" t="s">
        <v>809</v>
      </c>
      <c r="E242" s="105" t="s">
        <v>402</v>
      </c>
      <c r="F242" s="537">
        <v>400</v>
      </c>
      <c r="G242" s="537">
        <v>400</v>
      </c>
      <c r="H242" s="537">
        <v>400</v>
      </c>
      <c r="I242" s="537">
        <v>400</v>
      </c>
      <c r="J242" s="534">
        <f t="shared" si="33"/>
        <v>1600</v>
      </c>
      <c r="K242" s="549">
        <v>32</v>
      </c>
      <c r="L242" s="559">
        <f t="shared" si="32"/>
        <v>51200</v>
      </c>
      <c r="M242" s="516"/>
      <c r="N242" s="516"/>
      <c r="O242" s="516"/>
      <c r="P242" s="516"/>
      <c r="Q242" s="516"/>
      <c r="R242" s="728"/>
    </row>
    <row r="243" spans="1:18" outlineLevel="2" x14ac:dyDescent="0.25">
      <c r="A243" s="586" t="s">
        <v>1074</v>
      </c>
      <c r="B243" s="524">
        <v>40142609</v>
      </c>
      <c r="C243" s="523">
        <v>355</v>
      </c>
      <c r="D243" s="535" t="s">
        <v>460</v>
      </c>
      <c r="E243" s="105" t="s">
        <v>223</v>
      </c>
      <c r="F243" s="537">
        <v>100</v>
      </c>
      <c r="G243" s="537">
        <v>100</v>
      </c>
      <c r="H243" s="537">
        <v>100</v>
      </c>
      <c r="I243" s="537">
        <v>100</v>
      </c>
      <c r="J243" s="534">
        <f t="shared" si="33"/>
        <v>400</v>
      </c>
      <c r="K243" s="549">
        <v>450</v>
      </c>
      <c r="L243" s="559">
        <f>+K243*J243</f>
        <v>180000</v>
      </c>
      <c r="M243" s="516"/>
      <c r="N243" s="516"/>
      <c r="O243" s="516"/>
      <c r="P243" s="516"/>
      <c r="Q243" s="516"/>
      <c r="R243" s="728"/>
    </row>
    <row r="244" spans="1:18" outlineLevel="2" x14ac:dyDescent="0.25">
      <c r="A244" s="586" t="s">
        <v>1074</v>
      </c>
      <c r="B244" s="524">
        <v>40142612</v>
      </c>
      <c r="C244" s="523">
        <v>355</v>
      </c>
      <c r="D244" s="535" t="s">
        <v>579</v>
      </c>
      <c r="E244" s="105" t="s">
        <v>486</v>
      </c>
      <c r="F244" s="537">
        <v>500</v>
      </c>
      <c r="G244" s="537">
        <v>500</v>
      </c>
      <c r="H244" s="537">
        <v>500</v>
      </c>
      <c r="I244" s="537">
        <v>500</v>
      </c>
      <c r="J244" s="534">
        <f t="shared" si="33"/>
        <v>2000</v>
      </c>
      <c r="K244" s="549">
        <v>70</v>
      </c>
      <c r="L244" s="559">
        <f t="shared" si="32"/>
        <v>140000</v>
      </c>
      <c r="M244" s="516"/>
      <c r="N244" s="516"/>
      <c r="O244" s="516"/>
      <c r="P244" s="516"/>
      <c r="Q244" s="516"/>
      <c r="R244" s="728"/>
    </row>
    <row r="245" spans="1:18" outlineLevel="2" x14ac:dyDescent="0.25">
      <c r="A245" s="586" t="s">
        <v>1074</v>
      </c>
      <c r="B245" s="524">
        <v>40142321</v>
      </c>
      <c r="C245" s="523">
        <v>355</v>
      </c>
      <c r="D245" s="535" t="s">
        <v>816</v>
      </c>
      <c r="E245" s="105" t="s">
        <v>402</v>
      </c>
      <c r="F245" s="537">
        <v>1000</v>
      </c>
      <c r="G245" s="537">
        <v>1000</v>
      </c>
      <c r="H245" s="537">
        <v>1000</v>
      </c>
      <c r="I245" s="537">
        <v>1000</v>
      </c>
      <c r="J245" s="534">
        <f t="shared" si="33"/>
        <v>4000</v>
      </c>
      <c r="K245" s="549">
        <v>55</v>
      </c>
      <c r="L245" s="559">
        <f t="shared" si="32"/>
        <v>220000</v>
      </c>
      <c r="M245" s="516"/>
      <c r="N245" s="516"/>
      <c r="O245" s="516"/>
      <c r="P245" s="516"/>
      <c r="Q245" s="516"/>
      <c r="R245" s="728"/>
    </row>
    <row r="246" spans="1:18" outlineLevel="2" x14ac:dyDescent="0.25">
      <c r="A246" s="586" t="s">
        <v>1074</v>
      </c>
      <c r="B246" s="524">
        <v>20142402</v>
      </c>
      <c r="C246" s="523">
        <v>355</v>
      </c>
      <c r="D246" s="535" t="s">
        <v>587</v>
      </c>
      <c r="E246" s="105" t="s">
        <v>402</v>
      </c>
      <c r="F246" s="537">
        <v>1500</v>
      </c>
      <c r="G246" s="537">
        <v>1500</v>
      </c>
      <c r="H246" s="537">
        <v>1500</v>
      </c>
      <c r="I246" s="537">
        <v>1500</v>
      </c>
      <c r="J246" s="534">
        <f t="shared" si="33"/>
        <v>6000</v>
      </c>
      <c r="K246" s="549">
        <v>35</v>
      </c>
      <c r="L246" s="559">
        <f t="shared" si="32"/>
        <v>210000</v>
      </c>
      <c r="M246" s="516"/>
      <c r="N246" s="516"/>
      <c r="O246" s="516"/>
      <c r="P246" s="516"/>
      <c r="Q246" s="516"/>
      <c r="R246" s="728"/>
    </row>
    <row r="247" spans="1:18" outlineLevel="2" x14ac:dyDescent="0.25">
      <c r="A247" s="586" t="s">
        <v>1074</v>
      </c>
      <c r="B247" s="524">
        <v>40142320</v>
      </c>
      <c r="C247" s="523">
        <v>355</v>
      </c>
      <c r="D247" s="535" t="s">
        <v>1537</v>
      </c>
      <c r="E247" s="105" t="s">
        <v>402</v>
      </c>
      <c r="F247" s="537">
        <v>700</v>
      </c>
      <c r="G247" s="537">
        <v>700</v>
      </c>
      <c r="H247" s="537">
        <v>700</v>
      </c>
      <c r="I247" s="537">
        <v>700</v>
      </c>
      <c r="J247" s="534">
        <f t="shared" si="33"/>
        <v>2800</v>
      </c>
      <c r="K247" s="549">
        <v>50</v>
      </c>
      <c r="L247" s="559">
        <f>+K247*J247</f>
        <v>140000</v>
      </c>
      <c r="M247" s="516"/>
      <c r="N247" s="516"/>
      <c r="O247" s="516"/>
      <c r="P247" s="516"/>
      <c r="Q247" s="516"/>
      <c r="R247" s="728"/>
    </row>
    <row r="248" spans="1:18" outlineLevel="2" x14ac:dyDescent="0.25">
      <c r="A248" s="586" t="s">
        <v>1074</v>
      </c>
      <c r="B248" s="524">
        <v>40142605</v>
      </c>
      <c r="C248" s="523">
        <v>355</v>
      </c>
      <c r="D248" s="535" t="s">
        <v>822</v>
      </c>
      <c r="E248" s="105" t="s">
        <v>402</v>
      </c>
      <c r="F248" s="537">
        <v>700</v>
      </c>
      <c r="G248" s="537">
        <v>700</v>
      </c>
      <c r="H248" s="537">
        <v>700</v>
      </c>
      <c r="I248" s="537">
        <v>700</v>
      </c>
      <c r="J248" s="534">
        <f t="shared" si="33"/>
        <v>2800</v>
      </c>
      <c r="K248" s="549">
        <v>20</v>
      </c>
      <c r="L248" s="559">
        <f t="shared" si="32"/>
        <v>56000</v>
      </c>
      <c r="M248" s="516"/>
      <c r="N248" s="516"/>
      <c r="O248" s="516"/>
      <c r="P248" s="516"/>
      <c r="Q248" s="516"/>
      <c r="R248" s="728"/>
    </row>
    <row r="249" spans="1:18" outlineLevel="2" x14ac:dyDescent="0.25">
      <c r="A249" s="586" t="s">
        <v>1074</v>
      </c>
      <c r="B249" s="524">
        <v>20142402</v>
      </c>
      <c r="C249" s="523">
        <v>355</v>
      </c>
      <c r="D249" s="535" t="s">
        <v>586</v>
      </c>
      <c r="E249" s="105" t="s">
        <v>402</v>
      </c>
      <c r="F249" s="537">
        <v>700</v>
      </c>
      <c r="G249" s="537">
        <v>700</v>
      </c>
      <c r="H249" s="537">
        <v>700</v>
      </c>
      <c r="I249" s="537">
        <v>700</v>
      </c>
      <c r="J249" s="534">
        <f t="shared" si="33"/>
        <v>2800</v>
      </c>
      <c r="K249" s="549">
        <v>25</v>
      </c>
      <c r="L249" s="559">
        <f t="shared" si="32"/>
        <v>70000</v>
      </c>
      <c r="M249" s="516"/>
      <c r="N249" s="516"/>
      <c r="O249" s="516"/>
      <c r="P249" s="516"/>
      <c r="Q249" s="516"/>
      <c r="R249" s="728"/>
    </row>
    <row r="250" spans="1:18" outlineLevel="2" x14ac:dyDescent="0.25">
      <c r="A250" s="586"/>
      <c r="B250" s="524"/>
      <c r="C250" s="537">
        <v>355</v>
      </c>
      <c r="D250" s="594" t="s">
        <v>1529</v>
      </c>
      <c r="E250" s="104" t="s">
        <v>766</v>
      </c>
      <c r="F250" s="104">
        <v>100</v>
      </c>
      <c r="G250" s="104">
        <v>100</v>
      </c>
      <c r="H250" s="104">
        <v>100</v>
      </c>
      <c r="I250" s="104">
        <v>100</v>
      </c>
      <c r="J250" s="534">
        <f>+I250+H250+G250+F250</f>
        <v>400</v>
      </c>
      <c r="K250" s="552">
        <v>550</v>
      </c>
      <c r="L250" s="559">
        <f t="shared" si="32"/>
        <v>220000</v>
      </c>
      <c r="M250" s="516"/>
      <c r="N250" s="516"/>
      <c r="O250" s="516"/>
      <c r="P250" s="516"/>
      <c r="Q250" s="516"/>
      <c r="R250" s="728"/>
    </row>
    <row r="251" spans="1:18" outlineLevel="2" x14ac:dyDescent="0.25">
      <c r="A251" s="586"/>
      <c r="B251" s="524">
        <v>27112004</v>
      </c>
      <c r="C251" s="530">
        <v>354</v>
      </c>
      <c r="D251" s="540" t="s">
        <v>1252</v>
      </c>
      <c r="E251" s="104" t="s">
        <v>1528</v>
      </c>
      <c r="F251" s="537">
        <v>24</v>
      </c>
      <c r="G251" s="537">
        <v>24</v>
      </c>
      <c r="H251" s="537">
        <v>25</v>
      </c>
      <c r="I251" s="537">
        <v>25</v>
      </c>
      <c r="J251" s="534">
        <f>+I251+H251+G251+F251</f>
        <v>98</v>
      </c>
      <c r="K251" s="552">
        <v>650</v>
      </c>
      <c r="L251" s="559">
        <f t="shared" si="32"/>
        <v>63700</v>
      </c>
      <c r="M251" s="516"/>
      <c r="N251" s="516"/>
      <c r="O251" s="516"/>
      <c r="P251" s="516"/>
      <c r="Q251" s="516"/>
      <c r="R251" s="728"/>
    </row>
    <row r="252" spans="1:18" ht="18" customHeight="1" outlineLevel="2" x14ac:dyDescent="0.25">
      <c r="A252" s="586" t="s">
        <v>1074</v>
      </c>
      <c r="B252" s="524">
        <v>40142321</v>
      </c>
      <c r="C252" s="523">
        <v>355</v>
      </c>
      <c r="D252" s="535" t="s">
        <v>1036</v>
      </c>
      <c r="E252" s="105" t="s">
        <v>402</v>
      </c>
      <c r="F252" s="537">
        <v>500</v>
      </c>
      <c r="G252" s="537">
        <v>1500</v>
      </c>
      <c r="H252" s="537">
        <v>1500</v>
      </c>
      <c r="I252" s="537">
        <v>1500</v>
      </c>
      <c r="J252" s="534">
        <f t="shared" si="33"/>
        <v>5000</v>
      </c>
      <c r="K252" s="549">
        <v>40</v>
      </c>
      <c r="L252" s="559">
        <f t="shared" si="32"/>
        <v>200000</v>
      </c>
      <c r="M252" s="516"/>
      <c r="N252" s="516"/>
      <c r="O252" s="516"/>
      <c r="P252" s="516"/>
      <c r="Q252" s="516"/>
      <c r="R252" s="728"/>
    </row>
    <row r="253" spans="1:18" ht="21.75" customHeight="1" outlineLevel="2" x14ac:dyDescent="0.25">
      <c r="A253" s="586" t="s">
        <v>1074</v>
      </c>
      <c r="B253" s="524">
        <v>31231313</v>
      </c>
      <c r="C253" s="523">
        <v>355</v>
      </c>
      <c r="D253" s="535" t="s">
        <v>611</v>
      </c>
      <c r="E253" s="105" t="s">
        <v>402</v>
      </c>
      <c r="F253" s="537">
        <v>100</v>
      </c>
      <c r="G253" s="537">
        <v>100</v>
      </c>
      <c r="H253" s="537">
        <v>100</v>
      </c>
      <c r="I253" s="537">
        <v>100</v>
      </c>
      <c r="J253" s="534">
        <f t="shared" si="33"/>
        <v>400</v>
      </c>
      <c r="K253" s="549">
        <v>5500</v>
      </c>
      <c r="L253" s="559">
        <f t="shared" si="32"/>
        <v>2200000</v>
      </c>
      <c r="M253" s="516"/>
      <c r="N253" s="516"/>
      <c r="O253" s="516"/>
      <c r="P253" s="516"/>
      <c r="Q253" s="516"/>
      <c r="R253" s="728"/>
    </row>
    <row r="254" spans="1:18" outlineLevel="2" x14ac:dyDescent="0.25">
      <c r="A254" s="586" t="s">
        <v>1074</v>
      </c>
      <c r="B254" s="524">
        <v>40142320</v>
      </c>
      <c r="C254" s="523">
        <v>355</v>
      </c>
      <c r="D254" s="535" t="s">
        <v>311</v>
      </c>
      <c r="E254" s="103" t="s">
        <v>123</v>
      </c>
      <c r="F254" s="537">
        <v>250</v>
      </c>
      <c r="G254" s="537">
        <v>250</v>
      </c>
      <c r="H254" s="537">
        <v>250</v>
      </c>
      <c r="I254" s="537">
        <v>250</v>
      </c>
      <c r="J254" s="534">
        <f t="shared" si="33"/>
        <v>1000</v>
      </c>
      <c r="K254" s="549">
        <v>20</v>
      </c>
      <c r="L254" s="559">
        <f t="shared" si="32"/>
        <v>20000</v>
      </c>
      <c r="M254" s="516"/>
      <c r="N254" s="516"/>
      <c r="O254" s="516"/>
      <c r="P254" s="516"/>
      <c r="Q254" s="516"/>
      <c r="R254" s="728"/>
    </row>
    <row r="255" spans="1:18" outlineLevel="2" x14ac:dyDescent="0.25">
      <c r="A255" s="586" t="s">
        <v>1074</v>
      </c>
      <c r="B255" s="524">
        <v>40142605</v>
      </c>
      <c r="C255" s="523">
        <v>355</v>
      </c>
      <c r="D255" s="535" t="s">
        <v>473</v>
      </c>
      <c r="E255" s="105" t="s">
        <v>402</v>
      </c>
      <c r="F255" s="537">
        <v>300</v>
      </c>
      <c r="G255" s="537">
        <v>300</v>
      </c>
      <c r="H255" s="537">
        <v>300</v>
      </c>
      <c r="I255" s="537">
        <v>300</v>
      </c>
      <c r="J255" s="534">
        <f t="shared" si="33"/>
        <v>1200</v>
      </c>
      <c r="K255" s="549">
        <v>95</v>
      </c>
      <c r="L255" s="559">
        <f t="shared" si="32"/>
        <v>114000</v>
      </c>
      <c r="M255" s="516"/>
      <c r="N255" s="516"/>
      <c r="O255" s="516"/>
      <c r="P255" s="516"/>
      <c r="Q255" s="516"/>
      <c r="R255" s="728"/>
    </row>
    <row r="256" spans="1:18" ht="22.5" customHeight="1" outlineLevel="2" x14ac:dyDescent="0.25">
      <c r="A256" s="586" t="s">
        <v>1074</v>
      </c>
      <c r="B256" s="524">
        <v>31231313</v>
      </c>
      <c r="C256" s="523">
        <v>355</v>
      </c>
      <c r="D256" s="535" t="s">
        <v>607</v>
      </c>
      <c r="E256" s="105" t="s">
        <v>402</v>
      </c>
      <c r="F256" s="537">
        <v>300</v>
      </c>
      <c r="G256" s="537">
        <v>300</v>
      </c>
      <c r="H256" s="537">
        <v>300</v>
      </c>
      <c r="I256" s="537">
        <v>300</v>
      </c>
      <c r="J256" s="534">
        <f t="shared" si="33"/>
        <v>1200</v>
      </c>
      <c r="K256" s="549">
        <v>350</v>
      </c>
      <c r="L256" s="559">
        <f t="shared" si="32"/>
        <v>420000</v>
      </c>
      <c r="M256" s="516"/>
      <c r="N256" s="516"/>
      <c r="O256" s="516"/>
      <c r="P256" s="516"/>
      <c r="Q256" s="516"/>
      <c r="R256" s="728"/>
    </row>
    <row r="257" spans="1:18" ht="21.75" customHeight="1" outlineLevel="2" x14ac:dyDescent="0.25">
      <c r="A257" s="586" t="s">
        <v>1074</v>
      </c>
      <c r="B257" s="524">
        <v>31231313</v>
      </c>
      <c r="C257" s="523">
        <v>355</v>
      </c>
      <c r="D257" s="535" t="s">
        <v>604</v>
      </c>
      <c r="E257" s="105" t="s">
        <v>402</v>
      </c>
      <c r="F257" s="537">
        <v>300</v>
      </c>
      <c r="G257" s="537">
        <v>300</v>
      </c>
      <c r="H257" s="537">
        <v>300</v>
      </c>
      <c r="I257" s="537">
        <v>300</v>
      </c>
      <c r="J257" s="534">
        <f t="shared" si="33"/>
        <v>1200</v>
      </c>
      <c r="K257" s="549">
        <v>425</v>
      </c>
      <c r="L257" s="559">
        <f t="shared" si="32"/>
        <v>510000</v>
      </c>
      <c r="M257" s="516"/>
      <c r="N257" s="516"/>
      <c r="O257" s="516"/>
      <c r="P257" s="516"/>
      <c r="Q257" s="516"/>
      <c r="R257" s="728"/>
    </row>
    <row r="258" spans="1:18" ht="21.75" customHeight="1" outlineLevel="2" x14ac:dyDescent="0.25">
      <c r="A258" s="586" t="s">
        <v>1074</v>
      </c>
      <c r="B258" s="524">
        <v>40142605</v>
      </c>
      <c r="C258" s="523">
        <v>355</v>
      </c>
      <c r="D258" s="535" t="s">
        <v>471</v>
      </c>
      <c r="E258" s="105" t="s">
        <v>402</v>
      </c>
      <c r="F258" s="537">
        <v>320</v>
      </c>
      <c r="G258" s="537">
        <v>320</v>
      </c>
      <c r="H258" s="537">
        <v>320</v>
      </c>
      <c r="I258" s="537">
        <v>320</v>
      </c>
      <c r="J258" s="534">
        <f t="shared" si="33"/>
        <v>1280</v>
      </c>
      <c r="K258" s="549">
        <v>55</v>
      </c>
      <c r="L258" s="559">
        <f t="shared" si="32"/>
        <v>70400</v>
      </c>
      <c r="M258" s="516"/>
      <c r="N258" s="516"/>
      <c r="O258" s="516"/>
      <c r="P258" s="516"/>
      <c r="Q258" s="516"/>
      <c r="R258" s="728"/>
    </row>
    <row r="259" spans="1:18" outlineLevel="2" x14ac:dyDescent="0.25">
      <c r="A259" s="586" t="s">
        <v>1074</v>
      </c>
      <c r="B259" s="524">
        <v>40142320</v>
      </c>
      <c r="C259" s="523">
        <v>355</v>
      </c>
      <c r="D259" s="535" t="s">
        <v>819</v>
      </c>
      <c r="E259" s="105" t="s">
        <v>402</v>
      </c>
      <c r="F259" s="537">
        <v>320</v>
      </c>
      <c r="G259" s="537">
        <v>320</v>
      </c>
      <c r="H259" s="537">
        <v>320</v>
      </c>
      <c r="I259" s="537">
        <v>320</v>
      </c>
      <c r="J259" s="534">
        <f t="shared" si="33"/>
        <v>1280</v>
      </c>
      <c r="K259" s="549">
        <v>30</v>
      </c>
      <c r="L259" s="559">
        <f t="shared" si="32"/>
        <v>38400</v>
      </c>
      <c r="M259" s="516"/>
      <c r="N259" s="516"/>
      <c r="O259" s="516"/>
      <c r="P259" s="516"/>
      <c r="Q259" s="516"/>
      <c r="R259" s="728"/>
    </row>
    <row r="260" spans="1:18" outlineLevel="2" x14ac:dyDescent="0.25">
      <c r="A260" s="586" t="s">
        <v>1074</v>
      </c>
      <c r="B260" s="524">
        <v>40142605</v>
      </c>
      <c r="C260" s="523">
        <v>355</v>
      </c>
      <c r="D260" s="535" t="s">
        <v>470</v>
      </c>
      <c r="E260" s="105" t="s">
        <v>402</v>
      </c>
      <c r="F260" s="537">
        <v>500</v>
      </c>
      <c r="G260" s="537">
        <v>500</v>
      </c>
      <c r="H260" s="537">
        <v>500</v>
      </c>
      <c r="I260" s="537">
        <v>500</v>
      </c>
      <c r="J260" s="534">
        <f t="shared" si="33"/>
        <v>2000</v>
      </c>
      <c r="K260" s="549">
        <v>25</v>
      </c>
      <c r="L260" s="559">
        <f t="shared" si="32"/>
        <v>50000</v>
      </c>
      <c r="M260" s="516"/>
      <c r="N260" s="516"/>
      <c r="O260" s="516"/>
      <c r="P260" s="516"/>
      <c r="Q260" s="516"/>
      <c r="R260" s="728"/>
    </row>
    <row r="261" spans="1:18" outlineLevel="2" x14ac:dyDescent="0.25">
      <c r="A261" s="586" t="s">
        <v>1074</v>
      </c>
      <c r="B261" s="524">
        <v>40142321</v>
      </c>
      <c r="C261" s="523">
        <v>355</v>
      </c>
      <c r="D261" s="535" t="s">
        <v>813</v>
      </c>
      <c r="E261" s="105" t="s">
        <v>402</v>
      </c>
      <c r="F261" s="537">
        <v>500</v>
      </c>
      <c r="G261" s="537">
        <v>500</v>
      </c>
      <c r="H261" s="537">
        <v>500</v>
      </c>
      <c r="I261" s="537">
        <v>500</v>
      </c>
      <c r="J261" s="534">
        <f t="shared" si="33"/>
        <v>2000</v>
      </c>
      <c r="K261" s="549">
        <v>15</v>
      </c>
      <c r="L261" s="559">
        <f t="shared" si="32"/>
        <v>30000</v>
      </c>
      <c r="M261" s="516"/>
      <c r="N261" s="516"/>
      <c r="O261" s="516"/>
      <c r="P261" s="516"/>
      <c r="Q261" s="516"/>
      <c r="R261" s="728"/>
    </row>
    <row r="262" spans="1:18" outlineLevel="2" x14ac:dyDescent="0.25">
      <c r="A262" s="586" t="s">
        <v>1074</v>
      </c>
      <c r="B262" s="524">
        <v>40142320</v>
      </c>
      <c r="C262" s="523">
        <v>355</v>
      </c>
      <c r="D262" s="535" t="s">
        <v>1538</v>
      </c>
      <c r="E262" s="105" t="s">
        <v>402</v>
      </c>
      <c r="F262" s="537">
        <v>500</v>
      </c>
      <c r="G262" s="537">
        <v>500</v>
      </c>
      <c r="H262" s="537">
        <v>500</v>
      </c>
      <c r="I262" s="537">
        <v>500</v>
      </c>
      <c r="J262" s="534">
        <f t="shared" si="33"/>
        <v>2000</v>
      </c>
      <c r="K262" s="549">
        <v>12</v>
      </c>
      <c r="L262" s="559">
        <f t="shared" si="32"/>
        <v>24000</v>
      </c>
      <c r="M262" s="516"/>
      <c r="N262" s="516"/>
      <c r="O262" s="516"/>
      <c r="P262" s="516"/>
      <c r="Q262" s="516"/>
      <c r="R262" s="728"/>
    </row>
    <row r="263" spans="1:18" outlineLevel="2" x14ac:dyDescent="0.25">
      <c r="A263" s="586" t="s">
        <v>1074</v>
      </c>
      <c r="B263" s="524">
        <v>40142321</v>
      </c>
      <c r="C263" s="523">
        <v>355</v>
      </c>
      <c r="D263" s="535" t="s">
        <v>807</v>
      </c>
      <c r="E263" s="105" t="s">
        <v>402</v>
      </c>
      <c r="F263" s="537">
        <v>500</v>
      </c>
      <c r="G263" s="537">
        <v>500</v>
      </c>
      <c r="H263" s="537">
        <v>500</v>
      </c>
      <c r="I263" s="537">
        <v>500</v>
      </c>
      <c r="J263" s="534">
        <f t="shared" si="33"/>
        <v>2000</v>
      </c>
      <c r="K263" s="549">
        <v>14</v>
      </c>
      <c r="L263" s="559">
        <f t="shared" si="32"/>
        <v>28000</v>
      </c>
      <c r="M263" s="516"/>
      <c r="N263" s="516"/>
      <c r="O263" s="516"/>
      <c r="P263" s="516"/>
      <c r="Q263" s="516"/>
      <c r="R263" s="728"/>
    </row>
    <row r="264" spans="1:18" outlineLevel="2" x14ac:dyDescent="0.25">
      <c r="A264" s="586" t="s">
        <v>1074</v>
      </c>
      <c r="B264" s="524">
        <v>31231311</v>
      </c>
      <c r="C264" s="523">
        <v>355</v>
      </c>
      <c r="D264" s="535" t="s">
        <v>1539</v>
      </c>
      <c r="E264" s="105" t="s">
        <v>402</v>
      </c>
      <c r="F264" s="537">
        <v>500</v>
      </c>
      <c r="G264" s="537">
        <v>500</v>
      </c>
      <c r="H264" s="537">
        <v>500</v>
      </c>
      <c r="I264" s="537">
        <v>500</v>
      </c>
      <c r="J264" s="534">
        <f t="shared" si="33"/>
        <v>2000</v>
      </c>
      <c r="K264" s="549">
        <v>40</v>
      </c>
      <c r="L264" s="559">
        <f t="shared" si="32"/>
        <v>80000</v>
      </c>
      <c r="M264" s="516"/>
      <c r="N264" s="516"/>
      <c r="O264" s="516"/>
      <c r="P264" s="516"/>
      <c r="Q264" s="516"/>
      <c r="R264" s="728"/>
    </row>
    <row r="265" spans="1:18" outlineLevel="2" x14ac:dyDescent="0.25">
      <c r="A265" s="586" t="s">
        <v>1074</v>
      </c>
      <c r="B265" s="524">
        <v>40142321</v>
      </c>
      <c r="C265" s="523">
        <v>355</v>
      </c>
      <c r="D265" s="535" t="s">
        <v>808</v>
      </c>
      <c r="E265" s="105" t="s">
        <v>402</v>
      </c>
      <c r="F265" s="537">
        <v>330</v>
      </c>
      <c r="G265" s="537">
        <v>330</v>
      </c>
      <c r="H265" s="537">
        <v>330</v>
      </c>
      <c r="I265" s="537">
        <v>330</v>
      </c>
      <c r="J265" s="534">
        <f t="shared" si="33"/>
        <v>1320</v>
      </c>
      <c r="K265" s="549">
        <v>26</v>
      </c>
      <c r="L265" s="559">
        <f t="shared" si="32"/>
        <v>34320</v>
      </c>
      <c r="M265" s="516"/>
      <c r="N265" s="516"/>
      <c r="O265" s="516"/>
      <c r="P265" s="516"/>
      <c r="Q265" s="516"/>
      <c r="R265" s="728"/>
    </row>
    <row r="266" spans="1:18" outlineLevel="2" x14ac:dyDescent="0.25">
      <c r="A266" s="586" t="s">
        <v>1074</v>
      </c>
      <c r="B266" s="524">
        <v>40142321</v>
      </c>
      <c r="C266" s="523">
        <v>355</v>
      </c>
      <c r="D266" s="535" t="s">
        <v>815</v>
      </c>
      <c r="E266" s="105" t="s">
        <v>402</v>
      </c>
      <c r="F266" s="537">
        <v>330</v>
      </c>
      <c r="G266" s="537">
        <v>330</v>
      </c>
      <c r="H266" s="537">
        <v>330</v>
      </c>
      <c r="I266" s="537">
        <v>330</v>
      </c>
      <c r="J266" s="534">
        <f t="shared" si="33"/>
        <v>1320</v>
      </c>
      <c r="K266" s="549">
        <v>36</v>
      </c>
      <c r="L266" s="559">
        <f t="shared" si="32"/>
        <v>47520</v>
      </c>
      <c r="M266" s="516"/>
      <c r="N266" s="516"/>
      <c r="O266" s="516"/>
      <c r="P266" s="516"/>
      <c r="Q266" s="516"/>
      <c r="R266" s="728"/>
    </row>
    <row r="267" spans="1:18" outlineLevel="2" x14ac:dyDescent="0.25">
      <c r="A267" s="586" t="s">
        <v>1074</v>
      </c>
      <c r="B267" s="524">
        <v>31231313</v>
      </c>
      <c r="C267" s="523">
        <v>355</v>
      </c>
      <c r="D267" s="535" t="s">
        <v>609</v>
      </c>
      <c r="E267" s="105" t="s">
        <v>402</v>
      </c>
      <c r="F267" s="537">
        <v>150</v>
      </c>
      <c r="G267" s="537">
        <v>150</v>
      </c>
      <c r="H267" s="537">
        <v>150</v>
      </c>
      <c r="I267" s="537">
        <v>150</v>
      </c>
      <c r="J267" s="534">
        <f t="shared" si="33"/>
        <v>600</v>
      </c>
      <c r="K267" s="549">
        <v>1500</v>
      </c>
      <c r="L267" s="559">
        <f t="shared" si="32"/>
        <v>900000</v>
      </c>
      <c r="M267" s="516"/>
      <c r="N267" s="516"/>
      <c r="O267" s="516"/>
      <c r="P267" s="516"/>
      <c r="Q267" s="516"/>
      <c r="R267" s="728"/>
    </row>
    <row r="268" spans="1:18" outlineLevel="2" x14ac:dyDescent="0.25">
      <c r="A268" s="586" t="s">
        <v>1074</v>
      </c>
      <c r="B268" s="524">
        <v>31231313</v>
      </c>
      <c r="C268" s="523">
        <v>355</v>
      </c>
      <c r="D268" s="535" t="s">
        <v>610</v>
      </c>
      <c r="E268" s="105" t="s">
        <v>402</v>
      </c>
      <c r="F268" s="537">
        <v>200</v>
      </c>
      <c r="G268" s="537">
        <v>200</v>
      </c>
      <c r="H268" s="537">
        <v>200</v>
      </c>
      <c r="I268" s="537">
        <v>200</v>
      </c>
      <c r="J268" s="534">
        <f t="shared" si="33"/>
        <v>800</v>
      </c>
      <c r="K268" s="549">
        <v>1900</v>
      </c>
      <c r="L268" s="559">
        <f t="shared" si="32"/>
        <v>1520000</v>
      </c>
      <c r="M268" s="516"/>
      <c r="N268" s="516"/>
      <c r="O268" s="516"/>
      <c r="P268" s="516"/>
      <c r="Q268" s="516"/>
      <c r="R268" s="728"/>
    </row>
    <row r="269" spans="1:18" outlineLevel="2" x14ac:dyDescent="0.25">
      <c r="A269" s="586" t="s">
        <v>1074</v>
      </c>
      <c r="B269" s="524">
        <v>40142320</v>
      </c>
      <c r="C269" s="523">
        <v>355</v>
      </c>
      <c r="D269" s="535" t="s">
        <v>1540</v>
      </c>
      <c r="E269" s="105" t="s">
        <v>402</v>
      </c>
      <c r="F269" s="537">
        <v>400</v>
      </c>
      <c r="G269" s="537">
        <v>400</v>
      </c>
      <c r="H269" s="537">
        <v>400</v>
      </c>
      <c r="I269" s="537">
        <v>400</v>
      </c>
      <c r="J269" s="534">
        <f t="shared" si="33"/>
        <v>1600</v>
      </c>
      <c r="K269" s="549">
        <v>40</v>
      </c>
      <c r="L269" s="559">
        <f t="shared" si="32"/>
        <v>64000</v>
      </c>
      <c r="M269" s="516"/>
      <c r="N269" s="516"/>
      <c r="O269" s="516"/>
      <c r="P269" s="516"/>
      <c r="Q269" s="516"/>
      <c r="R269" s="728"/>
    </row>
    <row r="270" spans="1:18" outlineLevel="2" x14ac:dyDescent="0.25">
      <c r="A270" s="586" t="s">
        <v>1074</v>
      </c>
      <c r="B270" s="524">
        <v>46181504</v>
      </c>
      <c r="C270" s="523">
        <v>355</v>
      </c>
      <c r="D270" s="535" t="s">
        <v>1061</v>
      </c>
      <c r="E270" s="100" t="s">
        <v>402</v>
      </c>
      <c r="F270" s="537">
        <v>150</v>
      </c>
      <c r="G270" s="537">
        <v>150</v>
      </c>
      <c r="H270" s="537">
        <v>150</v>
      </c>
      <c r="I270" s="537">
        <v>150</v>
      </c>
      <c r="J270" s="534">
        <f t="shared" si="33"/>
        <v>600</v>
      </c>
      <c r="K270" s="549">
        <v>200</v>
      </c>
      <c r="L270" s="559">
        <f t="shared" si="32"/>
        <v>120000</v>
      </c>
      <c r="M270" s="516"/>
      <c r="N270" s="516"/>
      <c r="O270" s="516"/>
      <c r="P270" s="516"/>
      <c r="Q270" s="516"/>
      <c r="R270" s="728"/>
    </row>
    <row r="271" spans="1:18" outlineLevel="2" x14ac:dyDescent="0.25">
      <c r="A271" s="586" t="s">
        <v>1074</v>
      </c>
      <c r="B271" s="524">
        <v>40142612</v>
      </c>
      <c r="C271" s="523">
        <v>355</v>
      </c>
      <c r="D271" s="535" t="s">
        <v>817</v>
      </c>
      <c r="E271" s="105" t="s">
        <v>402</v>
      </c>
      <c r="F271" s="537">
        <v>500</v>
      </c>
      <c r="G271" s="537">
        <v>500</v>
      </c>
      <c r="H271" s="537">
        <v>500</v>
      </c>
      <c r="I271" s="537">
        <v>500</v>
      </c>
      <c r="J271" s="534">
        <f t="shared" si="33"/>
        <v>2000</v>
      </c>
      <c r="K271" s="549">
        <v>47</v>
      </c>
      <c r="L271" s="559">
        <f t="shared" si="32"/>
        <v>94000</v>
      </c>
      <c r="M271" s="516"/>
      <c r="N271" s="516"/>
      <c r="O271" s="516"/>
      <c r="P271" s="516"/>
      <c r="Q271" s="516"/>
      <c r="R271" s="728"/>
    </row>
    <row r="272" spans="1:18" outlineLevel="2" x14ac:dyDescent="0.25">
      <c r="A272" s="586" t="s">
        <v>1074</v>
      </c>
      <c r="B272" s="524">
        <v>31231313</v>
      </c>
      <c r="C272" s="523">
        <v>355</v>
      </c>
      <c r="D272" s="535" t="s">
        <v>608</v>
      </c>
      <c r="E272" s="105" t="s">
        <v>402</v>
      </c>
      <c r="F272" s="537">
        <v>25</v>
      </c>
      <c r="G272" s="537">
        <v>25</v>
      </c>
      <c r="H272" s="537">
        <v>25</v>
      </c>
      <c r="I272" s="537">
        <v>25</v>
      </c>
      <c r="J272" s="534">
        <f t="shared" si="33"/>
        <v>100</v>
      </c>
      <c r="K272" s="549">
        <v>950</v>
      </c>
      <c r="L272" s="559">
        <f t="shared" si="32"/>
        <v>95000</v>
      </c>
      <c r="M272" s="516"/>
      <c r="N272" s="516"/>
      <c r="O272" s="516"/>
      <c r="P272" s="516"/>
      <c r="Q272" s="516"/>
      <c r="R272" s="728"/>
    </row>
    <row r="273" spans="1:18" outlineLevel="2" x14ac:dyDescent="0.25">
      <c r="A273" s="586" t="s">
        <v>1074</v>
      </c>
      <c r="B273" s="524">
        <v>40142321</v>
      </c>
      <c r="C273" s="523">
        <v>355</v>
      </c>
      <c r="D273" s="535" t="s">
        <v>814</v>
      </c>
      <c r="E273" s="105" t="s">
        <v>402</v>
      </c>
      <c r="F273" s="537">
        <v>1500</v>
      </c>
      <c r="G273" s="537">
        <v>1500</v>
      </c>
      <c r="H273" s="537">
        <v>1500</v>
      </c>
      <c r="I273" s="537">
        <v>1500</v>
      </c>
      <c r="J273" s="534">
        <f t="shared" si="33"/>
        <v>6000</v>
      </c>
      <c r="K273" s="549">
        <v>22</v>
      </c>
      <c r="L273" s="559">
        <f t="shared" si="32"/>
        <v>132000</v>
      </c>
      <c r="M273" s="516"/>
      <c r="N273" s="516"/>
      <c r="O273" s="516"/>
      <c r="P273" s="516"/>
      <c r="Q273" s="516"/>
      <c r="R273" s="728"/>
    </row>
    <row r="274" spans="1:18" outlineLevel="2" x14ac:dyDescent="0.25">
      <c r="A274" s="586" t="s">
        <v>1074</v>
      </c>
      <c r="B274" s="524">
        <v>40142605</v>
      </c>
      <c r="C274" s="523">
        <v>355</v>
      </c>
      <c r="D274" s="535" t="s">
        <v>469</v>
      </c>
      <c r="E274" s="105" t="s">
        <v>402</v>
      </c>
      <c r="F274" s="537">
        <v>1500</v>
      </c>
      <c r="G274" s="537">
        <v>1500</v>
      </c>
      <c r="H274" s="537">
        <v>1500</v>
      </c>
      <c r="I274" s="537">
        <v>1500</v>
      </c>
      <c r="J274" s="534">
        <f t="shared" si="33"/>
        <v>6000</v>
      </c>
      <c r="K274" s="549">
        <v>15</v>
      </c>
      <c r="L274" s="559">
        <f t="shared" si="32"/>
        <v>90000</v>
      </c>
      <c r="M274" s="516"/>
      <c r="N274" s="516"/>
      <c r="O274" s="516"/>
      <c r="P274" s="516"/>
      <c r="Q274" s="516"/>
      <c r="R274" s="728"/>
    </row>
    <row r="275" spans="1:18" outlineLevel="2" x14ac:dyDescent="0.25">
      <c r="A275" s="586" t="s">
        <v>1074</v>
      </c>
      <c r="B275" s="524">
        <v>20142402</v>
      </c>
      <c r="C275" s="523">
        <v>355</v>
      </c>
      <c r="D275" s="535" t="s">
        <v>584</v>
      </c>
      <c r="E275" s="105" t="s">
        <v>402</v>
      </c>
      <c r="F275" s="537">
        <v>1500</v>
      </c>
      <c r="G275" s="537">
        <v>1500</v>
      </c>
      <c r="H275" s="537">
        <v>1500</v>
      </c>
      <c r="I275" s="537">
        <v>1500</v>
      </c>
      <c r="J275" s="534">
        <f t="shared" si="33"/>
        <v>6000</v>
      </c>
      <c r="K275" s="549">
        <v>11</v>
      </c>
      <c r="L275" s="559">
        <f t="shared" si="32"/>
        <v>66000</v>
      </c>
      <c r="M275" s="516"/>
      <c r="N275" s="516"/>
      <c r="O275" s="516"/>
      <c r="P275" s="516"/>
      <c r="Q275" s="516"/>
      <c r="R275" s="728"/>
    </row>
    <row r="276" spans="1:18" outlineLevel="2" x14ac:dyDescent="0.25">
      <c r="A276" s="586" t="s">
        <v>1074</v>
      </c>
      <c r="B276" s="524">
        <v>40142321</v>
      </c>
      <c r="C276" s="523">
        <v>355</v>
      </c>
      <c r="D276" s="535" t="s">
        <v>1047</v>
      </c>
      <c r="E276" s="105" t="s">
        <v>402</v>
      </c>
      <c r="F276" s="537">
        <v>1500</v>
      </c>
      <c r="G276" s="537">
        <v>1500</v>
      </c>
      <c r="H276" s="537">
        <v>1500</v>
      </c>
      <c r="I276" s="537">
        <v>1500</v>
      </c>
      <c r="J276" s="534">
        <f t="shared" si="33"/>
        <v>6000</v>
      </c>
      <c r="K276" s="549">
        <v>11</v>
      </c>
      <c r="L276" s="559">
        <f t="shared" si="32"/>
        <v>66000</v>
      </c>
      <c r="M276" s="516"/>
      <c r="N276" s="516"/>
      <c r="O276" s="516"/>
      <c r="P276" s="516"/>
      <c r="Q276" s="516"/>
      <c r="R276" s="728"/>
    </row>
    <row r="277" spans="1:18" outlineLevel="2" x14ac:dyDescent="0.25">
      <c r="A277" s="586" t="s">
        <v>1074</v>
      </c>
      <c r="B277" s="524">
        <v>20142402</v>
      </c>
      <c r="C277" s="523">
        <v>355</v>
      </c>
      <c r="D277" s="535" t="s">
        <v>585</v>
      </c>
      <c r="E277" s="105" t="s">
        <v>402</v>
      </c>
      <c r="F277" s="537">
        <v>1500</v>
      </c>
      <c r="G277" s="537">
        <v>1500</v>
      </c>
      <c r="H277" s="537">
        <v>1500</v>
      </c>
      <c r="I277" s="537">
        <v>1500</v>
      </c>
      <c r="J277" s="534">
        <f t="shared" si="33"/>
        <v>6000</v>
      </c>
      <c r="K277" s="549">
        <v>18</v>
      </c>
      <c r="L277" s="559">
        <f t="shared" si="32"/>
        <v>108000</v>
      </c>
      <c r="M277" s="516"/>
      <c r="N277" s="516"/>
      <c r="O277" s="516"/>
      <c r="P277" s="516"/>
      <c r="Q277" s="516"/>
      <c r="R277" s="728"/>
    </row>
    <row r="278" spans="1:18" outlineLevel="2" x14ac:dyDescent="0.25">
      <c r="A278" s="586" t="s">
        <v>1074</v>
      </c>
      <c r="B278" s="524">
        <v>31231311</v>
      </c>
      <c r="C278" s="523">
        <v>355</v>
      </c>
      <c r="D278" s="535" t="s">
        <v>1541</v>
      </c>
      <c r="E278" s="105" t="s">
        <v>402</v>
      </c>
      <c r="F278" s="537">
        <v>1500</v>
      </c>
      <c r="G278" s="537">
        <v>1500</v>
      </c>
      <c r="H278" s="537">
        <v>1500</v>
      </c>
      <c r="I278" s="537">
        <v>1500</v>
      </c>
      <c r="J278" s="534">
        <f t="shared" si="33"/>
        <v>6000</v>
      </c>
      <c r="K278" s="549">
        <v>7</v>
      </c>
      <c r="L278" s="559">
        <f t="shared" si="32"/>
        <v>42000</v>
      </c>
      <c r="M278" s="516"/>
      <c r="N278" s="516"/>
      <c r="O278" s="516"/>
      <c r="P278" s="516"/>
      <c r="Q278" s="516"/>
      <c r="R278" s="728"/>
    </row>
    <row r="279" spans="1:18" outlineLevel="2" x14ac:dyDescent="0.25">
      <c r="A279" s="586" t="s">
        <v>1074</v>
      </c>
      <c r="B279" s="524">
        <v>40142612</v>
      </c>
      <c r="C279" s="523">
        <v>355</v>
      </c>
      <c r="D279" s="535" t="s">
        <v>564</v>
      </c>
      <c r="E279" s="105" t="s">
        <v>402</v>
      </c>
      <c r="F279" s="537">
        <v>1497</v>
      </c>
      <c r="G279" s="537">
        <v>1497</v>
      </c>
      <c r="H279" s="537">
        <v>1497</v>
      </c>
      <c r="I279" s="537">
        <v>1497</v>
      </c>
      <c r="J279" s="534">
        <f t="shared" si="33"/>
        <v>5988</v>
      </c>
      <c r="K279" s="549">
        <v>30</v>
      </c>
      <c r="L279" s="559">
        <f t="shared" si="32"/>
        <v>179640</v>
      </c>
      <c r="M279" s="516"/>
      <c r="N279" s="516"/>
      <c r="O279" s="516"/>
      <c r="P279" s="516"/>
      <c r="Q279" s="516"/>
      <c r="R279" s="728"/>
    </row>
    <row r="280" spans="1:18" outlineLevel="2" x14ac:dyDescent="0.25">
      <c r="A280" s="586" t="s">
        <v>1074</v>
      </c>
      <c r="B280" s="524">
        <v>40142321</v>
      </c>
      <c r="C280" s="523">
        <v>355</v>
      </c>
      <c r="D280" s="535" t="s">
        <v>811</v>
      </c>
      <c r="E280" s="105" t="s">
        <v>402</v>
      </c>
      <c r="F280" s="537">
        <v>1500</v>
      </c>
      <c r="G280" s="537">
        <v>1500</v>
      </c>
      <c r="H280" s="537">
        <v>1500</v>
      </c>
      <c r="I280" s="537">
        <v>1500</v>
      </c>
      <c r="J280" s="534">
        <f t="shared" si="33"/>
        <v>6000</v>
      </c>
      <c r="K280" s="549">
        <v>8</v>
      </c>
      <c r="L280" s="559">
        <f t="shared" si="32"/>
        <v>48000</v>
      </c>
      <c r="M280" s="516"/>
      <c r="N280" s="516"/>
      <c r="O280" s="516"/>
      <c r="P280" s="516"/>
      <c r="Q280" s="516"/>
      <c r="R280" s="728"/>
    </row>
    <row r="281" spans="1:18" outlineLevel="2" x14ac:dyDescent="0.25">
      <c r="A281" s="586" t="s">
        <v>1074</v>
      </c>
      <c r="B281" s="524">
        <v>31231311</v>
      </c>
      <c r="C281" s="523">
        <v>355</v>
      </c>
      <c r="D281" s="535" t="s">
        <v>1542</v>
      </c>
      <c r="E281" s="105" t="s">
        <v>402</v>
      </c>
      <c r="F281" s="537">
        <v>1500</v>
      </c>
      <c r="G281" s="537">
        <v>1500</v>
      </c>
      <c r="H281" s="537">
        <v>1500</v>
      </c>
      <c r="I281" s="537">
        <v>1500</v>
      </c>
      <c r="J281" s="534">
        <f t="shared" si="33"/>
        <v>6000</v>
      </c>
      <c r="K281" s="549">
        <v>9</v>
      </c>
      <c r="L281" s="559">
        <f t="shared" si="32"/>
        <v>54000</v>
      </c>
      <c r="M281" s="516"/>
      <c r="N281" s="516"/>
      <c r="O281" s="516"/>
      <c r="P281" s="516"/>
      <c r="Q281" s="516"/>
      <c r="R281" s="728"/>
    </row>
    <row r="282" spans="1:18" outlineLevel="2" x14ac:dyDescent="0.25">
      <c r="A282" s="586" t="s">
        <v>1074</v>
      </c>
      <c r="B282" s="524">
        <v>31231313</v>
      </c>
      <c r="C282" s="523">
        <v>355</v>
      </c>
      <c r="D282" s="535" t="s">
        <v>605</v>
      </c>
      <c r="E282" s="105" t="s">
        <v>402</v>
      </c>
      <c r="F282" s="537">
        <v>1200</v>
      </c>
      <c r="G282" s="537">
        <v>1200</v>
      </c>
      <c r="H282" s="537">
        <v>1200</v>
      </c>
      <c r="I282" s="537">
        <v>1200</v>
      </c>
      <c r="J282" s="534">
        <f t="shared" si="33"/>
        <v>4800</v>
      </c>
      <c r="K282" s="549">
        <v>160</v>
      </c>
      <c r="L282" s="559">
        <f t="shared" si="32"/>
        <v>768000</v>
      </c>
      <c r="M282" s="516"/>
      <c r="N282" s="516"/>
      <c r="O282" s="516"/>
      <c r="P282" s="516"/>
      <c r="Q282" s="516"/>
      <c r="R282" s="728"/>
    </row>
    <row r="283" spans="1:18" outlineLevel="2" x14ac:dyDescent="0.25">
      <c r="A283" s="586" t="s">
        <v>1074</v>
      </c>
      <c r="B283" s="524">
        <v>40142612</v>
      </c>
      <c r="C283" s="523">
        <v>355</v>
      </c>
      <c r="D283" s="535" t="s">
        <v>567</v>
      </c>
      <c r="E283" s="105" t="s">
        <v>402</v>
      </c>
      <c r="F283" s="537">
        <v>1500</v>
      </c>
      <c r="G283" s="537">
        <v>1500</v>
      </c>
      <c r="H283" s="537">
        <v>1500</v>
      </c>
      <c r="I283" s="537">
        <v>1500</v>
      </c>
      <c r="J283" s="534">
        <f t="shared" si="33"/>
        <v>6000</v>
      </c>
      <c r="K283" s="549">
        <v>8</v>
      </c>
      <c r="L283" s="559">
        <f t="shared" si="32"/>
        <v>48000</v>
      </c>
      <c r="M283" s="516"/>
      <c r="N283" s="516"/>
      <c r="O283" s="516"/>
      <c r="P283" s="516"/>
      <c r="Q283" s="516"/>
      <c r="R283" s="728"/>
    </row>
    <row r="284" spans="1:18" outlineLevel="2" x14ac:dyDescent="0.25">
      <c r="A284" s="586" t="s">
        <v>1074</v>
      </c>
      <c r="B284" s="524">
        <v>31231313</v>
      </c>
      <c r="C284" s="523">
        <v>355</v>
      </c>
      <c r="D284" s="535" t="s">
        <v>606</v>
      </c>
      <c r="E284" s="105" t="s">
        <v>402</v>
      </c>
      <c r="F284" s="537">
        <v>200</v>
      </c>
      <c r="G284" s="537">
        <v>200</v>
      </c>
      <c r="H284" s="537">
        <v>200</v>
      </c>
      <c r="I284" s="537">
        <v>200</v>
      </c>
      <c r="J284" s="534">
        <f t="shared" si="33"/>
        <v>800</v>
      </c>
      <c r="K284" s="549">
        <v>240</v>
      </c>
      <c r="L284" s="559">
        <f t="shared" si="32"/>
        <v>192000</v>
      </c>
      <c r="M284" s="516"/>
      <c r="N284" s="516"/>
      <c r="O284" s="516"/>
      <c r="P284" s="516"/>
      <c r="Q284" s="516"/>
      <c r="R284" s="728"/>
    </row>
    <row r="285" spans="1:18" outlineLevel="2" x14ac:dyDescent="0.25">
      <c r="A285" s="586" t="s">
        <v>1074</v>
      </c>
      <c r="B285" s="524">
        <v>20142402</v>
      </c>
      <c r="C285" s="523">
        <v>355</v>
      </c>
      <c r="D285" s="535" t="s">
        <v>582</v>
      </c>
      <c r="E285" s="105" t="s">
        <v>402</v>
      </c>
      <c r="F285" s="537">
        <v>1500</v>
      </c>
      <c r="G285" s="537">
        <v>1500</v>
      </c>
      <c r="H285" s="537">
        <v>1500</v>
      </c>
      <c r="I285" s="537">
        <v>1500</v>
      </c>
      <c r="J285" s="534">
        <f t="shared" si="33"/>
        <v>6000</v>
      </c>
      <c r="K285" s="549">
        <v>7</v>
      </c>
      <c r="L285" s="559">
        <f t="shared" ref="L285:L296" si="34">+K285*J285</f>
        <v>42000</v>
      </c>
      <c r="M285" s="516"/>
      <c r="N285" s="516"/>
      <c r="O285" s="516"/>
      <c r="P285" s="516"/>
      <c r="Q285" s="516"/>
      <c r="R285" s="728"/>
    </row>
    <row r="286" spans="1:18" outlineLevel="2" x14ac:dyDescent="0.25">
      <c r="A286" s="586" t="s">
        <v>1074</v>
      </c>
      <c r="B286" s="524">
        <v>20142402</v>
      </c>
      <c r="C286" s="523">
        <v>355</v>
      </c>
      <c r="D286" s="535" t="s">
        <v>583</v>
      </c>
      <c r="E286" s="105" t="s">
        <v>402</v>
      </c>
      <c r="F286" s="537">
        <v>1500</v>
      </c>
      <c r="G286" s="537">
        <v>1500</v>
      </c>
      <c r="H286" s="537">
        <v>1500</v>
      </c>
      <c r="I286" s="537">
        <v>1500</v>
      </c>
      <c r="J286" s="534">
        <f t="shared" si="33"/>
        <v>6000</v>
      </c>
      <c r="K286" s="549">
        <v>8</v>
      </c>
      <c r="L286" s="559">
        <f t="shared" si="34"/>
        <v>48000</v>
      </c>
      <c r="M286" s="516"/>
      <c r="N286" s="516"/>
      <c r="O286" s="516"/>
      <c r="P286" s="516"/>
      <c r="Q286" s="516"/>
      <c r="R286" s="728"/>
    </row>
    <row r="287" spans="1:18" outlineLevel="2" x14ac:dyDescent="0.25">
      <c r="A287" s="586" t="s">
        <v>1074</v>
      </c>
      <c r="B287" s="524">
        <v>40142321</v>
      </c>
      <c r="C287" s="523">
        <v>355</v>
      </c>
      <c r="D287" s="535" t="s">
        <v>805</v>
      </c>
      <c r="E287" s="105" t="s">
        <v>402</v>
      </c>
      <c r="F287" s="537">
        <v>1500</v>
      </c>
      <c r="G287" s="537">
        <v>1500</v>
      </c>
      <c r="H287" s="537">
        <v>1500</v>
      </c>
      <c r="I287" s="537">
        <v>1500</v>
      </c>
      <c r="J287" s="534">
        <f t="shared" ref="J287:J296" si="35">+I287+H287+G287+F287</f>
        <v>6000</v>
      </c>
      <c r="K287" s="549">
        <v>7</v>
      </c>
      <c r="L287" s="559">
        <f t="shared" si="34"/>
        <v>42000</v>
      </c>
      <c r="M287" s="516"/>
      <c r="N287" s="516"/>
      <c r="O287" s="516"/>
      <c r="P287" s="516"/>
      <c r="Q287" s="516"/>
      <c r="R287" s="728"/>
    </row>
    <row r="288" spans="1:18" outlineLevel="2" x14ac:dyDescent="0.25">
      <c r="A288" s="586" t="s">
        <v>1074</v>
      </c>
      <c r="B288" s="524">
        <v>40142321</v>
      </c>
      <c r="C288" s="523">
        <v>355</v>
      </c>
      <c r="D288" s="535" t="s">
        <v>812</v>
      </c>
      <c r="E288" s="105" t="s">
        <v>402</v>
      </c>
      <c r="F288" s="537">
        <v>1500</v>
      </c>
      <c r="G288" s="537">
        <v>1500</v>
      </c>
      <c r="H288" s="537">
        <v>1500</v>
      </c>
      <c r="I288" s="537">
        <v>1500</v>
      </c>
      <c r="J288" s="534">
        <f t="shared" si="35"/>
        <v>6000</v>
      </c>
      <c r="K288" s="549">
        <v>12</v>
      </c>
      <c r="L288" s="559">
        <f t="shared" si="34"/>
        <v>72000</v>
      </c>
      <c r="M288" s="516"/>
      <c r="N288" s="516"/>
      <c r="O288" s="516"/>
      <c r="P288" s="516"/>
      <c r="Q288" s="516"/>
      <c r="R288" s="728"/>
    </row>
    <row r="289" spans="1:18" outlineLevel="2" x14ac:dyDescent="0.25">
      <c r="A289" s="586" t="s">
        <v>1074</v>
      </c>
      <c r="B289" s="524">
        <v>31201512</v>
      </c>
      <c r="C289" s="523">
        <v>355</v>
      </c>
      <c r="D289" s="540" t="s">
        <v>1170</v>
      </c>
      <c r="E289" s="104" t="s">
        <v>1528</v>
      </c>
      <c r="F289" s="537">
        <v>201</v>
      </c>
      <c r="G289" s="537">
        <v>201</v>
      </c>
      <c r="H289" s="537">
        <v>201</v>
      </c>
      <c r="I289" s="537">
        <v>201</v>
      </c>
      <c r="J289" s="534">
        <f t="shared" si="35"/>
        <v>804</v>
      </c>
      <c r="K289" s="552">
        <v>70</v>
      </c>
      <c r="L289" s="555">
        <f t="shared" si="34"/>
        <v>56280</v>
      </c>
      <c r="M289" s="516"/>
      <c r="N289" s="516"/>
      <c r="O289" s="516"/>
      <c r="P289" s="516"/>
      <c r="Q289" s="516"/>
      <c r="R289" s="728"/>
    </row>
    <row r="290" spans="1:18" outlineLevel="2" x14ac:dyDescent="0.25">
      <c r="A290" s="586"/>
      <c r="B290" s="524">
        <v>40142321</v>
      </c>
      <c r="C290" s="523">
        <v>355</v>
      </c>
      <c r="D290" s="535" t="s">
        <v>806</v>
      </c>
      <c r="E290" s="105" t="s">
        <v>402</v>
      </c>
      <c r="F290" s="537">
        <v>1500</v>
      </c>
      <c r="G290" s="537">
        <v>1500</v>
      </c>
      <c r="H290" s="537">
        <v>1500</v>
      </c>
      <c r="I290" s="537">
        <v>1500</v>
      </c>
      <c r="J290" s="587">
        <f>+I290+H290+G290+F290</f>
        <v>6000</v>
      </c>
      <c r="K290" s="549">
        <v>7</v>
      </c>
      <c r="L290" s="559">
        <f t="shared" si="34"/>
        <v>42000</v>
      </c>
      <c r="M290" s="516"/>
      <c r="N290" s="516"/>
      <c r="O290" s="516"/>
      <c r="P290" s="516"/>
      <c r="Q290" s="516"/>
      <c r="R290" s="728"/>
    </row>
    <row r="291" spans="1:18" outlineLevel="2" x14ac:dyDescent="0.25">
      <c r="A291" s="586"/>
      <c r="B291" s="524">
        <v>31231311</v>
      </c>
      <c r="C291" s="523">
        <v>355</v>
      </c>
      <c r="D291" s="535" t="s">
        <v>1543</v>
      </c>
      <c r="E291" s="105" t="s">
        <v>402</v>
      </c>
      <c r="F291" s="537">
        <v>1500</v>
      </c>
      <c r="G291" s="537">
        <v>1500</v>
      </c>
      <c r="H291" s="537">
        <v>1500</v>
      </c>
      <c r="I291" s="537">
        <v>1500</v>
      </c>
      <c r="J291" s="587">
        <v>1000</v>
      </c>
      <c r="K291" s="549">
        <v>15</v>
      </c>
      <c r="L291" s="559">
        <f t="shared" si="34"/>
        <v>15000</v>
      </c>
      <c r="M291" s="516"/>
      <c r="N291" s="516"/>
      <c r="O291" s="516"/>
      <c r="P291" s="516"/>
      <c r="Q291" s="516"/>
      <c r="R291" s="728"/>
    </row>
    <row r="292" spans="1:18" outlineLevel="2" x14ac:dyDescent="0.25">
      <c r="A292" s="586" t="s">
        <v>1074</v>
      </c>
      <c r="B292" s="524">
        <v>40142320</v>
      </c>
      <c r="C292" s="523">
        <v>355</v>
      </c>
      <c r="D292" s="535" t="s">
        <v>1544</v>
      </c>
      <c r="E292" s="105" t="s">
        <v>402</v>
      </c>
      <c r="F292" s="537">
        <v>1500</v>
      </c>
      <c r="G292" s="537">
        <v>1500</v>
      </c>
      <c r="H292" s="537">
        <v>1500</v>
      </c>
      <c r="I292" s="537">
        <v>1500</v>
      </c>
      <c r="J292" s="534">
        <f t="shared" si="35"/>
        <v>6000</v>
      </c>
      <c r="K292" s="549">
        <v>8</v>
      </c>
      <c r="L292" s="559">
        <f t="shared" si="34"/>
        <v>48000</v>
      </c>
      <c r="M292" s="516"/>
      <c r="N292" s="516"/>
      <c r="O292" s="516"/>
      <c r="P292" s="516"/>
      <c r="Q292" s="516"/>
      <c r="R292" s="728"/>
    </row>
    <row r="293" spans="1:18" outlineLevel="2" x14ac:dyDescent="0.25">
      <c r="A293" s="586" t="s">
        <v>1074</v>
      </c>
      <c r="B293" s="524">
        <v>40142320</v>
      </c>
      <c r="C293" s="536">
        <v>355</v>
      </c>
      <c r="D293" s="535" t="s">
        <v>433</v>
      </c>
      <c r="E293" s="105" t="s">
        <v>402</v>
      </c>
      <c r="F293" s="537">
        <v>400</v>
      </c>
      <c r="G293" s="537">
        <v>400</v>
      </c>
      <c r="H293" s="537">
        <v>400</v>
      </c>
      <c r="I293" s="537">
        <v>400</v>
      </c>
      <c r="J293" s="534">
        <f t="shared" si="35"/>
        <v>1600</v>
      </c>
      <c r="K293" s="549">
        <v>32</v>
      </c>
      <c r="L293" s="559">
        <f t="shared" si="34"/>
        <v>51200</v>
      </c>
      <c r="M293" s="516"/>
      <c r="N293" s="516"/>
      <c r="O293" s="516"/>
      <c r="P293" s="516"/>
      <c r="Q293" s="516"/>
      <c r="R293" s="728"/>
    </row>
    <row r="294" spans="1:18" outlineLevel="2" x14ac:dyDescent="0.25">
      <c r="A294" s="586" t="s">
        <v>1074</v>
      </c>
      <c r="B294" s="524">
        <v>40142605</v>
      </c>
      <c r="C294" s="523">
        <v>355</v>
      </c>
      <c r="D294" s="535" t="s">
        <v>821</v>
      </c>
      <c r="E294" s="105" t="s">
        <v>402</v>
      </c>
      <c r="F294" s="537">
        <v>2000</v>
      </c>
      <c r="G294" s="537">
        <v>2000</v>
      </c>
      <c r="H294" s="537">
        <v>2000</v>
      </c>
      <c r="I294" s="537">
        <v>2000</v>
      </c>
      <c r="J294" s="534">
        <f t="shared" si="35"/>
        <v>8000</v>
      </c>
      <c r="K294" s="549">
        <v>7</v>
      </c>
      <c r="L294" s="559">
        <f t="shared" si="34"/>
        <v>56000</v>
      </c>
      <c r="M294" s="516"/>
      <c r="N294" s="516"/>
      <c r="O294" s="516"/>
      <c r="P294" s="516"/>
      <c r="Q294" s="516"/>
      <c r="R294" s="728"/>
    </row>
    <row r="295" spans="1:18" outlineLevel="2" x14ac:dyDescent="0.25">
      <c r="A295" s="586" t="s">
        <v>1074</v>
      </c>
      <c r="B295" s="524">
        <v>40142320</v>
      </c>
      <c r="C295" s="523">
        <v>355</v>
      </c>
      <c r="D295" s="535" t="s">
        <v>1545</v>
      </c>
      <c r="E295" s="105" t="s">
        <v>402</v>
      </c>
      <c r="F295" s="537">
        <v>2000</v>
      </c>
      <c r="G295" s="537">
        <v>2000</v>
      </c>
      <c r="H295" s="537">
        <v>2000</v>
      </c>
      <c r="I295" s="537">
        <v>2000</v>
      </c>
      <c r="J295" s="534">
        <f t="shared" si="35"/>
        <v>8000</v>
      </c>
      <c r="K295" s="549">
        <v>15</v>
      </c>
      <c r="L295" s="559">
        <f t="shared" si="34"/>
        <v>120000</v>
      </c>
      <c r="M295" s="516"/>
      <c r="N295" s="516"/>
      <c r="O295" s="516"/>
      <c r="P295" s="516"/>
      <c r="Q295" s="516"/>
      <c r="R295" s="728"/>
    </row>
    <row r="296" spans="1:18" outlineLevel="2" x14ac:dyDescent="0.25">
      <c r="A296" s="586" t="s">
        <v>1074</v>
      </c>
      <c r="B296" s="524">
        <v>40142605</v>
      </c>
      <c r="C296" s="523">
        <v>355</v>
      </c>
      <c r="D296" s="535" t="s">
        <v>472</v>
      </c>
      <c r="E296" s="105" t="s">
        <v>402</v>
      </c>
      <c r="F296" s="537">
        <v>2000</v>
      </c>
      <c r="G296" s="537">
        <v>2000</v>
      </c>
      <c r="H296" s="537">
        <v>2000</v>
      </c>
      <c r="I296" s="537">
        <v>2000</v>
      </c>
      <c r="J296" s="534">
        <f t="shared" si="35"/>
        <v>8000</v>
      </c>
      <c r="K296" s="549">
        <v>14</v>
      </c>
      <c r="L296" s="559">
        <f t="shared" si="34"/>
        <v>112000</v>
      </c>
      <c r="M296" s="516"/>
      <c r="N296" s="516"/>
      <c r="O296" s="516"/>
      <c r="P296" s="516"/>
      <c r="Q296" s="516"/>
      <c r="R296" s="728"/>
    </row>
    <row r="297" spans="1:18" ht="30" customHeight="1" outlineLevel="2" x14ac:dyDescent="0.3">
      <c r="A297" s="586" t="s">
        <v>1074</v>
      </c>
      <c r="B297" s="577" t="s">
        <v>1421</v>
      </c>
      <c r="C297" s="523"/>
      <c r="D297" s="844" t="s">
        <v>1827</v>
      </c>
      <c r="E297" s="844"/>
      <c r="F297" s="844"/>
      <c r="G297" s="844"/>
      <c r="H297" s="844"/>
      <c r="I297" s="844"/>
      <c r="J297" s="534"/>
      <c r="K297" s="549"/>
      <c r="L297" s="703">
        <f>SUM(L220:L296)</f>
        <v>12439960</v>
      </c>
      <c r="M297" s="626"/>
      <c r="N297" s="626"/>
      <c r="O297" s="626"/>
      <c r="P297" s="626"/>
      <c r="Q297" s="626"/>
      <c r="R297" s="727">
        <v>12440000</v>
      </c>
    </row>
    <row r="298" spans="1:18" ht="15.75" customHeight="1" outlineLevel="2" x14ac:dyDescent="0.25">
      <c r="A298" s="586"/>
      <c r="B298" s="577"/>
      <c r="C298" s="523"/>
      <c r="D298" s="840" t="s">
        <v>1624</v>
      </c>
      <c r="E298" s="840"/>
      <c r="F298" s="840"/>
      <c r="G298" s="840"/>
      <c r="H298" s="840"/>
      <c r="I298" s="840"/>
      <c r="J298" s="534"/>
      <c r="K298" s="549"/>
      <c r="L298" s="701"/>
      <c r="M298" s="516"/>
      <c r="N298" s="516"/>
      <c r="O298" s="516"/>
      <c r="P298" s="516"/>
      <c r="Q298" s="516"/>
      <c r="R298" s="728"/>
    </row>
    <row r="299" spans="1:18" outlineLevel="2" x14ac:dyDescent="0.25">
      <c r="A299" s="586" t="s">
        <v>1074</v>
      </c>
      <c r="B299" s="524">
        <v>30111607</v>
      </c>
      <c r="C299" s="523">
        <v>361.1</v>
      </c>
      <c r="D299" s="535" t="s">
        <v>434</v>
      </c>
      <c r="E299" s="615" t="s">
        <v>432</v>
      </c>
      <c r="F299" s="537">
        <v>5</v>
      </c>
      <c r="G299" s="537">
        <v>5</v>
      </c>
      <c r="H299" s="537">
        <v>5</v>
      </c>
      <c r="I299" s="537">
        <v>5</v>
      </c>
      <c r="J299" s="534">
        <f>+I299+H299+G299+F299</f>
        <v>20</v>
      </c>
      <c r="K299" s="549">
        <v>6500</v>
      </c>
      <c r="L299" s="559">
        <f>+K299*J299</f>
        <v>130000</v>
      </c>
      <c r="M299" s="516"/>
      <c r="N299" s="516"/>
      <c r="O299" s="516"/>
      <c r="P299" s="516"/>
      <c r="Q299" s="516"/>
      <c r="R299" s="728"/>
    </row>
    <row r="300" spans="1:18" outlineLevel="1" x14ac:dyDescent="0.25">
      <c r="A300" s="586"/>
      <c r="B300" s="524">
        <v>31201617</v>
      </c>
      <c r="C300" s="523">
        <v>361.1</v>
      </c>
      <c r="D300" s="535" t="s">
        <v>365</v>
      </c>
      <c r="E300" s="615" t="s">
        <v>957</v>
      </c>
      <c r="F300" s="537">
        <v>192</v>
      </c>
      <c r="G300" s="537">
        <v>192</v>
      </c>
      <c r="H300" s="537">
        <v>192</v>
      </c>
      <c r="I300" s="537">
        <v>192</v>
      </c>
      <c r="J300" s="534">
        <f>+I300+H300+G300+F300</f>
        <v>768</v>
      </c>
      <c r="K300" s="549">
        <v>275</v>
      </c>
      <c r="L300" s="559">
        <f>+K300*J300</f>
        <v>211200</v>
      </c>
      <c r="M300" s="516"/>
      <c r="N300" s="516"/>
      <c r="O300" s="516"/>
      <c r="P300" s="516"/>
      <c r="Q300" s="516"/>
      <c r="R300" s="728"/>
    </row>
    <row r="301" spans="1:18" outlineLevel="2" x14ac:dyDescent="0.25">
      <c r="A301" s="586" t="s">
        <v>1074</v>
      </c>
      <c r="B301" s="524">
        <v>31201617</v>
      </c>
      <c r="C301" s="523">
        <v>361.1</v>
      </c>
      <c r="D301" s="535" t="s">
        <v>1451</v>
      </c>
      <c r="E301" s="615" t="s">
        <v>959</v>
      </c>
      <c r="F301" s="537">
        <v>8</v>
      </c>
      <c r="G301" s="537">
        <v>8</v>
      </c>
      <c r="H301" s="537">
        <v>8</v>
      </c>
      <c r="I301" s="537">
        <v>8</v>
      </c>
      <c r="J301" s="534">
        <f>+I301+H301+G301+F301</f>
        <v>32</v>
      </c>
      <c r="K301" s="549">
        <v>1600</v>
      </c>
      <c r="L301" s="559">
        <f>+K301*J301</f>
        <v>51200</v>
      </c>
      <c r="M301" s="516"/>
      <c r="N301" s="516"/>
      <c r="O301" s="516"/>
      <c r="P301" s="516"/>
      <c r="Q301" s="516"/>
      <c r="R301" s="728"/>
    </row>
    <row r="302" spans="1:18" ht="18.75" customHeight="1" outlineLevel="2" x14ac:dyDescent="0.25">
      <c r="A302" s="586" t="s">
        <v>1074</v>
      </c>
      <c r="B302" s="735" t="s">
        <v>1477</v>
      </c>
      <c r="C302" s="523">
        <v>361.1</v>
      </c>
      <c r="D302" s="535" t="s">
        <v>1450</v>
      </c>
      <c r="E302" s="615" t="s">
        <v>1452</v>
      </c>
      <c r="F302" s="537">
        <v>50</v>
      </c>
      <c r="G302" s="537">
        <v>50</v>
      </c>
      <c r="H302" s="537">
        <v>50</v>
      </c>
      <c r="I302" s="537">
        <v>50</v>
      </c>
      <c r="J302" s="534">
        <f>+I302+H302+G302+F302</f>
        <v>200</v>
      </c>
      <c r="K302" s="549">
        <v>38</v>
      </c>
      <c r="L302" s="559">
        <f>+K302*J302</f>
        <v>7600</v>
      </c>
      <c r="M302" s="516"/>
      <c r="N302" s="516"/>
      <c r="O302" s="516"/>
      <c r="P302" s="516"/>
      <c r="Q302" s="516"/>
      <c r="R302" s="728"/>
    </row>
    <row r="303" spans="1:18" ht="18" customHeight="1" outlineLevel="2" x14ac:dyDescent="0.25">
      <c r="A303" s="586"/>
      <c r="B303" s="577" t="s">
        <v>1422</v>
      </c>
      <c r="C303" s="523"/>
      <c r="D303" s="843" t="s">
        <v>1625</v>
      </c>
      <c r="E303" s="843"/>
      <c r="F303" s="843"/>
      <c r="G303" s="843"/>
      <c r="H303" s="843"/>
      <c r="I303" s="537"/>
      <c r="J303" s="534"/>
      <c r="K303" s="549"/>
      <c r="L303" s="703">
        <f>SUM(L299:L302)</f>
        <v>400000</v>
      </c>
      <c r="M303" s="631"/>
      <c r="N303" s="631"/>
      <c r="O303" s="631"/>
      <c r="P303" s="631"/>
      <c r="Q303" s="631"/>
      <c r="R303" s="727">
        <v>400000</v>
      </c>
    </row>
    <row r="304" spans="1:18" ht="15.75" outlineLevel="2" x14ac:dyDescent="0.25">
      <c r="A304" s="586"/>
      <c r="B304" s="734"/>
      <c r="C304" s="523"/>
      <c r="D304" s="670" t="s">
        <v>1828</v>
      </c>
      <c r="E304" s="615"/>
      <c r="F304" s="537"/>
      <c r="G304" s="537"/>
      <c r="H304" s="537"/>
      <c r="I304" s="537"/>
      <c r="J304" s="534"/>
      <c r="K304" s="549"/>
      <c r="L304" s="701"/>
      <c r="M304" s="516"/>
      <c r="N304" s="516"/>
      <c r="O304" s="516"/>
      <c r="P304" s="516"/>
      <c r="Q304" s="516"/>
      <c r="R304" s="728"/>
    </row>
    <row r="305" spans="1:18" outlineLevel="1" x14ac:dyDescent="0.25">
      <c r="A305" s="586"/>
      <c r="B305" s="734" t="s">
        <v>1478</v>
      </c>
      <c r="C305" s="523">
        <v>361.3</v>
      </c>
      <c r="D305" s="535" t="s">
        <v>1453</v>
      </c>
      <c r="E305" s="615" t="s">
        <v>1528</v>
      </c>
      <c r="F305" s="537">
        <v>10</v>
      </c>
      <c r="G305" s="537">
        <v>10</v>
      </c>
      <c r="H305" s="537">
        <v>13</v>
      </c>
      <c r="I305" s="537">
        <v>13</v>
      </c>
      <c r="J305" s="534">
        <f>+I305+H305+G305+F305</f>
        <v>46</v>
      </c>
      <c r="K305" s="549">
        <v>650</v>
      </c>
      <c r="L305" s="705">
        <f>+K305*J305</f>
        <v>29900</v>
      </c>
      <c r="M305" s="654"/>
      <c r="N305" s="654"/>
      <c r="O305" s="654"/>
      <c r="P305" s="654"/>
      <c r="Q305" s="654"/>
      <c r="R305" s="778"/>
    </row>
    <row r="306" spans="1:18" outlineLevel="1" x14ac:dyDescent="0.25">
      <c r="A306" s="586"/>
      <c r="B306" s="734"/>
      <c r="C306" s="523"/>
      <c r="D306" s="842" t="s">
        <v>1829</v>
      </c>
      <c r="E306" s="842"/>
      <c r="F306" s="842"/>
      <c r="G306" s="634"/>
      <c r="H306" s="634"/>
      <c r="I306" s="634"/>
      <c r="J306" s="635"/>
      <c r="K306" s="652"/>
      <c r="L306" s="703">
        <f>SUM(L305)</f>
        <v>29900</v>
      </c>
      <c r="M306" s="626"/>
      <c r="N306" s="626"/>
      <c r="O306" s="626"/>
      <c r="P306" s="626"/>
      <c r="Q306" s="626"/>
      <c r="R306" s="727">
        <v>30000</v>
      </c>
    </row>
    <row r="307" spans="1:18" outlineLevel="1" x14ac:dyDescent="0.25">
      <c r="A307" s="586"/>
      <c r="B307" s="577"/>
      <c r="C307" s="523"/>
      <c r="D307" s="846" t="s">
        <v>1623</v>
      </c>
      <c r="E307" s="846"/>
      <c r="F307" s="846"/>
      <c r="G307" s="846"/>
      <c r="H307" s="846"/>
      <c r="I307" s="846"/>
      <c r="J307" s="534"/>
      <c r="K307" s="549"/>
      <c r="L307" s="701"/>
      <c r="M307" s="516"/>
      <c r="N307" s="516"/>
      <c r="O307" s="516"/>
      <c r="P307" s="516"/>
      <c r="Q307" s="516"/>
      <c r="R307" s="728"/>
    </row>
    <row r="308" spans="1:18" outlineLevel="1" x14ac:dyDescent="0.25">
      <c r="A308" s="586"/>
      <c r="B308" s="734" t="s">
        <v>1479</v>
      </c>
      <c r="C308" s="523">
        <v>361.5</v>
      </c>
      <c r="D308" s="535" t="s">
        <v>1454</v>
      </c>
      <c r="E308" s="615" t="s">
        <v>1419</v>
      </c>
      <c r="F308" s="537">
        <v>5</v>
      </c>
      <c r="G308" s="537">
        <v>5</v>
      </c>
      <c r="H308" s="537">
        <v>5</v>
      </c>
      <c r="I308" s="537">
        <v>5</v>
      </c>
      <c r="J308" s="534">
        <f>+I308+H308+G308+F308</f>
        <v>20</v>
      </c>
      <c r="K308" s="549">
        <v>2500</v>
      </c>
      <c r="L308" s="559">
        <f>+K308*J308</f>
        <v>50000</v>
      </c>
      <c r="M308" s="516"/>
      <c r="N308" s="516"/>
      <c r="O308" s="516"/>
      <c r="P308" s="516"/>
      <c r="Q308" s="516"/>
      <c r="R308" s="728"/>
    </row>
    <row r="309" spans="1:18" outlineLevel="1" x14ac:dyDescent="0.25">
      <c r="A309" s="586"/>
      <c r="B309" s="732">
        <v>22101605</v>
      </c>
      <c r="C309" s="644">
        <v>361.5</v>
      </c>
      <c r="D309" s="535" t="s">
        <v>1546</v>
      </c>
      <c r="E309" s="615" t="s">
        <v>432</v>
      </c>
      <c r="F309" s="104">
        <v>25</v>
      </c>
      <c r="G309" s="104">
        <v>25</v>
      </c>
      <c r="H309" s="104">
        <v>25</v>
      </c>
      <c r="I309" s="104">
        <v>25</v>
      </c>
      <c r="J309" s="534">
        <f>+I309+H309+G309+F309</f>
        <v>100</v>
      </c>
      <c r="K309" s="552">
        <v>500</v>
      </c>
      <c r="L309" s="559">
        <f>+K309*J309</f>
        <v>50000</v>
      </c>
      <c r="M309" s="516"/>
      <c r="N309" s="516"/>
      <c r="O309" s="516"/>
      <c r="P309" s="516"/>
      <c r="Q309" s="516"/>
      <c r="R309" s="728"/>
    </row>
    <row r="310" spans="1:18" outlineLevel="2" x14ac:dyDescent="0.25">
      <c r="A310" s="586" t="s">
        <v>1074</v>
      </c>
      <c r="B310" s="577" t="s">
        <v>1423</v>
      </c>
      <c r="C310" s="523">
        <f>SUBTOTAL(9,C309:C309)</f>
        <v>361.5</v>
      </c>
      <c r="D310" s="843" t="s">
        <v>1683</v>
      </c>
      <c r="E310" s="843"/>
      <c r="F310" s="843"/>
      <c r="G310" s="843"/>
      <c r="H310" s="843"/>
      <c r="I310" s="537"/>
      <c r="J310" s="534"/>
      <c r="K310" s="549"/>
      <c r="L310" s="703">
        <f>SUM(L308:L309)</f>
        <v>100000</v>
      </c>
      <c r="M310" s="626"/>
      <c r="N310" s="626"/>
      <c r="O310" s="626"/>
      <c r="P310" s="626"/>
      <c r="Q310" s="626"/>
      <c r="R310" s="727">
        <v>100000</v>
      </c>
    </row>
    <row r="311" spans="1:18" outlineLevel="2" x14ac:dyDescent="0.25">
      <c r="A311" s="586"/>
      <c r="B311" s="577"/>
      <c r="C311" s="523"/>
      <c r="D311" s="671" t="s">
        <v>1830</v>
      </c>
      <c r="E311" s="757"/>
      <c r="F311" s="757"/>
      <c r="G311" s="757"/>
      <c r="H311" s="757"/>
      <c r="I311" s="537"/>
      <c r="J311" s="534"/>
      <c r="K311" s="549"/>
      <c r="L311" s="703"/>
      <c r="M311" s="627"/>
      <c r="N311" s="627"/>
      <c r="O311" s="627"/>
      <c r="P311" s="627"/>
      <c r="Q311" s="627"/>
      <c r="R311" s="727"/>
    </row>
    <row r="312" spans="1:18" outlineLevel="2" x14ac:dyDescent="0.25">
      <c r="A312" s="586"/>
      <c r="B312" s="734" t="s">
        <v>1715</v>
      </c>
      <c r="C312" s="523">
        <v>362.1</v>
      </c>
      <c r="D312" s="56" t="s">
        <v>1626</v>
      </c>
      <c r="E312" s="156"/>
      <c r="F312" s="156"/>
      <c r="G312" s="56">
        <v>10</v>
      </c>
      <c r="H312" s="56">
        <v>10</v>
      </c>
      <c r="I312" s="56">
        <v>10</v>
      </c>
      <c r="J312" s="534">
        <f>+I312+H312+G312</f>
        <v>30</v>
      </c>
      <c r="K312" s="549">
        <v>950</v>
      </c>
      <c r="L312" s="559">
        <f>+K312*J312</f>
        <v>28500</v>
      </c>
      <c r="M312" s="511"/>
      <c r="N312" s="511"/>
      <c r="O312" s="511"/>
      <c r="P312" s="511"/>
      <c r="Q312" s="511"/>
      <c r="R312" s="728"/>
    </row>
    <row r="313" spans="1:18" outlineLevel="2" x14ac:dyDescent="0.25">
      <c r="A313" s="586"/>
      <c r="B313" s="734" t="s">
        <v>1715</v>
      </c>
      <c r="C313" s="523">
        <v>362.1</v>
      </c>
      <c r="D313" s="56" t="s">
        <v>1627</v>
      </c>
      <c r="E313" s="156"/>
      <c r="F313" s="156"/>
      <c r="G313" s="56">
        <v>4</v>
      </c>
      <c r="H313" s="56">
        <v>4</v>
      </c>
      <c r="I313" s="56">
        <v>4</v>
      </c>
      <c r="J313" s="534">
        <f>+I313+H313+G313</f>
        <v>12</v>
      </c>
      <c r="K313" s="549">
        <v>550</v>
      </c>
      <c r="L313" s="559">
        <f>+K313*J313</f>
        <v>6600</v>
      </c>
      <c r="M313" s="511"/>
      <c r="N313" s="511"/>
      <c r="O313" s="511"/>
      <c r="P313" s="511"/>
      <c r="Q313" s="511"/>
      <c r="R313" s="728"/>
    </row>
    <row r="314" spans="1:18" outlineLevel="2" x14ac:dyDescent="0.25">
      <c r="A314" s="586"/>
      <c r="B314" s="577"/>
      <c r="C314" s="523"/>
      <c r="D314" s="843" t="s">
        <v>1687</v>
      </c>
      <c r="E314" s="843"/>
      <c r="F314" s="843"/>
      <c r="G314" s="843"/>
      <c r="H314" s="56"/>
      <c r="I314" s="56"/>
      <c r="J314" s="534"/>
      <c r="K314" s="549"/>
      <c r="L314" s="703">
        <f>SUM(L312:L313)</f>
        <v>35100</v>
      </c>
      <c r="M314" s="626"/>
      <c r="N314" s="626"/>
      <c r="O314" s="626"/>
      <c r="P314" s="626"/>
      <c r="Q314" s="626"/>
      <c r="R314" s="727">
        <v>35000</v>
      </c>
    </row>
    <row r="315" spans="1:18" outlineLevel="2" x14ac:dyDescent="0.25">
      <c r="A315" s="586"/>
      <c r="B315" s="577"/>
      <c r="C315" s="523"/>
      <c r="D315" s="671" t="s">
        <v>1684</v>
      </c>
      <c r="E315" s="156"/>
      <c r="F315" s="156"/>
      <c r="G315" s="56"/>
      <c r="H315" s="56"/>
      <c r="I315" s="56"/>
      <c r="J315" s="534"/>
      <c r="K315" s="549"/>
      <c r="L315" s="703"/>
      <c r="M315" s="626"/>
      <c r="N315" s="626"/>
      <c r="O315" s="626"/>
      <c r="P315" s="626"/>
      <c r="Q315" s="626"/>
      <c r="R315" s="727"/>
    </row>
    <row r="316" spans="1:18" outlineLevel="2" x14ac:dyDescent="0.25">
      <c r="A316" s="586" t="s">
        <v>1074</v>
      </c>
      <c r="B316" s="526">
        <v>30181505</v>
      </c>
      <c r="C316" s="523">
        <v>362.2</v>
      </c>
      <c r="D316" s="535" t="s">
        <v>1058</v>
      </c>
      <c r="E316" s="100" t="s">
        <v>402</v>
      </c>
      <c r="F316" s="537">
        <v>3</v>
      </c>
      <c r="G316" s="537">
        <v>3</v>
      </c>
      <c r="H316" s="537">
        <v>3</v>
      </c>
      <c r="I316" s="537">
        <v>3</v>
      </c>
      <c r="J316" s="534">
        <f>+I316+H316+G316+F316</f>
        <v>12</v>
      </c>
      <c r="K316" s="549">
        <v>1340</v>
      </c>
      <c r="L316" s="559">
        <f>+K316*J316</f>
        <v>16080</v>
      </c>
      <c r="M316" s="516"/>
      <c r="N316" s="516"/>
      <c r="O316" s="516"/>
      <c r="P316" s="516"/>
      <c r="Q316" s="516"/>
      <c r="R316" s="728"/>
    </row>
    <row r="317" spans="1:18" outlineLevel="1" x14ac:dyDescent="0.25">
      <c r="A317" s="586"/>
      <c r="B317" s="526">
        <v>30181504</v>
      </c>
      <c r="C317" s="523">
        <v>362.2</v>
      </c>
      <c r="D317" s="535" t="s">
        <v>1059</v>
      </c>
      <c r="E317" s="100" t="s">
        <v>402</v>
      </c>
      <c r="F317" s="537">
        <v>5</v>
      </c>
      <c r="G317" s="537">
        <v>5</v>
      </c>
      <c r="H317" s="537">
        <v>5</v>
      </c>
      <c r="I317" s="537">
        <v>5</v>
      </c>
      <c r="J317" s="534">
        <f>+I317+H317+G317+F317</f>
        <v>20</v>
      </c>
      <c r="K317" s="549">
        <v>1200</v>
      </c>
      <c r="L317" s="559">
        <f>+K317*J317</f>
        <v>24000</v>
      </c>
      <c r="M317" s="516"/>
      <c r="N317" s="516"/>
      <c r="O317" s="516"/>
      <c r="P317" s="516"/>
      <c r="Q317" s="516"/>
      <c r="R317" s="728"/>
    </row>
    <row r="318" spans="1:18" ht="23.25" outlineLevel="1" x14ac:dyDescent="0.25">
      <c r="A318" s="586"/>
      <c r="B318" s="729" t="s">
        <v>1424</v>
      </c>
      <c r="C318" s="523"/>
      <c r="D318" s="841" t="s">
        <v>1685</v>
      </c>
      <c r="E318" s="841"/>
      <c r="F318" s="841"/>
      <c r="G318" s="841"/>
      <c r="H318" s="537"/>
      <c r="I318" s="537"/>
      <c r="J318" s="534"/>
      <c r="K318" s="549"/>
      <c r="L318" s="703">
        <f>SUM(L316:L317)</f>
        <v>40080</v>
      </c>
      <c r="M318" s="516"/>
      <c r="N318" s="516"/>
      <c r="O318" s="516"/>
      <c r="P318" s="516"/>
      <c r="Q318" s="516"/>
      <c r="R318" s="727">
        <v>40000</v>
      </c>
    </row>
    <row r="319" spans="1:18" ht="13.5" customHeight="1" outlineLevel="2" x14ac:dyDescent="0.25">
      <c r="A319" s="586" t="s">
        <v>1074</v>
      </c>
      <c r="B319" s="729"/>
      <c r="C319" s="523"/>
      <c r="D319" s="840" t="s">
        <v>1831</v>
      </c>
      <c r="E319" s="840"/>
      <c r="F319" s="840"/>
      <c r="G319" s="840"/>
      <c r="H319" s="840"/>
      <c r="I319" s="537"/>
      <c r="J319" s="534"/>
      <c r="K319" s="549"/>
      <c r="L319" s="703"/>
      <c r="M319" s="627"/>
      <c r="N319" s="627"/>
      <c r="O319" s="627"/>
      <c r="P319" s="627"/>
      <c r="Q319" s="627"/>
      <c r="R319" s="727"/>
    </row>
    <row r="320" spans="1:18" ht="24" customHeight="1" outlineLevel="1" x14ac:dyDescent="0.25">
      <c r="A320" s="586"/>
      <c r="B320" s="524">
        <v>23171522</v>
      </c>
      <c r="C320" s="523">
        <v>363.3</v>
      </c>
      <c r="D320" s="535" t="s">
        <v>825</v>
      </c>
      <c r="E320" s="105" t="s">
        <v>402</v>
      </c>
      <c r="F320" s="537">
        <v>15</v>
      </c>
      <c r="G320" s="537">
        <v>15</v>
      </c>
      <c r="H320" s="537">
        <v>15</v>
      </c>
      <c r="I320" s="537">
        <v>15</v>
      </c>
      <c r="J320" s="534">
        <f t="shared" ref="J320:J346" si="36">+I320+H320+G320+F320</f>
        <v>60</v>
      </c>
      <c r="K320" s="549">
        <v>7500</v>
      </c>
      <c r="L320" s="559">
        <f t="shared" ref="L320:L346" si="37">+K320*J320</f>
        <v>450000</v>
      </c>
      <c r="M320" s="516"/>
      <c r="N320" s="516"/>
      <c r="O320" s="516"/>
      <c r="P320" s="516"/>
      <c r="Q320" s="516"/>
      <c r="R320" s="728"/>
    </row>
    <row r="321" spans="1:18" outlineLevel="1" x14ac:dyDescent="0.25">
      <c r="A321" s="586"/>
      <c r="B321" s="524">
        <v>23171522</v>
      </c>
      <c r="C321" s="523">
        <v>363.3</v>
      </c>
      <c r="D321" s="535" t="s">
        <v>483</v>
      </c>
      <c r="E321" s="105" t="s">
        <v>402</v>
      </c>
      <c r="F321" s="537">
        <v>15</v>
      </c>
      <c r="G321" s="537">
        <v>15</v>
      </c>
      <c r="H321" s="537">
        <v>15</v>
      </c>
      <c r="I321" s="537">
        <v>15</v>
      </c>
      <c r="J321" s="534">
        <f t="shared" si="36"/>
        <v>60</v>
      </c>
      <c r="K321" s="549">
        <v>4000</v>
      </c>
      <c r="L321" s="559">
        <f t="shared" si="37"/>
        <v>240000</v>
      </c>
      <c r="M321" s="516"/>
      <c r="N321" s="516"/>
      <c r="O321" s="516"/>
      <c r="P321" s="516"/>
      <c r="Q321" s="516"/>
      <c r="R321" s="728"/>
    </row>
    <row r="322" spans="1:18" outlineLevel="2" x14ac:dyDescent="0.25">
      <c r="A322" s="586" t="s">
        <v>1074</v>
      </c>
      <c r="B322" s="524">
        <v>23171522</v>
      </c>
      <c r="C322" s="523">
        <v>363.3</v>
      </c>
      <c r="D322" s="535" t="s">
        <v>824</v>
      </c>
      <c r="E322" s="105" t="s">
        <v>402</v>
      </c>
      <c r="F322" s="537">
        <v>12</v>
      </c>
      <c r="G322" s="537">
        <v>12</v>
      </c>
      <c r="H322" s="537">
        <v>12</v>
      </c>
      <c r="I322" s="537">
        <v>12</v>
      </c>
      <c r="J322" s="534">
        <f t="shared" si="36"/>
        <v>48</v>
      </c>
      <c r="K322" s="549">
        <v>4850</v>
      </c>
      <c r="L322" s="559">
        <f t="shared" si="37"/>
        <v>232800</v>
      </c>
      <c r="M322" s="516"/>
      <c r="N322" s="516"/>
      <c r="O322" s="516"/>
      <c r="P322" s="516"/>
      <c r="Q322" s="516"/>
      <c r="R322" s="728"/>
    </row>
    <row r="323" spans="1:18" outlineLevel="2" x14ac:dyDescent="0.25">
      <c r="A323" s="586" t="s">
        <v>1074</v>
      </c>
      <c r="B323" s="525">
        <v>30101603</v>
      </c>
      <c r="C323" s="523">
        <v>363.3</v>
      </c>
      <c r="D323" s="535" t="s">
        <v>591</v>
      </c>
      <c r="E323" s="105" t="s">
        <v>123</v>
      </c>
      <c r="F323" s="537">
        <v>12</v>
      </c>
      <c r="G323" s="537">
        <v>12</v>
      </c>
      <c r="H323" s="537">
        <v>12</v>
      </c>
      <c r="I323" s="537">
        <v>12</v>
      </c>
      <c r="J323" s="534">
        <f t="shared" si="36"/>
        <v>48</v>
      </c>
      <c r="K323" s="549">
        <v>2100</v>
      </c>
      <c r="L323" s="559">
        <f t="shared" si="37"/>
        <v>100800</v>
      </c>
      <c r="M323" s="516"/>
      <c r="N323" s="516"/>
      <c r="O323" s="516"/>
      <c r="P323" s="516"/>
      <c r="Q323" s="516"/>
      <c r="R323" s="728"/>
    </row>
    <row r="324" spans="1:18" outlineLevel="2" x14ac:dyDescent="0.25">
      <c r="A324" s="586" t="s">
        <v>1074</v>
      </c>
      <c r="B324" s="524">
        <v>27112014</v>
      </c>
      <c r="C324" s="523">
        <v>363.3</v>
      </c>
      <c r="D324" s="535" t="s">
        <v>1039</v>
      </c>
      <c r="E324" s="100" t="s">
        <v>402</v>
      </c>
      <c r="F324" s="537">
        <v>25</v>
      </c>
      <c r="G324" s="537">
        <v>25</v>
      </c>
      <c r="H324" s="537">
        <v>25</v>
      </c>
      <c r="I324" s="537">
        <v>25</v>
      </c>
      <c r="J324" s="534">
        <f t="shared" si="36"/>
        <v>100</v>
      </c>
      <c r="K324" s="549">
        <v>2500</v>
      </c>
      <c r="L324" s="559">
        <f t="shared" si="37"/>
        <v>250000</v>
      </c>
      <c r="M324" s="516"/>
      <c r="N324" s="516"/>
      <c r="O324" s="516"/>
      <c r="P324" s="516"/>
      <c r="Q324" s="516"/>
      <c r="R324" s="728"/>
    </row>
    <row r="325" spans="1:18" outlineLevel="2" x14ac:dyDescent="0.25">
      <c r="A325" s="586" t="s">
        <v>1074</v>
      </c>
      <c r="B325" s="524">
        <v>40142609</v>
      </c>
      <c r="C325" s="523">
        <v>363.3</v>
      </c>
      <c r="D325" s="535" t="s">
        <v>857</v>
      </c>
      <c r="E325" s="100" t="s">
        <v>123</v>
      </c>
      <c r="F325" s="537">
        <v>50</v>
      </c>
      <c r="G325" s="537">
        <v>50</v>
      </c>
      <c r="H325" s="537">
        <v>50</v>
      </c>
      <c r="I325" s="537">
        <v>50</v>
      </c>
      <c r="J325" s="534">
        <f t="shared" si="36"/>
        <v>200</v>
      </c>
      <c r="K325" s="549">
        <v>1050</v>
      </c>
      <c r="L325" s="559">
        <f t="shared" si="37"/>
        <v>210000</v>
      </c>
      <c r="M325" s="516"/>
      <c r="N325" s="516"/>
      <c r="O325" s="516"/>
      <c r="P325" s="516"/>
      <c r="Q325" s="516"/>
      <c r="R325" s="728"/>
    </row>
    <row r="326" spans="1:18" outlineLevel="2" x14ac:dyDescent="0.25">
      <c r="A326" s="586" t="s">
        <v>1074</v>
      </c>
      <c r="B326" s="525">
        <v>30102303</v>
      </c>
      <c r="C326" s="523">
        <v>363.3</v>
      </c>
      <c r="D326" s="535" t="s">
        <v>1023</v>
      </c>
      <c r="E326" s="105" t="s">
        <v>123</v>
      </c>
      <c r="F326" s="537">
        <v>50</v>
      </c>
      <c r="G326" s="537">
        <v>50</v>
      </c>
      <c r="H326" s="537">
        <v>50</v>
      </c>
      <c r="I326" s="537">
        <v>50</v>
      </c>
      <c r="J326" s="534">
        <f t="shared" si="36"/>
        <v>200</v>
      </c>
      <c r="K326" s="549">
        <v>903.88</v>
      </c>
      <c r="L326" s="559">
        <f t="shared" si="37"/>
        <v>180776</v>
      </c>
      <c r="M326" s="516"/>
      <c r="N326" s="516"/>
      <c r="O326" s="516"/>
      <c r="P326" s="516"/>
      <c r="Q326" s="516"/>
      <c r="R326" s="728"/>
    </row>
    <row r="327" spans="1:18" ht="18" customHeight="1" outlineLevel="2" x14ac:dyDescent="0.25">
      <c r="A327" s="586" t="s">
        <v>1074</v>
      </c>
      <c r="B327" s="735" t="s">
        <v>1135</v>
      </c>
      <c r="C327" s="523">
        <v>363.3</v>
      </c>
      <c r="D327" s="535" t="s">
        <v>1024</v>
      </c>
      <c r="E327" s="105" t="s">
        <v>123</v>
      </c>
      <c r="F327" s="537">
        <v>50</v>
      </c>
      <c r="G327" s="537">
        <v>50</v>
      </c>
      <c r="H327" s="537">
        <v>50</v>
      </c>
      <c r="I327" s="537">
        <v>50</v>
      </c>
      <c r="J327" s="534">
        <f t="shared" si="36"/>
        <v>200</v>
      </c>
      <c r="K327" s="549">
        <v>450</v>
      </c>
      <c r="L327" s="559">
        <f t="shared" si="37"/>
        <v>90000</v>
      </c>
      <c r="M327" s="516"/>
      <c r="N327" s="516"/>
      <c r="O327" s="516"/>
      <c r="P327" s="516"/>
      <c r="Q327" s="516"/>
      <c r="R327" s="728"/>
    </row>
    <row r="328" spans="1:18" outlineLevel="2" x14ac:dyDescent="0.25">
      <c r="A328" s="586" t="s">
        <v>1074</v>
      </c>
      <c r="B328" s="527">
        <v>44111503</v>
      </c>
      <c r="C328" s="523">
        <v>363.3</v>
      </c>
      <c r="D328" s="540" t="s">
        <v>1137</v>
      </c>
      <c r="E328" s="104" t="s">
        <v>1528</v>
      </c>
      <c r="F328" s="537">
        <v>50</v>
      </c>
      <c r="G328" s="537">
        <v>50</v>
      </c>
      <c r="H328" s="537">
        <v>50</v>
      </c>
      <c r="I328" s="537">
        <v>50</v>
      </c>
      <c r="J328" s="534">
        <f t="shared" si="36"/>
        <v>200</v>
      </c>
      <c r="K328" s="552">
        <v>728</v>
      </c>
      <c r="L328" s="559">
        <f t="shared" si="37"/>
        <v>145600</v>
      </c>
      <c r="M328" s="516"/>
      <c r="N328" s="516"/>
      <c r="O328" s="516"/>
      <c r="P328" s="516"/>
      <c r="Q328" s="516"/>
      <c r="R328" s="728"/>
    </row>
    <row r="329" spans="1:18" outlineLevel="2" x14ac:dyDescent="0.25">
      <c r="A329" s="586" t="s">
        <v>1074</v>
      </c>
      <c r="B329" s="524">
        <v>27111723</v>
      </c>
      <c r="C329" s="523">
        <v>363.3</v>
      </c>
      <c r="D329" s="535" t="s">
        <v>1038</v>
      </c>
      <c r="E329" s="100" t="s">
        <v>402</v>
      </c>
      <c r="F329" s="537">
        <v>100</v>
      </c>
      <c r="G329" s="537">
        <v>100</v>
      </c>
      <c r="H329" s="537">
        <v>100</v>
      </c>
      <c r="I329" s="537">
        <v>100</v>
      </c>
      <c r="J329" s="534">
        <f t="shared" si="36"/>
        <v>400</v>
      </c>
      <c r="K329" s="549">
        <v>1890</v>
      </c>
      <c r="L329" s="559">
        <f t="shared" si="37"/>
        <v>756000</v>
      </c>
      <c r="M329" s="516"/>
      <c r="N329" s="516"/>
      <c r="O329" s="516"/>
      <c r="P329" s="516"/>
      <c r="Q329" s="516"/>
      <c r="R329" s="728"/>
    </row>
    <row r="330" spans="1:18" outlineLevel="2" x14ac:dyDescent="0.25">
      <c r="A330" s="586" t="s">
        <v>1295</v>
      </c>
      <c r="B330" s="524">
        <v>31211909</v>
      </c>
      <c r="C330" s="523">
        <v>363.3</v>
      </c>
      <c r="D330" s="535" t="s">
        <v>362</v>
      </c>
      <c r="E330" s="100" t="s">
        <v>402</v>
      </c>
      <c r="F330" s="537">
        <v>46</v>
      </c>
      <c r="G330" s="537">
        <v>46</v>
      </c>
      <c r="H330" s="537">
        <v>46</v>
      </c>
      <c r="I330" s="537">
        <v>46</v>
      </c>
      <c r="J330" s="534">
        <f t="shared" si="36"/>
        <v>184</v>
      </c>
      <c r="K330" s="549">
        <v>130</v>
      </c>
      <c r="L330" s="559">
        <f t="shared" si="37"/>
        <v>23920</v>
      </c>
      <c r="M330" s="516"/>
      <c r="N330" s="516"/>
      <c r="O330" s="516"/>
      <c r="P330" s="516"/>
      <c r="Q330" s="516"/>
      <c r="R330" s="728"/>
    </row>
    <row r="331" spans="1:18" outlineLevel="2" x14ac:dyDescent="0.25">
      <c r="A331" s="586" t="s">
        <v>1074</v>
      </c>
      <c r="B331" s="524">
        <v>40142609</v>
      </c>
      <c r="C331" s="523">
        <v>363.3</v>
      </c>
      <c r="D331" s="535" t="s">
        <v>855</v>
      </c>
      <c r="E331" s="100" t="s">
        <v>123</v>
      </c>
      <c r="F331" s="537">
        <v>200</v>
      </c>
      <c r="G331" s="537">
        <v>200</v>
      </c>
      <c r="H331" s="537">
        <v>200</v>
      </c>
      <c r="I331" s="537">
        <v>200</v>
      </c>
      <c r="J331" s="534">
        <f t="shared" si="36"/>
        <v>800</v>
      </c>
      <c r="K331" s="549">
        <v>750</v>
      </c>
      <c r="L331" s="559">
        <f t="shared" si="37"/>
        <v>600000</v>
      </c>
      <c r="M331" s="516"/>
      <c r="N331" s="516"/>
      <c r="O331" s="516"/>
      <c r="P331" s="516"/>
      <c r="Q331" s="516"/>
      <c r="R331" s="728"/>
    </row>
    <row r="332" spans="1:18" outlineLevel="2" x14ac:dyDescent="0.25">
      <c r="A332" s="586" t="s">
        <v>1074</v>
      </c>
      <c r="B332" s="524">
        <v>31201505</v>
      </c>
      <c r="C332" s="523">
        <v>363.3</v>
      </c>
      <c r="D332" s="535" t="s">
        <v>617</v>
      </c>
      <c r="E332" s="103" t="s">
        <v>123</v>
      </c>
      <c r="F332" s="537">
        <v>200</v>
      </c>
      <c r="G332" s="537">
        <v>200</v>
      </c>
      <c r="H332" s="537">
        <v>200</v>
      </c>
      <c r="I332" s="537">
        <v>200</v>
      </c>
      <c r="J332" s="534">
        <f t="shared" si="36"/>
        <v>800</v>
      </c>
      <c r="K332" s="549">
        <v>175</v>
      </c>
      <c r="L332" s="559">
        <f t="shared" si="37"/>
        <v>140000</v>
      </c>
      <c r="M332" s="516"/>
      <c r="N332" s="516"/>
      <c r="O332" s="516"/>
      <c r="P332" s="516"/>
      <c r="Q332" s="516"/>
      <c r="R332" s="728"/>
    </row>
    <row r="333" spans="1:18" outlineLevel="2" x14ac:dyDescent="0.25">
      <c r="A333" s="586" t="s">
        <v>1074</v>
      </c>
      <c r="B333" s="524">
        <v>40142609</v>
      </c>
      <c r="C333" s="523">
        <v>363.3</v>
      </c>
      <c r="D333" s="535" t="s">
        <v>856</v>
      </c>
      <c r="E333" s="100" t="s">
        <v>123</v>
      </c>
      <c r="F333" s="537">
        <v>200</v>
      </c>
      <c r="G333" s="537">
        <v>200</v>
      </c>
      <c r="H333" s="537">
        <v>200</v>
      </c>
      <c r="I333" s="537">
        <v>200</v>
      </c>
      <c r="J333" s="534">
        <f t="shared" si="36"/>
        <v>800</v>
      </c>
      <c r="K333" s="549">
        <v>850</v>
      </c>
      <c r="L333" s="559">
        <f t="shared" si="37"/>
        <v>680000</v>
      </c>
      <c r="M333" s="516"/>
      <c r="N333" s="516"/>
      <c r="O333" s="516"/>
      <c r="P333" s="516"/>
      <c r="Q333" s="516"/>
      <c r="R333" s="728"/>
    </row>
    <row r="334" spans="1:18" outlineLevel="2" x14ac:dyDescent="0.25">
      <c r="A334" s="586" t="s">
        <v>1074</v>
      </c>
      <c r="B334" s="524">
        <v>31231313</v>
      </c>
      <c r="C334" s="523">
        <v>363.3</v>
      </c>
      <c r="D334" s="535" t="s">
        <v>948</v>
      </c>
      <c r="E334" s="105" t="s">
        <v>402</v>
      </c>
      <c r="F334" s="537">
        <v>150</v>
      </c>
      <c r="G334" s="537">
        <v>150</v>
      </c>
      <c r="H334" s="537">
        <v>150</v>
      </c>
      <c r="I334" s="537">
        <v>150</v>
      </c>
      <c r="J334" s="534">
        <f t="shared" si="36"/>
        <v>600</v>
      </c>
      <c r="K334" s="549">
        <v>2000</v>
      </c>
      <c r="L334" s="559">
        <f t="shared" si="37"/>
        <v>1200000</v>
      </c>
      <c r="M334" s="516"/>
      <c r="N334" s="516"/>
      <c r="O334" s="516"/>
      <c r="P334" s="516"/>
      <c r="Q334" s="516"/>
      <c r="R334" s="728"/>
    </row>
    <row r="335" spans="1:18" outlineLevel="2" x14ac:dyDescent="0.25">
      <c r="A335" s="586" t="s">
        <v>1074</v>
      </c>
      <c r="B335" s="524">
        <v>40142609</v>
      </c>
      <c r="C335" s="523">
        <v>363.3</v>
      </c>
      <c r="D335" s="535" t="s">
        <v>853</v>
      </c>
      <c r="E335" s="100" t="s">
        <v>123</v>
      </c>
      <c r="F335" s="537">
        <v>205</v>
      </c>
      <c r="G335" s="537">
        <v>205</v>
      </c>
      <c r="H335" s="537">
        <v>205</v>
      </c>
      <c r="I335" s="537">
        <v>205</v>
      </c>
      <c r="J335" s="534">
        <f t="shared" si="36"/>
        <v>820</v>
      </c>
      <c r="K335" s="549">
        <v>560</v>
      </c>
      <c r="L335" s="559">
        <f t="shared" si="37"/>
        <v>459200</v>
      </c>
      <c r="M335" s="516"/>
      <c r="N335" s="516"/>
      <c r="O335" s="516"/>
      <c r="P335" s="516"/>
      <c r="Q335" s="516"/>
      <c r="R335" s="728"/>
    </row>
    <row r="336" spans="1:18" outlineLevel="2" x14ac:dyDescent="0.25">
      <c r="A336" s="586" t="s">
        <v>1074</v>
      </c>
      <c r="B336" s="524">
        <v>40142609</v>
      </c>
      <c r="C336" s="523">
        <v>363.3</v>
      </c>
      <c r="D336" s="535" t="s">
        <v>854</v>
      </c>
      <c r="E336" s="100" t="s">
        <v>123</v>
      </c>
      <c r="F336" s="537">
        <v>200</v>
      </c>
      <c r="G336" s="537">
        <v>200</v>
      </c>
      <c r="H336" s="537">
        <v>200</v>
      </c>
      <c r="I336" s="537">
        <v>200</v>
      </c>
      <c r="J336" s="534">
        <f t="shared" si="36"/>
        <v>800</v>
      </c>
      <c r="K336" s="549">
        <v>685</v>
      </c>
      <c r="L336" s="559">
        <f t="shared" si="37"/>
        <v>548000</v>
      </c>
      <c r="M336" s="516"/>
      <c r="N336" s="516"/>
      <c r="O336" s="516"/>
      <c r="P336" s="516"/>
      <c r="Q336" s="516"/>
      <c r="R336" s="728"/>
    </row>
    <row r="337" spans="1:18" ht="15.75" customHeight="1" outlineLevel="2" x14ac:dyDescent="0.25">
      <c r="A337" s="586" t="s">
        <v>1074</v>
      </c>
      <c r="B337" s="524">
        <v>30111601</v>
      </c>
      <c r="C337" s="523">
        <v>363.3</v>
      </c>
      <c r="D337" s="535" t="s">
        <v>963</v>
      </c>
      <c r="E337" s="105" t="s">
        <v>402</v>
      </c>
      <c r="F337" s="537">
        <v>200</v>
      </c>
      <c r="G337" s="537">
        <v>200</v>
      </c>
      <c r="H337" s="537">
        <v>200</v>
      </c>
      <c r="I337" s="537">
        <v>200</v>
      </c>
      <c r="J337" s="534">
        <f t="shared" si="36"/>
        <v>800</v>
      </c>
      <c r="K337" s="549">
        <v>1060</v>
      </c>
      <c r="L337" s="559">
        <f t="shared" si="37"/>
        <v>848000</v>
      </c>
      <c r="M337" s="516"/>
      <c r="N337" s="516"/>
      <c r="O337" s="516"/>
      <c r="P337" s="516"/>
      <c r="Q337" s="516"/>
      <c r="R337" s="728"/>
    </row>
    <row r="338" spans="1:18" outlineLevel="2" x14ac:dyDescent="0.25">
      <c r="A338" s="586" t="s">
        <v>1074</v>
      </c>
      <c r="B338" s="524">
        <v>40142609</v>
      </c>
      <c r="C338" s="523">
        <v>363.3</v>
      </c>
      <c r="D338" s="535" t="s">
        <v>801</v>
      </c>
      <c r="E338" s="100" t="s">
        <v>123</v>
      </c>
      <c r="F338" s="537">
        <v>200</v>
      </c>
      <c r="G338" s="537">
        <v>200</v>
      </c>
      <c r="H338" s="537">
        <v>200</v>
      </c>
      <c r="I338" s="537">
        <v>200</v>
      </c>
      <c r="J338" s="534">
        <f t="shared" si="36"/>
        <v>800</v>
      </c>
      <c r="K338" s="549">
        <v>135</v>
      </c>
      <c r="L338" s="559">
        <f t="shared" si="37"/>
        <v>108000</v>
      </c>
      <c r="M338" s="516"/>
      <c r="N338" s="516"/>
      <c r="O338" s="516"/>
      <c r="P338" s="516"/>
      <c r="Q338" s="516"/>
      <c r="R338" s="728"/>
    </row>
    <row r="339" spans="1:18" outlineLevel="2" x14ac:dyDescent="0.25">
      <c r="A339" s="586" t="s">
        <v>1074</v>
      </c>
      <c r="B339" s="524">
        <v>40142609</v>
      </c>
      <c r="C339" s="523">
        <v>363.3</v>
      </c>
      <c r="D339" s="535" t="s">
        <v>803</v>
      </c>
      <c r="E339" s="100" t="s">
        <v>123</v>
      </c>
      <c r="F339" s="537">
        <v>200</v>
      </c>
      <c r="G339" s="537">
        <v>200</v>
      </c>
      <c r="H339" s="537">
        <v>200</v>
      </c>
      <c r="I339" s="537">
        <v>200</v>
      </c>
      <c r="J339" s="534">
        <f t="shared" si="36"/>
        <v>800</v>
      </c>
      <c r="K339" s="549">
        <v>400</v>
      </c>
      <c r="L339" s="559">
        <f t="shared" si="37"/>
        <v>320000</v>
      </c>
      <c r="M339" s="516"/>
      <c r="N339" s="516"/>
      <c r="O339" s="516"/>
      <c r="P339" s="516"/>
      <c r="Q339" s="516"/>
      <c r="R339" s="728"/>
    </row>
    <row r="340" spans="1:18" outlineLevel="2" x14ac:dyDescent="0.25">
      <c r="A340" s="586" t="s">
        <v>1074</v>
      </c>
      <c r="B340" s="524">
        <v>40142609</v>
      </c>
      <c r="C340" s="523">
        <v>363.3</v>
      </c>
      <c r="D340" s="535" t="s">
        <v>802</v>
      </c>
      <c r="E340" s="100" t="s">
        <v>123</v>
      </c>
      <c r="F340" s="537">
        <v>200</v>
      </c>
      <c r="G340" s="537">
        <v>200</v>
      </c>
      <c r="H340" s="537">
        <v>200</v>
      </c>
      <c r="I340" s="537">
        <v>200</v>
      </c>
      <c r="J340" s="534">
        <f t="shared" si="36"/>
        <v>800</v>
      </c>
      <c r="K340" s="549">
        <v>230</v>
      </c>
      <c r="L340" s="559">
        <f t="shared" si="37"/>
        <v>184000</v>
      </c>
      <c r="M340" s="516"/>
      <c r="N340" s="516"/>
      <c r="O340" s="516"/>
      <c r="P340" s="516"/>
      <c r="Q340" s="516"/>
      <c r="R340" s="728"/>
    </row>
    <row r="341" spans="1:18" outlineLevel="2" x14ac:dyDescent="0.25">
      <c r="A341" s="586" t="s">
        <v>1074</v>
      </c>
      <c r="B341" s="524">
        <v>31201505</v>
      </c>
      <c r="C341" s="523">
        <v>363.3</v>
      </c>
      <c r="D341" s="535" t="s">
        <v>618</v>
      </c>
      <c r="E341" s="103" t="s">
        <v>123</v>
      </c>
      <c r="F341" s="537">
        <v>255</v>
      </c>
      <c r="G341" s="537">
        <v>255</v>
      </c>
      <c r="H341" s="537">
        <v>260</v>
      </c>
      <c r="I341" s="537">
        <v>260</v>
      </c>
      <c r="J341" s="534">
        <f t="shared" si="36"/>
        <v>1030</v>
      </c>
      <c r="K341" s="549">
        <v>90</v>
      </c>
      <c r="L341" s="559">
        <f t="shared" si="37"/>
        <v>92700</v>
      </c>
      <c r="M341" s="516"/>
      <c r="N341" s="516"/>
      <c r="O341" s="516"/>
      <c r="P341" s="516"/>
      <c r="Q341" s="516"/>
      <c r="R341" s="728"/>
    </row>
    <row r="342" spans="1:18" ht="20.25" customHeight="1" outlineLevel="2" x14ac:dyDescent="0.25">
      <c r="A342" s="586" t="s">
        <v>1074</v>
      </c>
      <c r="B342" s="524">
        <v>40142609</v>
      </c>
      <c r="C342" s="523">
        <v>363.3</v>
      </c>
      <c r="D342" s="535" t="s">
        <v>800</v>
      </c>
      <c r="E342" s="100" t="s">
        <v>123</v>
      </c>
      <c r="F342" s="537">
        <v>410</v>
      </c>
      <c r="G342" s="537">
        <v>410</v>
      </c>
      <c r="H342" s="537">
        <v>410</v>
      </c>
      <c r="I342" s="537">
        <v>410</v>
      </c>
      <c r="J342" s="534">
        <f t="shared" si="36"/>
        <v>1640</v>
      </c>
      <c r="K342" s="549">
        <v>105</v>
      </c>
      <c r="L342" s="559">
        <f t="shared" si="37"/>
        <v>172200</v>
      </c>
      <c r="M342" s="516"/>
      <c r="N342" s="516"/>
      <c r="O342" s="516"/>
      <c r="P342" s="516"/>
      <c r="Q342" s="516"/>
      <c r="R342" s="728"/>
    </row>
    <row r="343" spans="1:18" ht="17.25" customHeight="1" outlineLevel="2" x14ac:dyDescent="0.25">
      <c r="A343" s="586" t="s">
        <v>1074</v>
      </c>
      <c r="B343" s="524">
        <v>40142609</v>
      </c>
      <c r="C343" s="523">
        <v>363.3</v>
      </c>
      <c r="D343" s="535" t="s">
        <v>852</v>
      </c>
      <c r="E343" s="100" t="s">
        <v>123</v>
      </c>
      <c r="F343" s="537">
        <v>410</v>
      </c>
      <c r="G343" s="537">
        <v>410</v>
      </c>
      <c r="H343" s="537">
        <v>410</v>
      </c>
      <c r="I343" s="537">
        <v>410</v>
      </c>
      <c r="J343" s="534">
        <f t="shared" si="36"/>
        <v>1640</v>
      </c>
      <c r="K343" s="549">
        <v>500</v>
      </c>
      <c r="L343" s="559">
        <f t="shared" si="37"/>
        <v>820000</v>
      </c>
      <c r="M343" s="516"/>
      <c r="N343" s="516"/>
      <c r="O343" s="516"/>
      <c r="P343" s="516"/>
      <c r="Q343" s="516"/>
      <c r="R343" s="728"/>
    </row>
    <row r="344" spans="1:18" ht="19.5" customHeight="1" outlineLevel="2" x14ac:dyDescent="0.25">
      <c r="A344" s="586" t="s">
        <v>1074</v>
      </c>
      <c r="B344" s="524">
        <v>40142609</v>
      </c>
      <c r="C344" s="523">
        <v>363.3</v>
      </c>
      <c r="D344" s="535" t="s">
        <v>851</v>
      </c>
      <c r="E344" s="100" t="s">
        <v>123</v>
      </c>
      <c r="F344" s="537">
        <v>410</v>
      </c>
      <c r="G344" s="537">
        <v>410</v>
      </c>
      <c r="H344" s="537">
        <v>410</v>
      </c>
      <c r="I344" s="537">
        <v>410</v>
      </c>
      <c r="J344" s="534">
        <f t="shared" si="36"/>
        <v>1640</v>
      </c>
      <c r="K344" s="549">
        <v>350</v>
      </c>
      <c r="L344" s="559">
        <f t="shared" si="37"/>
        <v>574000</v>
      </c>
      <c r="M344" s="516"/>
      <c r="N344" s="516"/>
      <c r="O344" s="516"/>
      <c r="P344" s="516"/>
      <c r="Q344" s="516"/>
      <c r="R344" s="728"/>
    </row>
    <row r="345" spans="1:18" ht="17.25" customHeight="1" outlineLevel="2" x14ac:dyDescent="0.25">
      <c r="A345" s="586" t="s">
        <v>1074</v>
      </c>
      <c r="B345" s="524">
        <v>40142609</v>
      </c>
      <c r="C345" s="523">
        <v>363.3</v>
      </c>
      <c r="D345" s="535" t="s">
        <v>958</v>
      </c>
      <c r="E345" s="100" t="s">
        <v>123</v>
      </c>
      <c r="F345" s="537">
        <v>410</v>
      </c>
      <c r="G345" s="537">
        <v>410</v>
      </c>
      <c r="H345" s="537">
        <v>410</v>
      </c>
      <c r="I345" s="537">
        <v>410</v>
      </c>
      <c r="J345" s="534">
        <f t="shared" si="36"/>
        <v>1640</v>
      </c>
      <c r="K345" s="549">
        <v>150</v>
      </c>
      <c r="L345" s="559">
        <f t="shared" si="37"/>
        <v>246000</v>
      </c>
      <c r="M345" s="516"/>
      <c r="N345" s="516"/>
      <c r="O345" s="516"/>
      <c r="P345" s="516"/>
      <c r="Q345" s="516"/>
      <c r="R345" s="728"/>
    </row>
    <row r="346" spans="1:18" ht="21.75" customHeight="1" outlineLevel="2" x14ac:dyDescent="0.25">
      <c r="A346" s="586" t="s">
        <v>1074</v>
      </c>
      <c r="B346" s="524">
        <v>40142609</v>
      </c>
      <c r="C346" s="523">
        <v>363.3</v>
      </c>
      <c r="D346" s="535" t="s">
        <v>804</v>
      </c>
      <c r="E346" s="100" t="s">
        <v>123</v>
      </c>
      <c r="F346" s="537">
        <v>410</v>
      </c>
      <c r="G346" s="537">
        <v>410</v>
      </c>
      <c r="H346" s="537">
        <v>410</v>
      </c>
      <c r="I346" s="537">
        <v>410</v>
      </c>
      <c r="J346" s="534">
        <f t="shared" si="36"/>
        <v>1640</v>
      </c>
      <c r="K346" s="549">
        <v>200</v>
      </c>
      <c r="L346" s="559">
        <f t="shared" si="37"/>
        <v>328000</v>
      </c>
      <c r="M346" s="516"/>
      <c r="N346" s="516"/>
      <c r="O346" s="516"/>
      <c r="P346" s="516"/>
      <c r="Q346" s="516"/>
      <c r="R346" s="728">
        <f>+R347-L347</f>
        <v>4</v>
      </c>
    </row>
    <row r="347" spans="1:18" ht="23.25" customHeight="1" outlineLevel="2" x14ac:dyDescent="0.25">
      <c r="A347" s="586" t="s">
        <v>1074</v>
      </c>
      <c r="B347" s="577" t="s">
        <v>1425</v>
      </c>
      <c r="C347" s="523"/>
      <c r="D347" s="843" t="s">
        <v>1832</v>
      </c>
      <c r="E347" s="843"/>
      <c r="F347" s="843"/>
      <c r="G347" s="843"/>
      <c r="H347" s="843"/>
      <c r="I347" s="672"/>
      <c r="J347" s="673"/>
      <c r="K347" s="660"/>
      <c r="L347" s="703">
        <f>SUBTOTAL(9,L320:L346)</f>
        <v>9999996</v>
      </c>
      <c r="M347" s="630"/>
      <c r="N347" s="630"/>
      <c r="O347" s="630"/>
      <c r="P347" s="630"/>
      <c r="Q347" s="630"/>
      <c r="R347" s="727">
        <v>10000000</v>
      </c>
    </row>
    <row r="348" spans="1:18" ht="23.25" customHeight="1" outlineLevel="2" x14ac:dyDescent="0.3">
      <c r="A348" s="586"/>
      <c r="B348" s="577"/>
      <c r="C348" s="523"/>
      <c r="D348" s="849" t="s">
        <v>1686</v>
      </c>
      <c r="E348" s="849"/>
      <c r="F348" s="849"/>
      <c r="G348" s="849"/>
      <c r="H348" s="758"/>
      <c r="I348" s="672"/>
      <c r="J348" s="673"/>
      <c r="K348" s="660"/>
      <c r="L348" s="703"/>
      <c r="M348" s="630"/>
      <c r="N348" s="630"/>
      <c r="O348" s="630"/>
      <c r="P348" s="630"/>
      <c r="Q348" s="630"/>
      <c r="R348" s="727"/>
    </row>
    <row r="349" spans="1:18" ht="27" customHeight="1" outlineLevel="2" x14ac:dyDescent="0.25">
      <c r="A349" s="586" t="s">
        <v>1074</v>
      </c>
      <c r="B349" s="524">
        <v>27112004</v>
      </c>
      <c r="C349" s="523">
        <v>363.4</v>
      </c>
      <c r="D349" s="535" t="s">
        <v>939</v>
      </c>
      <c r="E349" s="103" t="s">
        <v>137</v>
      </c>
      <c r="F349" s="537">
        <v>10</v>
      </c>
      <c r="G349" s="537">
        <v>10</v>
      </c>
      <c r="H349" s="537">
        <v>10</v>
      </c>
      <c r="I349" s="537">
        <v>10</v>
      </c>
      <c r="J349" s="534">
        <f t="shared" ref="J349:J412" si="38">+I349+H349+G349+F349</f>
        <v>40</v>
      </c>
      <c r="K349" s="549">
        <v>310</v>
      </c>
      <c r="L349" s="559">
        <f t="shared" ref="L349:L412" si="39">+K349*J349</f>
        <v>12400</v>
      </c>
      <c r="M349" s="516"/>
      <c r="N349" s="516"/>
      <c r="O349" s="516"/>
      <c r="P349" s="516"/>
      <c r="Q349" s="516"/>
      <c r="R349" s="728"/>
    </row>
    <row r="350" spans="1:18" outlineLevel="1" x14ac:dyDescent="0.25">
      <c r="A350" s="586"/>
      <c r="B350" s="524">
        <v>31161503</v>
      </c>
      <c r="C350" s="523">
        <v>363.4</v>
      </c>
      <c r="D350" s="535" t="s">
        <v>370</v>
      </c>
      <c r="E350" s="102" t="s">
        <v>357</v>
      </c>
      <c r="F350" s="537">
        <v>20</v>
      </c>
      <c r="G350" s="537">
        <v>20</v>
      </c>
      <c r="H350" s="537">
        <v>20</v>
      </c>
      <c r="I350" s="537">
        <v>20</v>
      </c>
      <c r="J350" s="534">
        <f t="shared" si="38"/>
        <v>80</v>
      </c>
      <c r="K350" s="549">
        <v>80</v>
      </c>
      <c r="L350" s="559">
        <f t="shared" si="39"/>
        <v>6400</v>
      </c>
      <c r="M350" s="516"/>
      <c r="N350" s="516"/>
      <c r="O350" s="516"/>
      <c r="P350" s="516"/>
      <c r="Q350" s="516"/>
      <c r="R350" s="728"/>
    </row>
    <row r="351" spans="1:18" outlineLevel="2" x14ac:dyDescent="0.25">
      <c r="A351" s="586" t="s">
        <v>1074</v>
      </c>
      <c r="B351" s="524">
        <v>31161503</v>
      </c>
      <c r="C351" s="523">
        <v>363.4</v>
      </c>
      <c r="D351" s="535" t="s">
        <v>370</v>
      </c>
      <c r="E351" s="102" t="s">
        <v>357</v>
      </c>
      <c r="F351" s="537">
        <v>20</v>
      </c>
      <c r="G351" s="537">
        <v>20</v>
      </c>
      <c r="H351" s="537">
        <v>20</v>
      </c>
      <c r="I351" s="537">
        <v>20</v>
      </c>
      <c r="J351" s="534">
        <f t="shared" si="38"/>
        <v>80</v>
      </c>
      <c r="K351" s="549">
        <v>60</v>
      </c>
      <c r="L351" s="559">
        <f t="shared" si="39"/>
        <v>4800</v>
      </c>
      <c r="M351" s="516"/>
      <c r="N351" s="516"/>
      <c r="O351" s="516"/>
      <c r="P351" s="516"/>
      <c r="Q351" s="516"/>
      <c r="R351" s="728"/>
    </row>
    <row r="352" spans="1:18" ht="16.5" customHeight="1" outlineLevel="2" x14ac:dyDescent="0.25">
      <c r="A352" s="586" t="s">
        <v>1074</v>
      </c>
      <c r="B352" s="524">
        <v>27111602</v>
      </c>
      <c r="C352" s="523">
        <v>363.4</v>
      </c>
      <c r="D352" s="535" t="s">
        <v>898</v>
      </c>
      <c r="E352" s="105" t="s">
        <v>402</v>
      </c>
      <c r="F352" s="537">
        <v>20</v>
      </c>
      <c r="G352" s="537">
        <v>20</v>
      </c>
      <c r="H352" s="537">
        <v>20</v>
      </c>
      <c r="I352" s="537">
        <v>20</v>
      </c>
      <c r="J352" s="534">
        <f t="shared" si="38"/>
        <v>80</v>
      </c>
      <c r="K352" s="549">
        <v>90</v>
      </c>
      <c r="L352" s="559">
        <f t="shared" si="39"/>
        <v>7200</v>
      </c>
      <c r="M352" s="516"/>
      <c r="N352" s="516"/>
      <c r="O352" s="516"/>
      <c r="P352" s="516"/>
      <c r="Q352" s="516"/>
      <c r="R352" s="728"/>
    </row>
    <row r="353" spans="1:18" ht="22.5" customHeight="1" outlineLevel="2" x14ac:dyDescent="0.25">
      <c r="A353" s="586" t="s">
        <v>1074</v>
      </c>
      <c r="B353" s="524">
        <v>27111602</v>
      </c>
      <c r="C353" s="523">
        <v>363.4</v>
      </c>
      <c r="D353" s="535" t="s">
        <v>479</v>
      </c>
      <c r="E353" s="105" t="s">
        <v>402</v>
      </c>
      <c r="F353" s="537">
        <v>20</v>
      </c>
      <c r="G353" s="537">
        <v>20</v>
      </c>
      <c r="H353" s="537">
        <v>20</v>
      </c>
      <c r="I353" s="537">
        <v>20</v>
      </c>
      <c r="J353" s="534">
        <f t="shared" si="38"/>
        <v>80</v>
      </c>
      <c r="K353" s="549">
        <v>65</v>
      </c>
      <c r="L353" s="559">
        <f t="shared" si="39"/>
        <v>5200</v>
      </c>
      <c r="M353" s="516"/>
      <c r="N353" s="516"/>
      <c r="O353" s="516"/>
      <c r="P353" s="516"/>
      <c r="Q353" s="516"/>
      <c r="R353" s="728"/>
    </row>
    <row r="354" spans="1:18" ht="24" customHeight="1" outlineLevel="2" x14ac:dyDescent="0.25">
      <c r="A354" s="586" t="s">
        <v>1074</v>
      </c>
      <c r="B354" s="524">
        <v>42182302</v>
      </c>
      <c r="C354" s="523">
        <v>363.4</v>
      </c>
      <c r="D354" s="535" t="s">
        <v>515</v>
      </c>
      <c r="E354" s="105" t="s">
        <v>402</v>
      </c>
      <c r="F354" s="537">
        <v>20</v>
      </c>
      <c r="G354" s="537">
        <v>20</v>
      </c>
      <c r="H354" s="537">
        <v>20</v>
      </c>
      <c r="I354" s="537">
        <v>20</v>
      </c>
      <c r="J354" s="534">
        <f t="shared" si="38"/>
        <v>80</v>
      </c>
      <c r="K354" s="549">
        <v>115</v>
      </c>
      <c r="L354" s="559">
        <f t="shared" si="39"/>
        <v>9200</v>
      </c>
      <c r="M354" s="516"/>
      <c r="N354" s="516"/>
      <c r="O354" s="516"/>
      <c r="P354" s="516"/>
      <c r="Q354" s="516"/>
      <c r="R354" s="728"/>
    </row>
    <row r="355" spans="1:18" ht="18" customHeight="1" outlineLevel="2" x14ac:dyDescent="0.25">
      <c r="A355" s="586" t="s">
        <v>1074</v>
      </c>
      <c r="B355" s="524">
        <v>27111515</v>
      </c>
      <c r="C355" s="523">
        <v>363.4</v>
      </c>
      <c r="D355" s="535" t="s">
        <v>896</v>
      </c>
      <c r="E355" s="105" t="s">
        <v>402</v>
      </c>
      <c r="F355" s="537">
        <v>20</v>
      </c>
      <c r="G355" s="537">
        <v>20</v>
      </c>
      <c r="H355" s="537">
        <v>20</v>
      </c>
      <c r="I355" s="537">
        <v>20</v>
      </c>
      <c r="J355" s="534">
        <f t="shared" si="38"/>
        <v>80</v>
      </c>
      <c r="K355" s="549">
        <v>290</v>
      </c>
      <c r="L355" s="559">
        <f t="shared" si="39"/>
        <v>23200</v>
      </c>
      <c r="M355" s="516"/>
      <c r="N355" s="516"/>
      <c r="O355" s="516"/>
      <c r="P355" s="516"/>
      <c r="Q355" s="516"/>
      <c r="R355" s="728"/>
    </row>
    <row r="356" spans="1:18" outlineLevel="2" x14ac:dyDescent="0.25">
      <c r="A356" s="586" t="s">
        <v>1074</v>
      </c>
      <c r="B356" s="524">
        <v>27131501</v>
      </c>
      <c r="C356" s="523">
        <v>363.4</v>
      </c>
      <c r="D356" s="535" t="s">
        <v>394</v>
      </c>
      <c r="E356" s="102" t="s">
        <v>402</v>
      </c>
      <c r="F356" s="537">
        <v>20</v>
      </c>
      <c r="G356" s="537">
        <v>20</v>
      </c>
      <c r="H356" s="537">
        <v>20</v>
      </c>
      <c r="I356" s="537">
        <v>20</v>
      </c>
      <c r="J356" s="534">
        <f t="shared" si="38"/>
        <v>80</v>
      </c>
      <c r="K356" s="549">
        <v>480</v>
      </c>
      <c r="L356" s="559">
        <f t="shared" si="39"/>
        <v>38400</v>
      </c>
      <c r="M356" s="516"/>
      <c r="N356" s="516"/>
      <c r="O356" s="516"/>
      <c r="P356" s="516"/>
      <c r="Q356" s="516"/>
      <c r="R356" s="728"/>
    </row>
    <row r="357" spans="1:18" outlineLevel="2" x14ac:dyDescent="0.25">
      <c r="A357" s="586" t="s">
        <v>1074</v>
      </c>
      <c r="B357" s="524">
        <v>40142318</v>
      </c>
      <c r="C357" s="523">
        <v>363.4</v>
      </c>
      <c r="D357" s="535" t="s">
        <v>354</v>
      </c>
      <c r="E357" s="105" t="s">
        <v>402</v>
      </c>
      <c r="F357" s="537">
        <v>20</v>
      </c>
      <c r="G357" s="537">
        <v>20</v>
      </c>
      <c r="H357" s="537">
        <v>20</v>
      </c>
      <c r="I357" s="537">
        <v>20</v>
      </c>
      <c r="J357" s="534">
        <f t="shared" si="38"/>
        <v>80</v>
      </c>
      <c r="K357" s="549">
        <v>30</v>
      </c>
      <c r="L357" s="559">
        <f t="shared" si="39"/>
        <v>2400</v>
      </c>
      <c r="M357" s="516"/>
      <c r="N357" s="516"/>
      <c r="O357" s="516"/>
      <c r="P357" s="516"/>
      <c r="Q357" s="516"/>
      <c r="R357" s="728"/>
    </row>
    <row r="358" spans="1:18" outlineLevel="2" x14ac:dyDescent="0.25">
      <c r="A358" s="586" t="s">
        <v>1074</v>
      </c>
      <c r="B358" s="779">
        <v>20143002</v>
      </c>
      <c r="C358" s="523">
        <v>363.4</v>
      </c>
      <c r="D358" s="594" t="s">
        <v>1101</v>
      </c>
      <c r="E358" s="541" t="s">
        <v>1102</v>
      </c>
      <c r="F358" s="545">
        <v>0.53400000000000003</v>
      </c>
      <c r="G358" s="537">
        <v>2</v>
      </c>
      <c r="H358" s="537"/>
      <c r="I358" s="537"/>
      <c r="J358" s="571">
        <f>+I358+H358+G358+F358</f>
        <v>2.5339999999999998</v>
      </c>
      <c r="K358" s="645">
        <v>2246</v>
      </c>
      <c r="L358" s="559">
        <f t="shared" si="39"/>
        <v>5691.3639999999996</v>
      </c>
      <c r="M358" s="516"/>
      <c r="N358" s="516"/>
      <c r="O358" s="516"/>
      <c r="P358" s="516"/>
      <c r="Q358" s="516"/>
      <c r="R358" s="728"/>
    </row>
    <row r="359" spans="1:18" outlineLevel="2" x14ac:dyDescent="0.25">
      <c r="A359" s="586" t="s">
        <v>1074</v>
      </c>
      <c r="B359" s="524">
        <v>27111907</v>
      </c>
      <c r="C359" s="523">
        <v>363.4</v>
      </c>
      <c r="D359" s="594" t="s">
        <v>1547</v>
      </c>
      <c r="E359" s="541" t="s">
        <v>123</v>
      </c>
      <c r="F359" s="545">
        <v>10</v>
      </c>
      <c r="G359" s="545">
        <v>10</v>
      </c>
      <c r="H359" s="545">
        <v>10</v>
      </c>
      <c r="I359" s="545">
        <v>10</v>
      </c>
      <c r="J359" s="534">
        <f t="shared" si="38"/>
        <v>40</v>
      </c>
      <c r="K359" s="645">
        <v>584</v>
      </c>
      <c r="L359" s="559">
        <f t="shared" si="39"/>
        <v>23360</v>
      </c>
      <c r="M359" s="516"/>
      <c r="N359" s="516"/>
      <c r="O359" s="516"/>
      <c r="P359" s="516"/>
      <c r="Q359" s="516"/>
      <c r="R359" s="728"/>
    </row>
    <row r="360" spans="1:18" outlineLevel="2" x14ac:dyDescent="0.25">
      <c r="A360" s="586" t="s">
        <v>1103</v>
      </c>
      <c r="B360" s="525">
        <v>21101506</v>
      </c>
      <c r="C360" s="530">
        <v>363.4</v>
      </c>
      <c r="D360" s="594" t="s">
        <v>1548</v>
      </c>
      <c r="E360" s="541" t="s">
        <v>123</v>
      </c>
      <c r="F360" s="545">
        <v>20</v>
      </c>
      <c r="G360" s="545">
        <v>20</v>
      </c>
      <c r="H360" s="545">
        <v>20</v>
      </c>
      <c r="I360" s="545">
        <v>20</v>
      </c>
      <c r="J360" s="534">
        <f t="shared" si="38"/>
        <v>80</v>
      </c>
      <c r="K360" s="645">
        <v>1377.12</v>
      </c>
      <c r="L360" s="559">
        <f t="shared" si="39"/>
        <v>110169.59999999999</v>
      </c>
      <c r="M360" s="516"/>
      <c r="N360" s="516"/>
      <c r="O360" s="516"/>
      <c r="P360" s="516"/>
      <c r="Q360" s="516"/>
      <c r="R360" s="728"/>
    </row>
    <row r="361" spans="1:18" outlineLevel="2" x14ac:dyDescent="0.25">
      <c r="A361" s="586" t="s">
        <v>1103</v>
      </c>
      <c r="B361" s="524">
        <v>27112111</v>
      </c>
      <c r="C361" s="523">
        <v>363.4</v>
      </c>
      <c r="D361" s="594" t="s">
        <v>1549</v>
      </c>
      <c r="E361" s="541" t="s">
        <v>123</v>
      </c>
      <c r="F361" s="545">
        <v>20</v>
      </c>
      <c r="G361" s="545">
        <v>20</v>
      </c>
      <c r="H361" s="545">
        <v>20</v>
      </c>
      <c r="I361" s="545">
        <v>20</v>
      </c>
      <c r="J361" s="534">
        <f t="shared" si="38"/>
        <v>80</v>
      </c>
      <c r="K361" s="645">
        <v>350</v>
      </c>
      <c r="L361" s="559">
        <f t="shared" si="39"/>
        <v>28000</v>
      </c>
      <c r="M361" s="516"/>
      <c r="N361" s="516"/>
      <c r="O361" s="516"/>
      <c r="P361" s="516"/>
      <c r="Q361" s="516"/>
      <c r="R361" s="728"/>
    </row>
    <row r="362" spans="1:18" outlineLevel="2" x14ac:dyDescent="0.25">
      <c r="A362" s="586" t="s">
        <v>1103</v>
      </c>
      <c r="B362" s="774">
        <v>27112003</v>
      </c>
      <c r="C362" s="530">
        <v>363.4</v>
      </c>
      <c r="D362" s="594" t="s">
        <v>1098</v>
      </c>
      <c r="E362" s="541" t="s">
        <v>123</v>
      </c>
      <c r="F362" s="545">
        <v>20</v>
      </c>
      <c r="G362" s="545">
        <v>20</v>
      </c>
      <c r="H362" s="545">
        <v>20</v>
      </c>
      <c r="I362" s="545">
        <v>20</v>
      </c>
      <c r="J362" s="534">
        <f t="shared" si="38"/>
        <v>80</v>
      </c>
      <c r="K362" s="645">
        <v>550</v>
      </c>
      <c r="L362" s="559">
        <f t="shared" si="39"/>
        <v>44000</v>
      </c>
      <c r="M362" s="516"/>
      <c r="N362" s="516"/>
      <c r="O362" s="516"/>
      <c r="P362" s="516"/>
      <c r="Q362" s="516"/>
      <c r="R362" s="728"/>
    </row>
    <row r="363" spans="1:18" outlineLevel="2" x14ac:dyDescent="0.25">
      <c r="A363" s="586" t="s">
        <v>1103</v>
      </c>
      <c r="B363" s="525">
        <v>27112705</v>
      </c>
      <c r="C363" s="523">
        <v>363.4</v>
      </c>
      <c r="D363" s="594" t="s">
        <v>1097</v>
      </c>
      <c r="E363" s="541" t="s">
        <v>123</v>
      </c>
      <c r="F363" s="545">
        <v>20</v>
      </c>
      <c r="G363" s="545">
        <v>20</v>
      </c>
      <c r="H363" s="545">
        <v>20</v>
      </c>
      <c r="I363" s="545">
        <v>20</v>
      </c>
      <c r="J363" s="534">
        <f t="shared" si="38"/>
        <v>80</v>
      </c>
      <c r="K363" s="645">
        <v>1800</v>
      </c>
      <c r="L363" s="559">
        <f t="shared" si="39"/>
        <v>144000</v>
      </c>
      <c r="M363" s="516"/>
      <c r="N363" s="516"/>
      <c r="O363" s="516"/>
      <c r="P363" s="516"/>
      <c r="Q363" s="516"/>
      <c r="R363" s="728"/>
    </row>
    <row r="364" spans="1:18" outlineLevel="2" x14ac:dyDescent="0.25">
      <c r="A364" s="586" t="s">
        <v>1103</v>
      </c>
      <c r="B364" s="524">
        <v>27112111</v>
      </c>
      <c r="C364" s="523">
        <v>363.4</v>
      </c>
      <c r="D364" s="540" t="s">
        <v>29</v>
      </c>
      <c r="E364" s="541" t="s">
        <v>123</v>
      </c>
      <c r="F364" s="545">
        <v>20</v>
      </c>
      <c r="G364" s="545">
        <v>20</v>
      </c>
      <c r="H364" s="545">
        <v>20</v>
      </c>
      <c r="I364" s="545">
        <v>20</v>
      </c>
      <c r="J364" s="534">
        <f t="shared" si="38"/>
        <v>80</v>
      </c>
      <c r="K364" s="645">
        <v>450</v>
      </c>
      <c r="L364" s="559">
        <f t="shared" si="39"/>
        <v>36000</v>
      </c>
      <c r="M364" s="516"/>
      <c r="N364" s="516"/>
      <c r="O364" s="516"/>
      <c r="P364" s="516"/>
      <c r="Q364" s="516"/>
      <c r="R364" s="728"/>
    </row>
    <row r="365" spans="1:18" outlineLevel="2" x14ac:dyDescent="0.25">
      <c r="A365" s="586" t="s">
        <v>1103</v>
      </c>
      <c r="B365" s="524">
        <v>31151607</v>
      </c>
      <c r="C365" s="523">
        <v>363.4</v>
      </c>
      <c r="D365" s="594" t="s">
        <v>1096</v>
      </c>
      <c r="E365" s="541" t="s">
        <v>123</v>
      </c>
      <c r="F365" s="545">
        <v>20</v>
      </c>
      <c r="G365" s="545">
        <v>20</v>
      </c>
      <c r="H365" s="545">
        <v>20</v>
      </c>
      <c r="I365" s="545">
        <v>20</v>
      </c>
      <c r="J365" s="534">
        <f t="shared" si="38"/>
        <v>80</v>
      </c>
      <c r="K365" s="645">
        <v>350</v>
      </c>
      <c r="L365" s="559">
        <f t="shared" si="39"/>
        <v>28000</v>
      </c>
      <c r="M365" s="516"/>
      <c r="N365" s="516"/>
      <c r="O365" s="516"/>
      <c r="P365" s="516"/>
      <c r="Q365" s="516"/>
      <c r="R365" s="728"/>
    </row>
    <row r="366" spans="1:18" outlineLevel="2" x14ac:dyDescent="0.25">
      <c r="A366" s="586" t="s">
        <v>1103</v>
      </c>
      <c r="B366" s="524">
        <v>27112008</v>
      </c>
      <c r="C366" s="523">
        <v>363.4</v>
      </c>
      <c r="D366" s="535" t="s">
        <v>1550</v>
      </c>
      <c r="E366" s="105" t="s">
        <v>402</v>
      </c>
      <c r="F366" s="537">
        <v>2</v>
      </c>
      <c r="G366" s="537">
        <v>2</v>
      </c>
      <c r="H366" s="537">
        <v>2</v>
      </c>
      <c r="I366" s="537">
        <v>2</v>
      </c>
      <c r="J366" s="534">
        <f t="shared" si="38"/>
        <v>8</v>
      </c>
      <c r="K366" s="549">
        <v>600</v>
      </c>
      <c r="L366" s="559">
        <f t="shared" si="39"/>
        <v>4800</v>
      </c>
      <c r="M366" s="516"/>
      <c r="N366" s="516"/>
      <c r="O366" s="516"/>
      <c r="P366" s="516"/>
      <c r="Q366" s="516"/>
      <c r="R366" s="728"/>
    </row>
    <row r="367" spans="1:18" outlineLevel="2" x14ac:dyDescent="0.25">
      <c r="A367" s="586" t="s">
        <v>1103</v>
      </c>
      <c r="B367" s="524">
        <v>27111708</v>
      </c>
      <c r="C367" s="523">
        <v>363.4</v>
      </c>
      <c r="D367" s="535" t="s">
        <v>436</v>
      </c>
      <c r="E367" s="105" t="s">
        <v>402</v>
      </c>
      <c r="F367" s="537">
        <v>2</v>
      </c>
      <c r="G367" s="537">
        <v>2</v>
      </c>
      <c r="H367" s="537">
        <v>2</v>
      </c>
      <c r="I367" s="537">
        <v>2</v>
      </c>
      <c r="J367" s="534">
        <f t="shared" si="38"/>
        <v>8</v>
      </c>
      <c r="K367" s="549">
        <v>1710</v>
      </c>
      <c r="L367" s="559">
        <f t="shared" si="39"/>
        <v>13680</v>
      </c>
      <c r="M367" s="516"/>
      <c r="N367" s="516"/>
      <c r="O367" s="516"/>
      <c r="P367" s="516"/>
      <c r="Q367" s="516"/>
      <c r="R367" s="728"/>
    </row>
    <row r="368" spans="1:18" ht="18.75" customHeight="1" outlineLevel="2" x14ac:dyDescent="0.25">
      <c r="A368" s="586" t="s">
        <v>1074</v>
      </c>
      <c r="B368" s="735" t="s">
        <v>1127</v>
      </c>
      <c r="C368" s="523">
        <v>363.4</v>
      </c>
      <c r="D368" s="535" t="s">
        <v>997</v>
      </c>
      <c r="E368" s="105" t="s">
        <v>402</v>
      </c>
      <c r="F368" s="537">
        <v>2</v>
      </c>
      <c r="G368" s="537">
        <v>2</v>
      </c>
      <c r="H368" s="537">
        <v>2</v>
      </c>
      <c r="I368" s="537">
        <v>2</v>
      </c>
      <c r="J368" s="534">
        <f t="shared" si="38"/>
        <v>8</v>
      </c>
      <c r="K368" s="549">
        <v>599.27</v>
      </c>
      <c r="L368" s="559">
        <f t="shared" si="39"/>
        <v>4794.16</v>
      </c>
      <c r="M368" s="516"/>
      <c r="N368" s="516"/>
      <c r="O368" s="516"/>
      <c r="P368" s="516"/>
      <c r="Q368" s="516"/>
      <c r="R368" s="728"/>
    </row>
    <row r="369" spans="1:18" ht="15.75" customHeight="1" outlineLevel="2" x14ac:dyDescent="0.25">
      <c r="A369" s="586" t="s">
        <v>1074</v>
      </c>
      <c r="B369" s="524">
        <v>27111702</v>
      </c>
      <c r="C369" s="523">
        <v>363.4</v>
      </c>
      <c r="D369" s="535" t="s">
        <v>364</v>
      </c>
      <c r="E369" s="105" t="s">
        <v>402</v>
      </c>
      <c r="F369" s="537">
        <v>2</v>
      </c>
      <c r="G369" s="537">
        <v>2</v>
      </c>
      <c r="H369" s="537">
        <v>2</v>
      </c>
      <c r="I369" s="537">
        <v>2</v>
      </c>
      <c r="J369" s="534">
        <f t="shared" si="38"/>
        <v>8</v>
      </c>
      <c r="K369" s="549">
        <v>350</v>
      </c>
      <c r="L369" s="559">
        <f t="shared" si="39"/>
        <v>2800</v>
      </c>
      <c r="M369" s="516"/>
      <c r="N369" s="516"/>
      <c r="O369" s="516"/>
      <c r="P369" s="516"/>
      <c r="Q369" s="516"/>
      <c r="R369" s="728"/>
    </row>
    <row r="370" spans="1:18" ht="19.5" customHeight="1" outlineLevel="2" x14ac:dyDescent="0.25">
      <c r="A370" s="586" t="s">
        <v>1074</v>
      </c>
      <c r="B370" s="735" t="s">
        <v>1131</v>
      </c>
      <c r="C370" s="523">
        <v>363.4</v>
      </c>
      <c r="D370" s="535" t="s">
        <v>1007</v>
      </c>
      <c r="E370" s="105" t="s">
        <v>402</v>
      </c>
      <c r="F370" s="537">
        <v>2</v>
      </c>
      <c r="G370" s="537">
        <v>2</v>
      </c>
      <c r="H370" s="537">
        <v>2</v>
      </c>
      <c r="I370" s="537">
        <v>2</v>
      </c>
      <c r="J370" s="534">
        <f t="shared" si="38"/>
        <v>8</v>
      </c>
      <c r="K370" s="549">
        <v>86.2</v>
      </c>
      <c r="L370" s="559">
        <f t="shared" si="39"/>
        <v>689.6</v>
      </c>
      <c r="M370" s="516"/>
      <c r="N370" s="516"/>
      <c r="O370" s="516"/>
      <c r="P370" s="516"/>
      <c r="Q370" s="516"/>
      <c r="R370" s="728"/>
    </row>
    <row r="371" spans="1:18" outlineLevel="2" x14ac:dyDescent="0.25">
      <c r="A371" s="586" t="s">
        <v>1074</v>
      </c>
      <c r="B371" s="524">
        <v>27111515</v>
      </c>
      <c r="C371" s="523">
        <v>363.4</v>
      </c>
      <c r="D371" s="535" t="s">
        <v>1551</v>
      </c>
      <c r="E371" s="105" t="s">
        <v>402</v>
      </c>
      <c r="F371" s="537">
        <v>5</v>
      </c>
      <c r="G371" s="537">
        <v>5</v>
      </c>
      <c r="H371" s="537">
        <v>5</v>
      </c>
      <c r="I371" s="537">
        <v>5</v>
      </c>
      <c r="J371" s="534">
        <f t="shared" si="38"/>
        <v>20</v>
      </c>
      <c r="K371" s="549">
        <v>300</v>
      </c>
      <c r="L371" s="559">
        <f t="shared" si="39"/>
        <v>6000</v>
      </c>
      <c r="M371" s="516"/>
      <c r="N371" s="516"/>
      <c r="O371" s="516"/>
      <c r="P371" s="516"/>
      <c r="Q371" s="516"/>
      <c r="R371" s="728"/>
    </row>
    <row r="372" spans="1:18" outlineLevel="2" x14ac:dyDescent="0.25">
      <c r="A372" s="586" t="s">
        <v>1074</v>
      </c>
      <c r="B372" s="524">
        <v>30191501</v>
      </c>
      <c r="C372" s="523">
        <v>363.4</v>
      </c>
      <c r="D372" s="535" t="s">
        <v>994</v>
      </c>
      <c r="E372" s="105" t="s">
        <v>123</v>
      </c>
      <c r="F372" s="537">
        <v>5</v>
      </c>
      <c r="G372" s="537">
        <v>5</v>
      </c>
      <c r="H372" s="537">
        <v>5</v>
      </c>
      <c r="I372" s="537">
        <v>5</v>
      </c>
      <c r="J372" s="534">
        <f t="shared" si="38"/>
        <v>20</v>
      </c>
      <c r="K372" s="549">
        <v>924</v>
      </c>
      <c r="L372" s="559">
        <f t="shared" si="39"/>
        <v>18480</v>
      </c>
      <c r="M372" s="516"/>
      <c r="N372" s="516"/>
      <c r="O372" s="516"/>
      <c r="P372" s="516"/>
      <c r="Q372" s="516"/>
      <c r="R372" s="728"/>
    </row>
    <row r="373" spans="1:18" outlineLevel="2" x14ac:dyDescent="0.25">
      <c r="A373" s="586" t="s">
        <v>1074</v>
      </c>
      <c r="B373" s="524">
        <v>27111706</v>
      </c>
      <c r="C373" s="523">
        <v>363.4</v>
      </c>
      <c r="D373" s="535" t="s">
        <v>1000</v>
      </c>
      <c r="E373" s="105" t="s">
        <v>123</v>
      </c>
      <c r="F373" s="537">
        <v>10</v>
      </c>
      <c r="G373" s="537">
        <v>10</v>
      </c>
      <c r="H373" s="537">
        <v>10</v>
      </c>
      <c r="I373" s="537">
        <v>10</v>
      </c>
      <c r="J373" s="534">
        <f t="shared" si="38"/>
        <v>40</v>
      </c>
      <c r="K373" s="549">
        <v>550</v>
      </c>
      <c r="L373" s="559">
        <f t="shared" si="39"/>
        <v>22000</v>
      </c>
      <c r="M373" s="516"/>
      <c r="N373" s="516"/>
      <c r="O373" s="516"/>
      <c r="P373" s="516"/>
      <c r="Q373" s="516"/>
      <c r="R373" s="728"/>
    </row>
    <row r="374" spans="1:18" outlineLevel="2" x14ac:dyDescent="0.25">
      <c r="A374" s="586" t="s">
        <v>1074</v>
      </c>
      <c r="B374" s="525">
        <v>42292704</v>
      </c>
      <c r="C374" s="523">
        <v>363.4</v>
      </c>
      <c r="D374" s="535" t="s">
        <v>1006</v>
      </c>
      <c r="E374" s="105" t="s">
        <v>402</v>
      </c>
      <c r="F374" s="537">
        <v>3</v>
      </c>
      <c r="G374" s="537">
        <v>3</v>
      </c>
      <c r="H374" s="537">
        <v>3</v>
      </c>
      <c r="I374" s="537">
        <v>3</v>
      </c>
      <c r="J374" s="534">
        <f t="shared" si="38"/>
        <v>12</v>
      </c>
      <c r="K374" s="549">
        <v>350</v>
      </c>
      <c r="L374" s="559">
        <f t="shared" si="39"/>
        <v>4200</v>
      </c>
      <c r="M374" s="516"/>
      <c r="N374" s="516"/>
      <c r="O374" s="516"/>
      <c r="P374" s="516"/>
      <c r="Q374" s="516"/>
      <c r="R374" s="728"/>
    </row>
    <row r="375" spans="1:18" outlineLevel="2" x14ac:dyDescent="0.25">
      <c r="A375" s="586" t="s">
        <v>1074</v>
      </c>
      <c r="B375" s="524">
        <v>27111706</v>
      </c>
      <c r="C375" s="523">
        <v>363.4</v>
      </c>
      <c r="D375" s="535" t="s">
        <v>999</v>
      </c>
      <c r="E375" s="105" t="s">
        <v>123</v>
      </c>
      <c r="F375" s="537">
        <v>3</v>
      </c>
      <c r="G375" s="537">
        <v>3</v>
      </c>
      <c r="H375" s="537">
        <v>3</v>
      </c>
      <c r="I375" s="537">
        <v>3</v>
      </c>
      <c r="J375" s="534">
        <f t="shared" si="38"/>
        <v>12</v>
      </c>
      <c r="K375" s="549">
        <v>735</v>
      </c>
      <c r="L375" s="559">
        <f t="shared" si="39"/>
        <v>8820</v>
      </c>
      <c r="M375" s="516"/>
      <c r="N375" s="516"/>
      <c r="O375" s="516"/>
      <c r="P375" s="516"/>
      <c r="Q375" s="516"/>
      <c r="R375" s="728"/>
    </row>
    <row r="376" spans="1:18" outlineLevel="2" x14ac:dyDescent="0.25">
      <c r="A376" s="586" t="s">
        <v>1074</v>
      </c>
      <c r="B376" s="735" t="s">
        <v>1127</v>
      </c>
      <c r="C376" s="523">
        <v>363.4</v>
      </c>
      <c r="D376" s="535" t="s">
        <v>1003</v>
      </c>
      <c r="E376" s="105" t="s">
        <v>123</v>
      </c>
      <c r="F376" s="537">
        <v>10</v>
      </c>
      <c r="G376" s="537">
        <v>10</v>
      </c>
      <c r="H376" s="537">
        <v>10</v>
      </c>
      <c r="I376" s="537">
        <v>10</v>
      </c>
      <c r="J376" s="534">
        <f t="shared" si="38"/>
        <v>40</v>
      </c>
      <c r="K376" s="549">
        <v>500</v>
      </c>
      <c r="L376" s="559">
        <f t="shared" si="39"/>
        <v>20000</v>
      </c>
      <c r="M376" s="516"/>
      <c r="N376" s="516"/>
      <c r="O376" s="516"/>
      <c r="P376" s="516"/>
      <c r="Q376" s="516"/>
      <c r="R376" s="728"/>
    </row>
    <row r="377" spans="1:18" outlineLevel="2" x14ac:dyDescent="0.25">
      <c r="A377" s="586" t="s">
        <v>1074</v>
      </c>
      <c r="B377" s="524">
        <v>27111602</v>
      </c>
      <c r="C377" s="523">
        <v>363.4</v>
      </c>
      <c r="D377" s="535" t="s">
        <v>475</v>
      </c>
      <c r="E377" s="105" t="s">
        <v>402</v>
      </c>
      <c r="F377" s="537">
        <v>2</v>
      </c>
      <c r="G377" s="537">
        <v>2</v>
      </c>
      <c r="H377" s="537">
        <v>2</v>
      </c>
      <c r="I377" s="537">
        <v>2</v>
      </c>
      <c r="J377" s="534">
        <f t="shared" si="38"/>
        <v>8</v>
      </c>
      <c r="K377" s="549">
        <v>250</v>
      </c>
      <c r="L377" s="559">
        <f t="shared" si="39"/>
        <v>2000</v>
      </c>
      <c r="M377" s="516"/>
      <c r="N377" s="516"/>
      <c r="O377" s="516"/>
      <c r="P377" s="516"/>
      <c r="Q377" s="516"/>
      <c r="R377" s="728"/>
    </row>
    <row r="378" spans="1:18" outlineLevel="2" x14ac:dyDescent="0.25">
      <c r="A378" s="586" t="s">
        <v>1074</v>
      </c>
      <c r="B378" s="524">
        <v>27111602</v>
      </c>
      <c r="C378" s="523">
        <v>363.4</v>
      </c>
      <c r="D378" s="535" t="s">
        <v>481</v>
      </c>
      <c r="E378" s="615" t="s">
        <v>359</v>
      </c>
      <c r="F378" s="537">
        <v>2</v>
      </c>
      <c r="G378" s="537">
        <v>2</v>
      </c>
      <c r="H378" s="537">
        <v>2</v>
      </c>
      <c r="I378" s="537">
        <v>2</v>
      </c>
      <c r="J378" s="534">
        <f t="shared" si="38"/>
        <v>8</v>
      </c>
      <c r="K378" s="549">
        <v>550</v>
      </c>
      <c r="L378" s="559">
        <f t="shared" si="39"/>
        <v>4400</v>
      </c>
      <c r="M378" s="516"/>
      <c r="N378" s="516"/>
      <c r="O378" s="516"/>
      <c r="P378" s="516"/>
      <c r="Q378" s="516"/>
      <c r="R378" s="728"/>
    </row>
    <row r="379" spans="1:18" outlineLevel="2" x14ac:dyDescent="0.25">
      <c r="A379" s="586" t="s">
        <v>1074</v>
      </c>
      <c r="B379" s="524">
        <v>42182302</v>
      </c>
      <c r="C379" s="523">
        <v>363.4</v>
      </c>
      <c r="D379" s="535" t="s">
        <v>516</v>
      </c>
      <c r="E379" s="105" t="s">
        <v>402</v>
      </c>
      <c r="F379" s="537">
        <v>2</v>
      </c>
      <c r="G379" s="537">
        <v>2</v>
      </c>
      <c r="H379" s="537">
        <v>2</v>
      </c>
      <c r="I379" s="537">
        <v>2</v>
      </c>
      <c r="J379" s="534">
        <f t="shared" si="38"/>
        <v>8</v>
      </c>
      <c r="K379" s="549">
        <v>125</v>
      </c>
      <c r="L379" s="559">
        <f t="shared" si="39"/>
        <v>1000</v>
      </c>
      <c r="M379" s="516"/>
      <c r="N379" s="516"/>
      <c r="O379" s="516"/>
      <c r="P379" s="516"/>
      <c r="Q379" s="516"/>
      <c r="R379" s="728"/>
    </row>
    <row r="380" spans="1:18" outlineLevel="2" x14ac:dyDescent="0.25">
      <c r="A380" s="586" t="s">
        <v>1074</v>
      </c>
      <c r="B380" s="524">
        <v>27111602</v>
      </c>
      <c r="C380" s="523">
        <v>363.4</v>
      </c>
      <c r="D380" s="535" t="s">
        <v>478</v>
      </c>
      <c r="E380" s="102" t="s">
        <v>123</v>
      </c>
      <c r="F380" s="537">
        <v>3</v>
      </c>
      <c r="G380" s="537">
        <v>3</v>
      </c>
      <c r="H380" s="537">
        <v>3</v>
      </c>
      <c r="I380" s="537">
        <v>3</v>
      </c>
      <c r="J380" s="534">
        <f t="shared" si="38"/>
        <v>12</v>
      </c>
      <c r="K380" s="549">
        <v>65</v>
      </c>
      <c r="L380" s="559">
        <f t="shared" si="39"/>
        <v>780</v>
      </c>
      <c r="M380" s="516"/>
      <c r="N380" s="516"/>
      <c r="O380" s="516"/>
      <c r="P380" s="516"/>
      <c r="Q380" s="516"/>
      <c r="R380" s="728"/>
    </row>
    <row r="381" spans="1:18" outlineLevel="2" x14ac:dyDescent="0.25">
      <c r="A381" s="586" t="s">
        <v>1074</v>
      </c>
      <c r="B381" s="524">
        <v>42182302</v>
      </c>
      <c r="C381" s="523">
        <v>363.4</v>
      </c>
      <c r="D381" s="535" t="s">
        <v>512</v>
      </c>
      <c r="E381" s="105" t="s">
        <v>402</v>
      </c>
      <c r="F381" s="537">
        <v>5</v>
      </c>
      <c r="G381" s="537">
        <v>5</v>
      </c>
      <c r="H381" s="537">
        <v>5</v>
      </c>
      <c r="I381" s="537">
        <v>5</v>
      </c>
      <c r="J381" s="534">
        <f t="shared" si="38"/>
        <v>20</v>
      </c>
      <c r="K381" s="549">
        <v>80</v>
      </c>
      <c r="L381" s="559">
        <f t="shared" si="39"/>
        <v>1600</v>
      </c>
      <c r="M381" s="516"/>
      <c r="N381" s="516"/>
      <c r="O381" s="516"/>
      <c r="P381" s="516"/>
      <c r="Q381" s="516"/>
      <c r="R381" s="728"/>
    </row>
    <row r="382" spans="1:18" outlineLevel="2" x14ac:dyDescent="0.25">
      <c r="A382" s="586" t="s">
        <v>1074</v>
      </c>
      <c r="B382" s="524">
        <v>42182302</v>
      </c>
      <c r="C382" s="523">
        <v>363.4</v>
      </c>
      <c r="D382" s="535" t="s">
        <v>517</v>
      </c>
      <c r="E382" s="105" t="s">
        <v>402</v>
      </c>
      <c r="F382" s="537">
        <v>5</v>
      </c>
      <c r="G382" s="537">
        <v>5</v>
      </c>
      <c r="H382" s="537">
        <v>5</v>
      </c>
      <c r="I382" s="537">
        <v>5</v>
      </c>
      <c r="J382" s="534">
        <f t="shared" si="38"/>
        <v>20</v>
      </c>
      <c r="K382" s="549">
        <v>130</v>
      </c>
      <c r="L382" s="559">
        <f t="shared" si="39"/>
        <v>2600</v>
      </c>
      <c r="M382" s="516"/>
      <c r="N382" s="516"/>
      <c r="O382" s="516"/>
      <c r="P382" s="516"/>
      <c r="Q382" s="516"/>
      <c r="R382" s="728"/>
    </row>
    <row r="383" spans="1:18" outlineLevel="2" x14ac:dyDescent="0.25">
      <c r="A383" s="586" t="s">
        <v>1074</v>
      </c>
      <c r="B383" s="524">
        <v>42182302</v>
      </c>
      <c r="C383" s="523">
        <v>363.4</v>
      </c>
      <c r="D383" s="535" t="s">
        <v>527</v>
      </c>
      <c r="E383" s="105" t="s">
        <v>402</v>
      </c>
      <c r="F383" s="537">
        <v>5</v>
      </c>
      <c r="G383" s="537">
        <v>5</v>
      </c>
      <c r="H383" s="537">
        <v>5</v>
      </c>
      <c r="I383" s="537">
        <v>5</v>
      </c>
      <c r="J383" s="534">
        <f t="shared" si="38"/>
        <v>20</v>
      </c>
      <c r="K383" s="549">
        <v>360</v>
      </c>
      <c r="L383" s="559">
        <f t="shared" si="39"/>
        <v>7200</v>
      </c>
      <c r="M383" s="516"/>
      <c r="N383" s="516"/>
      <c r="O383" s="516"/>
      <c r="P383" s="516"/>
      <c r="Q383" s="516"/>
      <c r="R383" s="728"/>
    </row>
    <row r="384" spans="1:18" ht="18" customHeight="1" outlineLevel="2" x14ac:dyDescent="0.25">
      <c r="A384" s="586" t="s">
        <v>1074</v>
      </c>
      <c r="B384" s="524">
        <v>27111702</v>
      </c>
      <c r="C384" s="523">
        <v>363.4</v>
      </c>
      <c r="D384" s="535" t="s">
        <v>1552</v>
      </c>
      <c r="E384" s="105" t="s">
        <v>402</v>
      </c>
      <c r="F384" s="537">
        <v>5</v>
      </c>
      <c r="G384" s="537">
        <v>5</v>
      </c>
      <c r="H384" s="537">
        <v>5</v>
      </c>
      <c r="I384" s="537">
        <v>5</v>
      </c>
      <c r="J384" s="534">
        <f t="shared" si="38"/>
        <v>20</v>
      </c>
      <c r="K384" s="549">
        <v>250</v>
      </c>
      <c r="L384" s="559">
        <f t="shared" si="39"/>
        <v>5000</v>
      </c>
      <c r="M384" s="516"/>
      <c r="N384" s="516"/>
      <c r="O384" s="516"/>
      <c r="P384" s="516"/>
      <c r="Q384" s="516"/>
      <c r="R384" s="728"/>
    </row>
    <row r="385" spans="1:18" outlineLevel="2" x14ac:dyDescent="0.25">
      <c r="A385" s="586" t="s">
        <v>1074</v>
      </c>
      <c r="B385" s="524">
        <v>27111702</v>
      </c>
      <c r="C385" s="523">
        <v>363.4</v>
      </c>
      <c r="D385" s="535" t="s">
        <v>435</v>
      </c>
      <c r="E385" s="105" t="s">
        <v>402</v>
      </c>
      <c r="F385" s="537">
        <v>10</v>
      </c>
      <c r="G385" s="537">
        <v>10</v>
      </c>
      <c r="H385" s="537">
        <v>10</v>
      </c>
      <c r="I385" s="537">
        <v>10</v>
      </c>
      <c r="J385" s="534">
        <f t="shared" si="38"/>
        <v>40</v>
      </c>
      <c r="K385" s="549">
        <v>300</v>
      </c>
      <c r="L385" s="559">
        <f t="shared" si="39"/>
        <v>12000</v>
      </c>
      <c r="M385" s="516"/>
      <c r="N385" s="516"/>
      <c r="O385" s="516"/>
      <c r="P385" s="516"/>
      <c r="Q385" s="516"/>
      <c r="R385" s="728"/>
    </row>
    <row r="386" spans="1:18" outlineLevel="2" x14ac:dyDescent="0.25">
      <c r="A386" s="586" t="s">
        <v>1074</v>
      </c>
      <c r="B386" s="524">
        <v>23171511</v>
      </c>
      <c r="C386" s="523">
        <v>363.4</v>
      </c>
      <c r="D386" s="535" t="s">
        <v>511</v>
      </c>
      <c r="E386" s="105" t="s">
        <v>752</v>
      </c>
      <c r="F386" s="537">
        <v>10</v>
      </c>
      <c r="G386" s="537">
        <v>10</v>
      </c>
      <c r="H386" s="537">
        <v>10</v>
      </c>
      <c r="I386" s="537">
        <v>10</v>
      </c>
      <c r="J386" s="534">
        <f t="shared" si="38"/>
        <v>40</v>
      </c>
      <c r="K386" s="549">
        <v>780</v>
      </c>
      <c r="L386" s="559">
        <f t="shared" si="39"/>
        <v>31200</v>
      </c>
      <c r="M386" s="516"/>
      <c r="N386" s="516"/>
      <c r="O386" s="516"/>
      <c r="P386" s="516"/>
      <c r="Q386" s="516"/>
      <c r="R386" s="728"/>
    </row>
    <row r="387" spans="1:18" outlineLevel="2" x14ac:dyDescent="0.25">
      <c r="A387" s="586" t="s">
        <v>1074</v>
      </c>
      <c r="B387" s="524">
        <v>27112715</v>
      </c>
      <c r="C387" s="523">
        <v>363.4</v>
      </c>
      <c r="D387" s="535" t="s">
        <v>552</v>
      </c>
      <c r="E387" s="105" t="s">
        <v>402</v>
      </c>
      <c r="F387" s="537">
        <v>10</v>
      </c>
      <c r="G387" s="537">
        <v>10</v>
      </c>
      <c r="H387" s="537">
        <v>10</v>
      </c>
      <c r="I387" s="537">
        <v>10</v>
      </c>
      <c r="J387" s="534">
        <f t="shared" si="38"/>
        <v>40</v>
      </c>
      <c r="K387" s="549">
        <v>150</v>
      </c>
      <c r="L387" s="559">
        <f t="shared" si="39"/>
        <v>6000</v>
      </c>
      <c r="M387" s="516"/>
      <c r="N387" s="516"/>
      <c r="O387" s="516"/>
      <c r="P387" s="516"/>
      <c r="Q387" s="516"/>
      <c r="R387" s="728"/>
    </row>
    <row r="388" spans="1:18" ht="22.5" customHeight="1" outlineLevel="2" x14ac:dyDescent="0.25">
      <c r="A388" s="586" t="s">
        <v>1074</v>
      </c>
      <c r="B388" s="735" t="s">
        <v>1125</v>
      </c>
      <c r="C388" s="523">
        <v>363.4</v>
      </c>
      <c r="D388" s="535" t="s">
        <v>995</v>
      </c>
      <c r="E388" s="105" t="s">
        <v>123</v>
      </c>
      <c r="F388" s="537">
        <v>10</v>
      </c>
      <c r="G388" s="537">
        <v>10</v>
      </c>
      <c r="H388" s="537">
        <v>10</v>
      </c>
      <c r="I388" s="537">
        <v>10</v>
      </c>
      <c r="J388" s="534">
        <f t="shared" si="38"/>
        <v>40</v>
      </c>
      <c r="K388" s="549">
        <v>35</v>
      </c>
      <c r="L388" s="559">
        <f t="shared" si="39"/>
        <v>1400</v>
      </c>
      <c r="M388" s="516"/>
      <c r="N388" s="516"/>
      <c r="O388" s="516"/>
      <c r="P388" s="516"/>
      <c r="Q388" s="516"/>
      <c r="R388" s="728"/>
    </row>
    <row r="389" spans="1:18" outlineLevel="2" x14ac:dyDescent="0.25">
      <c r="A389" s="586" t="s">
        <v>1074</v>
      </c>
      <c r="B389" s="525">
        <v>30151509</v>
      </c>
      <c r="C389" s="537">
        <v>363.4</v>
      </c>
      <c r="D389" s="540" t="s">
        <v>1521</v>
      </c>
      <c r="E389" s="104" t="s">
        <v>1288</v>
      </c>
      <c r="F389" s="537">
        <v>10</v>
      </c>
      <c r="G389" s="537">
        <v>10</v>
      </c>
      <c r="H389" s="537">
        <v>10</v>
      </c>
      <c r="I389" s="537">
        <v>10</v>
      </c>
      <c r="J389" s="534">
        <f t="shared" si="38"/>
        <v>40</v>
      </c>
      <c r="K389" s="552">
        <v>1138</v>
      </c>
      <c r="L389" s="559">
        <f t="shared" si="39"/>
        <v>45520</v>
      </c>
      <c r="M389" s="516"/>
      <c r="N389" s="516"/>
      <c r="O389" s="516"/>
      <c r="P389" s="516"/>
      <c r="Q389" s="516"/>
      <c r="R389" s="728"/>
    </row>
    <row r="390" spans="1:18" outlineLevel="2" x14ac:dyDescent="0.25">
      <c r="A390" s="586" t="s">
        <v>1074</v>
      </c>
      <c r="B390" s="524">
        <v>27112004</v>
      </c>
      <c r="C390" s="523">
        <v>363.4</v>
      </c>
      <c r="D390" s="540" t="s">
        <v>1149</v>
      </c>
      <c r="E390" s="104" t="s">
        <v>1528</v>
      </c>
      <c r="F390" s="537">
        <v>10</v>
      </c>
      <c r="G390" s="537">
        <v>10</v>
      </c>
      <c r="H390" s="537">
        <v>10</v>
      </c>
      <c r="I390" s="537">
        <v>10</v>
      </c>
      <c r="J390" s="534">
        <f t="shared" si="38"/>
        <v>40</v>
      </c>
      <c r="K390" s="552">
        <v>550</v>
      </c>
      <c r="L390" s="559">
        <f t="shared" si="39"/>
        <v>22000</v>
      </c>
      <c r="M390" s="516"/>
      <c r="N390" s="516"/>
      <c r="O390" s="516"/>
      <c r="P390" s="516"/>
      <c r="Q390" s="516"/>
      <c r="R390" s="728"/>
    </row>
    <row r="391" spans="1:18" outlineLevel="2" x14ac:dyDescent="0.25">
      <c r="A391" s="586" t="s">
        <v>1295</v>
      </c>
      <c r="B391" s="524">
        <v>42182302</v>
      </c>
      <c r="C391" s="523">
        <v>363.4</v>
      </c>
      <c r="D391" s="535" t="s">
        <v>514</v>
      </c>
      <c r="E391" s="105" t="s">
        <v>402</v>
      </c>
      <c r="F391" s="537">
        <v>10</v>
      </c>
      <c r="G391" s="537">
        <v>10</v>
      </c>
      <c r="H391" s="537">
        <v>10</v>
      </c>
      <c r="I391" s="537">
        <v>10</v>
      </c>
      <c r="J391" s="534">
        <f t="shared" si="38"/>
        <v>40</v>
      </c>
      <c r="K391" s="549">
        <v>110</v>
      </c>
      <c r="L391" s="559">
        <f t="shared" si="39"/>
        <v>4400</v>
      </c>
      <c r="M391" s="516"/>
      <c r="N391" s="516"/>
      <c r="O391" s="516"/>
      <c r="P391" s="516"/>
      <c r="Q391" s="516"/>
      <c r="R391" s="728"/>
    </row>
    <row r="392" spans="1:18" outlineLevel="2" x14ac:dyDescent="0.25">
      <c r="A392" s="586" t="s">
        <v>1295</v>
      </c>
      <c r="B392" s="524">
        <v>42182302</v>
      </c>
      <c r="C392" s="523">
        <v>363.4</v>
      </c>
      <c r="D392" s="535" t="s">
        <v>530</v>
      </c>
      <c r="E392" s="105" t="s">
        <v>402</v>
      </c>
      <c r="F392" s="537">
        <v>10</v>
      </c>
      <c r="G392" s="537">
        <v>10</v>
      </c>
      <c r="H392" s="537">
        <v>10</v>
      </c>
      <c r="I392" s="537">
        <v>10</v>
      </c>
      <c r="J392" s="534">
        <f t="shared" si="38"/>
        <v>40</v>
      </c>
      <c r="K392" s="549">
        <v>530</v>
      </c>
      <c r="L392" s="559">
        <f t="shared" si="39"/>
        <v>21200</v>
      </c>
      <c r="M392" s="516"/>
      <c r="N392" s="516"/>
      <c r="O392" s="516"/>
      <c r="P392" s="516"/>
      <c r="Q392" s="516"/>
      <c r="R392" s="728"/>
    </row>
    <row r="393" spans="1:18" ht="21.75" customHeight="1" outlineLevel="2" x14ac:dyDescent="0.25">
      <c r="A393" s="586" t="s">
        <v>1074</v>
      </c>
      <c r="B393" s="524">
        <v>42182302</v>
      </c>
      <c r="C393" s="523">
        <v>363.4</v>
      </c>
      <c r="D393" s="535" t="s">
        <v>531</v>
      </c>
      <c r="E393" s="105" t="s">
        <v>402</v>
      </c>
      <c r="F393" s="537">
        <v>10</v>
      </c>
      <c r="G393" s="537">
        <v>10</v>
      </c>
      <c r="H393" s="537">
        <v>10</v>
      </c>
      <c r="I393" s="537">
        <v>10</v>
      </c>
      <c r="J393" s="534">
        <f t="shared" si="38"/>
        <v>40</v>
      </c>
      <c r="K393" s="549">
        <v>600</v>
      </c>
      <c r="L393" s="559">
        <f t="shared" si="39"/>
        <v>24000</v>
      </c>
      <c r="M393" s="516"/>
      <c r="N393" s="516"/>
      <c r="O393" s="516"/>
      <c r="P393" s="516"/>
      <c r="Q393" s="516"/>
      <c r="R393" s="728"/>
    </row>
    <row r="394" spans="1:18" outlineLevel="2" x14ac:dyDescent="0.25">
      <c r="A394" s="586" t="s">
        <v>1074</v>
      </c>
      <c r="B394" s="524">
        <v>27111902</v>
      </c>
      <c r="C394" s="523">
        <v>363.4</v>
      </c>
      <c r="D394" s="535" t="s">
        <v>456</v>
      </c>
      <c r="E394" s="105" t="s">
        <v>402</v>
      </c>
      <c r="F394" s="537">
        <v>10</v>
      </c>
      <c r="G394" s="537">
        <v>10</v>
      </c>
      <c r="H394" s="537">
        <v>10</v>
      </c>
      <c r="I394" s="537">
        <v>10</v>
      </c>
      <c r="J394" s="534">
        <f t="shared" si="38"/>
        <v>40</v>
      </c>
      <c r="K394" s="549">
        <v>50</v>
      </c>
      <c r="L394" s="559">
        <f t="shared" si="39"/>
        <v>2000</v>
      </c>
      <c r="M394" s="516"/>
      <c r="N394" s="516"/>
      <c r="O394" s="516"/>
      <c r="P394" s="516"/>
      <c r="Q394" s="516"/>
      <c r="R394" s="728"/>
    </row>
    <row r="395" spans="1:18" outlineLevel="2" x14ac:dyDescent="0.25">
      <c r="A395" s="586" t="s">
        <v>1074</v>
      </c>
      <c r="B395" s="524">
        <v>27111702</v>
      </c>
      <c r="C395" s="523">
        <v>363.4</v>
      </c>
      <c r="D395" s="535" t="s">
        <v>1553</v>
      </c>
      <c r="E395" s="105" t="s">
        <v>402</v>
      </c>
      <c r="F395" s="537">
        <v>10</v>
      </c>
      <c r="G395" s="537">
        <v>10</v>
      </c>
      <c r="H395" s="537">
        <v>10</v>
      </c>
      <c r="I395" s="537">
        <v>10</v>
      </c>
      <c r="J395" s="534">
        <f t="shared" si="38"/>
        <v>40</v>
      </c>
      <c r="K395" s="549">
        <v>300</v>
      </c>
      <c r="L395" s="559">
        <f t="shared" si="39"/>
        <v>12000</v>
      </c>
      <c r="M395" s="516"/>
      <c r="N395" s="516"/>
      <c r="O395" s="516"/>
      <c r="P395" s="516"/>
      <c r="Q395" s="516"/>
      <c r="R395" s="728"/>
    </row>
    <row r="396" spans="1:18" outlineLevel="2" x14ac:dyDescent="0.25">
      <c r="A396" s="586" t="s">
        <v>1074</v>
      </c>
      <c r="B396" s="524">
        <v>44121618</v>
      </c>
      <c r="C396" s="523">
        <v>363.4</v>
      </c>
      <c r="D396" s="535" t="s">
        <v>117</v>
      </c>
      <c r="E396" s="102" t="s">
        <v>402</v>
      </c>
      <c r="F396" s="537">
        <v>10</v>
      </c>
      <c r="G396" s="537">
        <v>10</v>
      </c>
      <c r="H396" s="537">
        <v>10</v>
      </c>
      <c r="I396" s="537">
        <v>10</v>
      </c>
      <c r="J396" s="534">
        <f t="shared" si="38"/>
        <v>40</v>
      </c>
      <c r="K396" s="549">
        <v>35</v>
      </c>
      <c r="L396" s="559">
        <f t="shared" si="39"/>
        <v>1400</v>
      </c>
      <c r="M396" s="516"/>
      <c r="N396" s="516"/>
      <c r="O396" s="516"/>
      <c r="P396" s="516"/>
      <c r="Q396" s="516"/>
      <c r="R396" s="728"/>
    </row>
    <row r="397" spans="1:18" ht="21.75" customHeight="1" outlineLevel="2" x14ac:dyDescent="0.25">
      <c r="A397" s="586" t="s">
        <v>1074</v>
      </c>
      <c r="B397" s="524">
        <v>27112008</v>
      </c>
      <c r="C397" s="523">
        <v>363.4</v>
      </c>
      <c r="D397" s="535" t="s">
        <v>1554</v>
      </c>
      <c r="E397" s="105" t="s">
        <v>402</v>
      </c>
      <c r="F397" s="537">
        <v>7</v>
      </c>
      <c r="G397" s="537">
        <v>7</v>
      </c>
      <c r="H397" s="537">
        <v>7</v>
      </c>
      <c r="I397" s="537">
        <v>7</v>
      </c>
      <c r="J397" s="534">
        <f t="shared" si="38"/>
        <v>28</v>
      </c>
      <c r="K397" s="549">
        <v>950</v>
      </c>
      <c r="L397" s="559">
        <f t="shared" si="39"/>
        <v>26600</v>
      </c>
      <c r="M397" s="516"/>
      <c r="N397" s="516"/>
      <c r="O397" s="516"/>
      <c r="P397" s="516"/>
      <c r="Q397" s="516"/>
      <c r="R397" s="728"/>
    </row>
    <row r="398" spans="1:18" outlineLevel="2" x14ac:dyDescent="0.25">
      <c r="A398" s="586" t="s">
        <v>1074</v>
      </c>
      <c r="B398" s="524">
        <v>42182302</v>
      </c>
      <c r="C398" s="523">
        <v>363.4</v>
      </c>
      <c r="D398" s="535" t="s">
        <v>528</v>
      </c>
      <c r="E398" s="105" t="s">
        <v>402</v>
      </c>
      <c r="F398" s="537">
        <v>7</v>
      </c>
      <c r="G398" s="537">
        <v>7</v>
      </c>
      <c r="H398" s="537">
        <v>7</v>
      </c>
      <c r="I398" s="537">
        <v>7</v>
      </c>
      <c r="J398" s="534">
        <f t="shared" si="38"/>
        <v>28</v>
      </c>
      <c r="K398" s="549">
        <v>400</v>
      </c>
      <c r="L398" s="559">
        <f t="shared" si="39"/>
        <v>11200</v>
      </c>
      <c r="M398" s="516"/>
      <c r="N398" s="516"/>
      <c r="O398" s="516"/>
      <c r="P398" s="516"/>
      <c r="Q398" s="516"/>
      <c r="R398" s="728"/>
    </row>
    <row r="399" spans="1:18" outlineLevel="2" x14ac:dyDescent="0.25">
      <c r="A399" s="586" t="s">
        <v>1074</v>
      </c>
      <c r="B399" s="524">
        <v>27112807</v>
      </c>
      <c r="C399" s="523">
        <v>363.4</v>
      </c>
      <c r="D399" s="535" t="s">
        <v>901</v>
      </c>
      <c r="E399" s="105" t="s">
        <v>402</v>
      </c>
      <c r="F399" s="537">
        <v>7</v>
      </c>
      <c r="G399" s="537">
        <v>7</v>
      </c>
      <c r="H399" s="537">
        <v>7</v>
      </c>
      <c r="I399" s="537">
        <v>7</v>
      </c>
      <c r="J399" s="534">
        <f t="shared" si="38"/>
        <v>28</v>
      </c>
      <c r="K399" s="549">
        <v>850</v>
      </c>
      <c r="L399" s="559">
        <f t="shared" si="39"/>
        <v>23800</v>
      </c>
      <c r="M399" s="516"/>
      <c r="N399" s="516"/>
      <c r="O399" s="516"/>
      <c r="P399" s="516"/>
      <c r="Q399" s="516"/>
      <c r="R399" s="728"/>
    </row>
    <row r="400" spans="1:18" outlineLevel="2" x14ac:dyDescent="0.25">
      <c r="A400" s="586" t="s">
        <v>1074</v>
      </c>
      <c r="B400" s="525">
        <v>30151509</v>
      </c>
      <c r="C400" s="537">
        <v>363.4</v>
      </c>
      <c r="D400" s="540" t="s">
        <v>1136</v>
      </c>
      <c r="E400" s="104" t="s">
        <v>1288</v>
      </c>
      <c r="F400" s="104">
        <v>6</v>
      </c>
      <c r="G400" s="104">
        <v>8</v>
      </c>
      <c r="H400" s="104">
        <v>8</v>
      </c>
      <c r="I400" s="104">
        <v>8</v>
      </c>
      <c r="J400" s="534">
        <f t="shared" si="38"/>
        <v>30</v>
      </c>
      <c r="K400" s="552">
        <v>1138</v>
      </c>
      <c r="L400" s="559">
        <f t="shared" si="39"/>
        <v>34140</v>
      </c>
      <c r="M400" s="516"/>
      <c r="N400" s="516"/>
      <c r="O400" s="516"/>
      <c r="P400" s="516"/>
      <c r="Q400" s="516"/>
      <c r="R400" s="728"/>
    </row>
    <row r="401" spans="1:18" outlineLevel="2" x14ac:dyDescent="0.25">
      <c r="A401" s="586" t="s">
        <v>1074</v>
      </c>
      <c r="B401" s="524">
        <v>27112008</v>
      </c>
      <c r="C401" s="523">
        <v>363.4</v>
      </c>
      <c r="D401" s="535" t="s">
        <v>915</v>
      </c>
      <c r="E401" s="105" t="s">
        <v>402</v>
      </c>
      <c r="F401" s="537">
        <v>8</v>
      </c>
      <c r="G401" s="537">
        <v>8</v>
      </c>
      <c r="H401" s="537">
        <v>8</v>
      </c>
      <c r="I401" s="537">
        <v>8</v>
      </c>
      <c r="J401" s="534">
        <f t="shared" si="38"/>
        <v>32</v>
      </c>
      <c r="K401" s="549">
        <v>120</v>
      </c>
      <c r="L401" s="559">
        <f t="shared" si="39"/>
        <v>3840</v>
      </c>
      <c r="M401" s="516"/>
      <c r="N401" s="516"/>
      <c r="O401" s="516"/>
      <c r="P401" s="516"/>
      <c r="Q401" s="516"/>
      <c r="R401" s="728"/>
    </row>
    <row r="402" spans="1:18" outlineLevel="2" x14ac:dyDescent="0.25">
      <c r="A402" s="586" t="s">
        <v>1295</v>
      </c>
      <c r="B402" s="524">
        <v>46171501</v>
      </c>
      <c r="C402" s="523">
        <v>363.4</v>
      </c>
      <c r="D402" s="535" t="s">
        <v>1043</v>
      </c>
      <c r="E402" s="105" t="s">
        <v>402</v>
      </c>
      <c r="F402" s="537">
        <v>9</v>
      </c>
      <c r="G402" s="537">
        <v>9</v>
      </c>
      <c r="H402" s="537">
        <v>9</v>
      </c>
      <c r="I402" s="537">
        <v>9</v>
      </c>
      <c r="J402" s="534">
        <f t="shared" si="38"/>
        <v>36</v>
      </c>
      <c r="K402" s="549">
        <v>510</v>
      </c>
      <c r="L402" s="559">
        <f t="shared" si="39"/>
        <v>18360</v>
      </c>
      <c r="M402" s="516"/>
      <c r="N402" s="516"/>
      <c r="O402" s="516"/>
      <c r="P402" s="516"/>
      <c r="Q402" s="516"/>
      <c r="R402" s="728"/>
    </row>
    <row r="403" spans="1:18" outlineLevel="2" x14ac:dyDescent="0.25">
      <c r="A403" s="586" t="s">
        <v>1074</v>
      </c>
      <c r="B403" s="524">
        <v>42182302</v>
      </c>
      <c r="C403" s="523">
        <v>363.4</v>
      </c>
      <c r="D403" s="535" t="s">
        <v>890</v>
      </c>
      <c r="E403" s="105" t="s">
        <v>402</v>
      </c>
      <c r="F403" s="537">
        <v>9</v>
      </c>
      <c r="G403" s="537">
        <v>9</v>
      </c>
      <c r="H403" s="537">
        <v>9</v>
      </c>
      <c r="I403" s="537">
        <v>9</v>
      </c>
      <c r="J403" s="534">
        <f t="shared" si="38"/>
        <v>36</v>
      </c>
      <c r="K403" s="549">
        <v>50</v>
      </c>
      <c r="L403" s="559">
        <f t="shared" si="39"/>
        <v>1800</v>
      </c>
      <c r="M403" s="516"/>
      <c r="N403" s="516"/>
      <c r="O403" s="516"/>
      <c r="P403" s="516"/>
      <c r="Q403" s="516"/>
      <c r="R403" s="728"/>
    </row>
    <row r="404" spans="1:18" outlineLevel="2" x14ac:dyDescent="0.25">
      <c r="A404" s="586" t="s">
        <v>1074</v>
      </c>
      <c r="B404" s="524">
        <v>42182302</v>
      </c>
      <c r="C404" s="523">
        <v>363.4</v>
      </c>
      <c r="D404" s="535" t="s">
        <v>513</v>
      </c>
      <c r="E404" s="105" t="s">
        <v>402</v>
      </c>
      <c r="F404" s="537">
        <v>10</v>
      </c>
      <c r="G404" s="537">
        <v>10</v>
      </c>
      <c r="H404" s="537">
        <v>10</v>
      </c>
      <c r="I404" s="537">
        <v>10</v>
      </c>
      <c r="J404" s="534">
        <f t="shared" si="38"/>
        <v>40</v>
      </c>
      <c r="K404" s="549">
        <v>90</v>
      </c>
      <c r="L404" s="559">
        <f t="shared" si="39"/>
        <v>3600</v>
      </c>
      <c r="M404" s="516"/>
      <c r="N404" s="516"/>
      <c r="O404" s="516"/>
      <c r="P404" s="516"/>
      <c r="Q404" s="516"/>
      <c r="R404" s="728"/>
    </row>
    <row r="405" spans="1:18" outlineLevel="2" x14ac:dyDescent="0.25">
      <c r="A405" s="586" t="s">
        <v>1074</v>
      </c>
      <c r="B405" s="524">
        <v>42182302</v>
      </c>
      <c r="C405" s="523">
        <v>363.4</v>
      </c>
      <c r="D405" s="535" t="s">
        <v>529</v>
      </c>
      <c r="E405" s="105" t="s">
        <v>402</v>
      </c>
      <c r="F405" s="537">
        <v>10</v>
      </c>
      <c r="G405" s="537">
        <v>10</v>
      </c>
      <c r="H405" s="537">
        <v>10</v>
      </c>
      <c r="I405" s="537">
        <v>10</v>
      </c>
      <c r="J405" s="534">
        <f t="shared" si="38"/>
        <v>40</v>
      </c>
      <c r="K405" s="549">
        <v>460</v>
      </c>
      <c r="L405" s="559">
        <f t="shared" si="39"/>
        <v>18400</v>
      </c>
      <c r="M405" s="516"/>
      <c r="N405" s="516"/>
      <c r="O405" s="516"/>
      <c r="P405" s="516"/>
      <c r="Q405" s="516"/>
      <c r="R405" s="728"/>
    </row>
    <row r="406" spans="1:18" ht="21.75" customHeight="1" outlineLevel="2" x14ac:dyDescent="0.25">
      <c r="A406" s="586" t="s">
        <v>1074</v>
      </c>
      <c r="B406" s="524">
        <v>40142318</v>
      </c>
      <c r="C406" s="523">
        <v>363.4</v>
      </c>
      <c r="D406" s="535" t="s">
        <v>1555</v>
      </c>
      <c r="E406" s="105" t="s">
        <v>402</v>
      </c>
      <c r="F406" s="537">
        <v>11</v>
      </c>
      <c r="G406" s="537">
        <v>11</v>
      </c>
      <c r="H406" s="537">
        <v>11</v>
      </c>
      <c r="I406" s="537">
        <v>11</v>
      </c>
      <c r="J406" s="534">
        <f t="shared" si="38"/>
        <v>44</v>
      </c>
      <c r="K406" s="549">
        <v>80</v>
      </c>
      <c r="L406" s="559">
        <f t="shared" si="39"/>
        <v>3520</v>
      </c>
      <c r="M406" s="516"/>
      <c r="N406" s="516"/>
      <c r="O406" s="516"/>
      <c r="P406" s="516"/>
      <c r="Q406" s="516"/>
      <c r="R406" s="728"/>
    </row>
    <row r="407" spans="1:18" outlineLevel="2" x14ac:dyDescent="0.25">
      <c r="A407" s="586" t="s">
        <v>1074</v>
      </c>
      <c r="B407" s="524">
        <v>42182302</v>
      </c>
      <c r="C407" s="523">
        <v>363.4</v>
      </c>
      <c r="D407" s="535" t="s">
        <v>532</v>
      </c>
      <c r="E407" s="105" t="s">
        <v>402</v>
      </c>
      <c r="F407" s="537">
        <v>11</v>
      </c>
      <c r="G407" s="537">
        <v>11</v>
      </c>
      <c r="H407" s="537">
        <v>11</v>
      </c>
      <c r="I407" s="537">
        <v>11</v>
      </c>
      <c r="J407" s="534">
        <f t="shared" si="38"/>
        <v>44</v>
      </c>
      <c r="K407" s="549">
        <v>70</v>
      </c>
      <c r="L407" s="559">
        <f t="shared" si="39"/>
        <v>3080</v>
      </c>
      <c r="M407" s="516"/>
      <c r="N407" s="516"/>
      <c r="O407" s="516"/>
      <c r="P407" s="516"/>
      <c r="Q407" s="516"/>
      <c r="R407" s="728"/>
    </row>
    <row r="408" spans="1:18" outlineLevel="2" x14ac:dyDescent="0.25">
      <c r="A408" s="586" t="s">
        <v>1074</v>
      </c>
      <c r="B408" s="524">
        <v>42182302</v>
      </c>
      <c r="C408" s="523">
        <v>363.4</v>
      </c>
      <c r="D408" s="535" t="s">
        <v>874</v>
      </c>
      <c r="E408" s="105" t="s">
        <v>402</v>
      </c>
      <c r="F408" s="537">
        <v>12</v>
      </c>
      <c r="G408" s="537">
        <v>12</v>
      </c>
      <c r="H408" s="537">
        <v>12</v>
      </c>
      <c r="I408" s="537">
        <v>12</v>
      </c>
      <c r="J408" s="534">
        <f t="shared" si="38"/>
        <v>48</v>
      </c>
      <c r="K408" s="549">
        <v>120</v>
      </c>
      <c r="L408" s="559">
        <f t="shared" si="39"/>
        <v>5760</v>
      </c>
      <c r="M408" s="516"/>
      <c r="N408" s="516"/>
      <c r="O408" s="516"/>
      <c r="P408" s="516"/>
      <c r="Q408" s="516"/>
      <c r="R408" s="728"/>
    </row>
    <row r="409" spans="1:18" outlineLevel="2" x14ac:dyDescent="0.25">
      <c r="A409" s="586" t="s">
        <v>1074</v>
      </c>
      <c r="B409" s="524">
        <v>26131801</v>
      </c>
      <c r="C409" s="523">
        <v>363.4</v>
      </c>
      <c r="D409" s="535" t="s">
        <v>884</v>
      </c>
      <c r="E409" s="103" t="s">
        <v>123</v>
      </c>
      <c r="F409" s="537">
        <v>5</v>
      </c>
      <c r="G409" s="537">
        <v>5</v>
      </c>
      <c r="H409" s="537">
        <v>5</v>
      </c>
      <c r="I409" s="537">
        <v>5</v>
      </c>
      <c r="J409" s="534">
        <f t="shared" si="38"/>
        <v>20</v>
      </c>
      <c r="K409" s="549">
        <v>425</v>
      </c>
      <c r="L409" s="559">
        <f t="shared" si="39"/>
        <v>8500</v>
      </c>
      <c r="M409" s="516"/>
      <c r="N409" s="516"/>
      <c r="O409" s="516"/>
      <c r="P409" s="516"/>
      <c r="Q409" s="516"/>
      <c r="R409" s="728"/>
    </row>
    <row r="410" spans="1:18" ht="18" customHeight="1" outlineLevel="2" x14ac:dyDescent="0.25">
      <c r="A410" s="586" t="s">
        <v>1074</v>
      </c>
      <c r="B410" s="734" t="s">
        <v>1127</v>
      </c>
      <c r="C410" s="523">
        <v>363.4</v>
      </c>
      <c r="D410" s="535" t="s">
        <v>1004</v>
      </c>
      <c r="E410" s="105" t="s">
        <v>402</v>
      </c>
      <c r="F410" s="537">
        <v>12</v>
      </c>
      <c r="G410" s="537">
        <v>12</v>
      </c>
      <c r="H410" s="537">
        <v>12</v>
      </c>
      <c r="I410" s="537">
        <v>12</v>
      </c>
      <c r="J410" s="534">
        <f t="shared" si="38"/>
        <v>48</v>
      </c>
      <c r="K410" s="549">
        <v>340</v>
      </c>
      <c r="L410" s="559">
        <f t="shared" si="39"/>
        <v>16320</v>
      </c>
      <c r="M410" s="516"/>
      <c r="N410" s="516"/>
      <c r="O410" s="516"/>
      <c r="P410" s="516"/>
      <c r="Q410" s="516"/>
      <c r="R410" s="728"/>
    </row>
    <row r="411" spans="1:18" outlineLevel="2" x14ac:dyDescent="0.25">
      <c r="A411" s="586" t="s">
        <v>1074</v>
      </c>
      <c r="B411" s="734" t="s">
        <v>1127</v>
      </c>
      <c r="C411" s="523">
        <v>363.4</v>
      </c>
      <c r="D411" s="535" t="s">
        <v>1005</v>
      </c>
      <c r="E411" s="105" t="s">
        <v>402</v>
      </c>
      <c r="F411" s="537">
        <v>12</v>
      </c>
      <c r="G411" s="537">
        <v>12</v>
      </c>
      <c r="H411" s="537">
        <v>12</v>
      </c>
      <c r="I411" s="537">
        <v>12</v>
      </c>
      <c r="J411" s="534">
        <f t="shared" si="38"/>
        <v>48</v>
      </c>
      <c r="K411" s="549">
        <v>340</v>
      </c>
      <c r="L411" s="559">
        <f t="shared" si="39"/>
        <v>16320</v>
      </c>
      <c r="M411" s="516"/>
      <c r="N411" s="516"/>
      <c r="O411" s="516"/>
      <c r="P411" s="516"/>
      <c r="Q411" s="516"/>
      <c r="R411" s="728"/>
    </row>
    <row r="412" spans="1:18" ht="24" customHeight="1" outlineLevel="2" x14ac:dyDescent="0.25">
      <c r="A412" s="586" t="s">
        <v>1074</v>
      </c>
      <c r="B412" s="735" t="s">
        <v>1126</v>
      </c>
      <c r="C412" s="523">
        <v>363.4</v>
      </c>
      <c r="D412" s="535" t="s">
        <v>996</v>
      </c>
      <c r="E412" s="105" t="s">
        <v>123</v>
      </c>
      <c r="F412" s="537">
        <v>12</v>
      </c>
      <c r="G412" s="537">
        <v>12</v>
      </c>
      <c r="H412" s="537">
        <v>12</v>
      </c>
      <c r="I412" s="537">
        <v>12</v>
      </c>
      <c r="J412" s="534">
        <f t="shared" si="38"/>
        <v>48</v>
      </c>
      <c r="K412" s="549">
        <v>15</v>
      </c>
      <c r="L412" s="559">
        <f t="shared" si="39"/>
        <v>720</v>
      </c>
      <c r="M412" s="516"/>
      <c r="N412" s="516"/>
      <c r="O412" s="516"/>
      <c r="P412" s="516"/>
      <c r="Q412" s="516"/>
      <c r="R412" s="728"/>
    </row>
    <row r="413" spans="1:18" ht="24" customHeight="1" outlineLevel="2" x14ac:dyDescent="0.25">
      <c r="A413" s="586"/>
      <c r="B413" s="735" t="s">
        <v>1716</v>
      </c>
      <c r="C413" s="536">
        <v>363.4</v>
      </c>
      <c r="D413" s="535" t="s">
        <v>50</v>
      </c>
      <c r="E413" s="100" t="s">
        <v>123</v>
      </c>
      <c r="F413" s="537">
        <v>50</v>
      </c>
      <c r="G413" s="537">
        <v>50</v>
      </c>
      <c r="H413" s="537">
        <v>50</v>
      </c>
      <c r="I413" s="537">
        <v>50</v>
      </c>
      <c r="J413" s="534">
        <f t="shared" ref="J413" si="40">+I413+H413+G413+F413</f>
        <v>200</v>
      </c>
      <c r="K413" s="549">
        <v>350</v>
      </c>
      <c r="L413" s="555">
        <f t="shared" ref="L413" si="41">+K413*J413</f>
        <v>70000</v>
      </c>
      <c r="M413" s="516"/>
      <c r="N413" s="516"/>
      <c r="O413" s="516"/>
      <c r="P413" s="516"/>
      <c r="Q413" s="516"/>
      <c r="R413" s="728"/>
    </row>
    <row r="414" spans="1:18" ht="21.75" customHeight="1" outlineLevel="2" x14ac:dyDescent="0.25">
      <c r="A414" s="586" t="s">
        <v>1074</v>
      </c>
      <c r="B414" s="524">
        <v>27111702</v>
      </c>
      <c r="C414" s="523">
        <v>363.4</v>
      </c>
      <c r="D414" s="535" t="s">
        <v>495</v>
      </c>
      <c r="E414" s="105" t="s">
        <v>402</v>
      </c>
      <c r="F414" s="537">
        <v>13</v>
      </c>
      <c r="G414" s="537">
        <v>13</v>
      </c>
      <c r="H414" s="537">
        <v>13</v>
      </c>
      <c r="I414" s="537">
        <v>13</v>
      </c>
      <c r="J414" s="534">
        <f t="shared" ref="J414:J486" si="42">+I414+H414+G414+F414</f>
        <v>52</v>
      </c>
      <c r="K414" s="549">
        <v>550</v>
      </c>
      <c r="L414" s="559">
        <f t="shared" ref="L414:L486" si="43">+K414*J414</f>
        <v>28600</v>
      </c>
      <c r="M414" s="516"/>
      <c r="N414" s="516"/>
      <c r="O414" s="516"/>
      <c r="P414" s="516"/>
      <c r="Q414" s="516"/>
      <c r="R414" s="728"/>
    </row>
    <row r="415" spans="1:18" ht="21" customHeight="1" outlineLevel="2" x14ac:dyDescent="0.25">
      <c r="A415" s="586" t="s">
        <v>1074</v>
      </c>
      <c r="B415" s="524">
        <v>42182302</v>
      </c>
      <c r="C415" s="523">
        <v>363.4</v>
      </c>
      <c r="D415" s="535" t="s">
        <v>873</v>
      </c>
      <c r="E415" s="105" t="s">
        <v>402</v>
      </c>
      <c r="F415" s="537">
        <v>13</v>
      </c>
      <c r="G415" s="537">
        <v>13</v>
      </c>
      <c r="H415" s="537">
        <v>13</v>
      </c>
      <c r="I415" s="537">
        <v>13</v>
      </c>
      <c r="J415" s="534">
        <f t="shared" si="42"/>
        <v>52</v>
      </c>
      <c r="K415" s="549">
        <v>100</v>
      </c>
      <c r="L415" s="559">
        <f t="shared" si="43"/>
        <v>5200</v>
      </c>
      <c r="M415" s="516"/>
      <c r="N415" s="516"/>
      <c r="O415" s="516"/>
      <c r="P415" s="516"/>
      <c r="Q415" s="516"/>
      <c r="R415" s="728"/>
    </row>
    <row r="416" spans="1:18" outlineLevel="2" x14ac:dyDescent="0.25">
      <c r="A416" s="586" t="s">
        <v>1074</v>
      </c>
      <c r="B416" s="524">
        <v>27111515</v>
      </c>
      <c r="C416" s="523">
        <v>363.4</v>
      </c>
      <c r="D416" s="535" t="s">
        <v>894</v>
      </c>
      <c r="E416" s="105" t="s">
        <v>402</v>
      </c>
      <c r="F416" s="104">
        <v>5</v>
      </c>
      <c r="G416" s="104">
        <v>5</v>
      </c>
      <c r="H416" s="104">
        <v>5</v>
      </c>
      <c r="I416" s="104">
        <v>5</v>
      </c>
      <c r="J416" s="534">
        <f t="shared" si="42"/>
        <v>20</v>
      </c>
      <c r="K416" s="549">
        <v>350</v>
      </c>
      <c r="L416" s="559">
        <f t="shared" si="43"/>
        <v>7000</v>
      </c>
      <c r="M416" s="516"/>
      <c r="N416" s="516"/>
      <c r="O416" s="516"/>
      <c r="P416" s="516"/>
      <c r="Q416" s="516"/>
      <c r="R416" s="728"/>
    </row>
    <row r="417" spans="1:18" outlineLevel="2" x14ac:dyDescent="0.25">
      <c r="A417" s="586" t="s">
        <v>1074</v>
      </c>
      <c r="B417" s="524">
        <v>27112004</v>
      </c>
      <c r="C417" s="523">
        <v>363.4</v>
      </c>
      <c r="D417" s="540" t="s">
        <v>1150</v>
      </c>
      <c r="E417" s="104" t="s">
        <v>1528</v>
      </c>
      <c r="F417" s="104">
        <v>5</v>
      </c>
      <c r="G417" s="104">
        <v>5</v>
      </c>
      <c r="H417" s="104">
        <v>5</v>
      </c>
      <c r="I417" s="104">
        <v>5</v>
      </c>
      <c r="J417" s="534">
        <f t="shared" si="42"/>
        <v>20</v>
      </c>
      <c r="K417" s="552">
        <v>1058</v>
      </c>
      <c r="L417" s="559">
        <f t="shared" si="43"/>
        <v>21160</v>
      </c>
      <c r="M417" s="516"/>
      <c r="N417" s="516"/>
      <c r="O417" s="516"/>
      <c r="P417" s="516"/>
      <c r="Q417" s="516"/>
      <c r="R417" s="728"/>
    </row>
    <row r="418" spans="1:18" outlineLevel="2" x14ac:dyDescent="0.25">
      <c r="A418" s="586" t="s">
        <v>1074</v>
      </c>
      <c r="B418" s="524">
        <v>31161503</v>
      </c>
      <c r="C418" s="523">
        <v>363.4</v>
      </c>
      <c r="D418" s="535" t="s">
        <v>368</v>
      </c>
      <c r="E418" s="102" t="s">
        <v>357</v>
      </c>
      <c r="F418" s="537">
        <v>15</v>
      </c>
      <c r="G418" s="537">
        <v>15</v>
      </c>
      <c r="H418" s="537">
        <v>15</v>
      </c>
      <c r="I418" s="537">
        <v>15</v>
      </c>
      <c r="J418" s="534">
        <f t="shared" si="42"/>
        <v>60</v>
      </c>
      <c r="K418" s="549">
        <v>60</v>
      </c>
      <c r="L418" s="559">
        <f t="shared" si="43"/>
        <v>3600</v>
      </c>
      <c r="M418" s="516"/>
      <c r="N418" s="516"/>
      <c r="O418" s="516"/>
      <c r="P418" s="516"/>
      <c r="Q418" s="516"/>
      <c r="R418" s="728"/>
    </row>
    <row r="419" spans="1:18" outlineLevel="2" x14ac:dyDescent="0.25">
      <c r="A419" s="586" t="s">
        <v>1295</v>
      </c>
      <c r="B419" s="524">
        <v>31161503</v>
      </c>
      <c r="C419" s="523">
        <v>363.4</v>
      </c>
      <c r="D419" s="535" t="s">
        <v>369</v>
      </c>
      <c r="E419" s="102" t="s">
        <v>357</v>
      </c>
      <c r="F419" s="537">
        <v>15</v>
      </c>
      <c r="G419" s="537">
        <v>15</v>
      </c>
      <c r="H419" s="537">
        <v>15</v>
      </c>
      <c r="I419" s="537">
        <v>15</v>
      </c>
      <c r="J419" s="534">
        <f t="shared" si="42"/>
        <v>60</v>
      </c>
      <c r="K419" s="549">
        <v>60</v>
      </c>
      <c r="L419" s="559">
        <f t="shared" si="43"/>
        <v>3600</v>
      </c>
      <c r="M419" s="516"/>
      <c r="N419" s="516"/>
      <c r="O419" s="516"/>
      <c r="P419" s="516"/>
      <c r="Q419" s="516"/>
      <c r="R419" s="728"/>
    </row>
    <row r="420" spans="1:18" outlineLevel="2" x14ac:dyDescent="0.25">
      <c r="A420" s="586" t="s">
        <v>1074</v>
      </c>
      <c r="B420" s="524">
        <v>31161503</v>
      </c>
      <c r="C420" s="523">
        <v>363.4</v>
      </c>
      <c r="D420" s="535" t="s">
        <v>371</v>
      </c>
      <c r="E420" s="102" t="s">
        <v>357</v>
      </c>
      <c r="F420" s="537">
        <v>15</v>
      </c>
      <c r="G420" s="537">
        <v>15</v>
      </c>
      <c r="H420" s="537">
        <v>15</v>
      </c>
      <c r="I420" s="537">
        <v>15</v>
      </c>
      <c r="J420" s="534">
        <f t="shared" si="42"/>
        <v>60</v>
      </c>
      <c r="K420" s="549">
        <v>60</v>
      </c>
      <c r="L420" s="559">
        <f t="shared" si="43"/>
        <v>3600</v>
      </c>
      <c r="M420" s="516"/>
      <c r="N420" s="516"/>
      <c r="O420" s="516"/>
      <c r="P420" s="516"/>
      <c r="Q420" s="516"/>
      <c r="R420" s="728"/>
    </row>
    <row r="421" spans="1:18" outlineLevel="2" x14ac:dyDescent="0.25">
      <c r="A421" s="586" t="s">
        <v>1074</v>
      </c>
      <c r="B421" s="524">
        <v>31161503</v>
      </c>
      <c r="C421" s="523">
        <v>363.4</v>
      </c>
      <c r="D421" s="535" t="s">
        <v>372</v>
      </c>
      <c r="E421" s="102" t="s">
        <v>357</v>
      </c>
      <c r="F421" s="537">
        <v>15</v>
      </c>
      <c r="G421" s="537">
        <v>15</v>
      </c>
      <c r="H421" s="537">
        <v>15</v>
      </c>
      <c r="I421" s="537">
        <v>15</v>
      </c>
      <c r="J421" s="534">
        <f t="shared" si="42"/>
        <v>60</v>
      </c>
      <c r="K421" s="549">
        <v>25</v>
      </c>
      <c r="L421" s="559">
        <f t="shared" si="43"/>
        <v>1500</v>
      </c>
      <c r="M421" s="516"/>
      <c r="N421" s="516"/>
      <c r="O421" s="516"/>
      <c r="P421" s="516"/>
      <c r="Q421" s="516"/>
      <c r="R421" s="728"/>
    </row>
    <row r="422" spans="1:18" outlineLevel="2" x14ac:dyDescent="0.25">
      <c r="A422" s="586" t="s">
        <v>1074</v>
      </c>
      <c r="B422" s="524">
        <v>31161503</v>
      </c>
      <c r="C422" s="523">
        <v>363.4</v>
      </c>
      <c r="D422" s="535" t="s">
        <v>373</v>
      </c>
      <c r="E422" s="102" t="s">
        <v>357</v>
      </c>
      <c r="F422" s="537">
        <v>15</v>
      </c>
      <c r="G422" s="537">
        <v>15</v>
      </c>
      <c r="H422" s="537">
        <v>15</v>
      </c>
      <c r="I422" s="537">
        <v>15</v>
      </c>
      <c r="J422" s="534">
        <f t="shared" si="42"/>
        <v>60</v>
      </c>
      <c r="K422" s="549">
        <v>15</v>
      </c>
      <c r="L422" s="559">
        <f t="shared" si="43"/>
        <v>900</v>
      </c>
      <c r="M422" s="516"/>
      <c r="N422" s="516"/>
      <c r="O422" s="516"/>
      <c r="P422" s="516"/>
      <c r="Q422" s="516"/>
      <c r="R422" s="728"/>
    </row>
    <row r="423" spans="1:18" outlineLevel="2" x14ac:dyDescent="0.25">
      <c r="A423" s="586" t="s">
        <v>1074</v>
      </c>
      <c r="B423" s="524">
        <v>26131801</v>
      </c>
      <c r="C423" s="523">
        <v>363.4</v>
      </c>
      <c r="D423" s="535" t="s">
        <v>881</v>
      </c>
      <c r="E423" s="103" t="s">
        <v>123</v>
      </c>
      <c r="F423" s="537">
        <v>15</v>
      </c>
      <c r="G423" s="537">
        <v>15</v>
      </c>
      <c r="H423" s="537">
        <v>15</v>
      </c>
      <c r="I423" s="537">
        <v>15</v>
      </c>
      <c r="J423" s="534">
        <f t="shared" si="42"/>
        <v>60</v>
      </c>
      <c r="K423" s="549">
        <v>150</v>
      </c>
      <c r="L423" s="559">
        <f t="shared" si="43"/>
        <v>9000</v>
      </c>
      <c r="M423" s="516"/>
      <c r="N423" s="516"/>
      <c r="O423" s="516"/>
      <c r="P423" s="516"/>
      <c r="Q423" s="516"/>
      <c r="R423" s="728"/>
    </row>
    <row r="424" spans="1:18" outlineLevel="2" x14ac:dyDescent="0.25">
      <c r="A424" s="586" t="s">
        <v>1074</v>
      </c>
      <c r="B424" s="524">
        <v>26131801</v>
      </c>
      <c r="C424" s="523">
        <v>363.4</v>
      </c>
      <c r="D424" s="535" t="s">
        <v>882</v>
      </c>
      <c r="E424" s="103" t="s">
        <v>123</v>
      </c>
      <c r="F424" s="537">
        <v>15</v>
      </c>
      <c r="G424" s="537">
        <v>15</v>
      </c>
      <c r="H424" s="537">
        <v>15</v>
      </c>
      <c r="I424" s="537">
        <v>15</v>
      </c>
      <c r="J424" s="534">
        <f t="shared" si="42"/>
        <v>60</v>
      </c>
      <c r="K424" s="549">
        <v>250</v>
      </c>
      <c r="L424" s="559">
        <f t="shared" si="43"/>
        <v>15000</v>
      </c>
      <c r="M424" s="516"/>
      <c r="N424" s="516"/>
      <c r="O424" s="516"/>
      <c r="P424" s="516"/>
      <c r="Q424" s="516"/>
      <c r="R424" s="728"/>
    </row>
    <row r="425" spans="1:18" outlineLevel="2" x14ac:dyDescent="0.25">
      <c r="A425" s="586" t="s">
        <v>1074</v>
      </c>
      <c r="B425" s="524">
        <v>27111706</v>
      </c>
      <c r="C425" s="523">
        <v>363.4</v>
      </c>
      <c r="D425" s="535" t="s">
        <v>913</v>
      </c>
      <c r="E425" s="105" t="s">
        <v>402</v>
      </c>
      <c r="F425" s="537">
        <v>16</v>
      </c>
      <c r="G425" s="537">
        <v>16</v>
      </c>
      <c r="H425" s="537">
        <v>16</v>
      </c>
      <c r="I425" s="537">
        <v>16</v>
      </c>
      <c r="J425" s="534">
        <f t="shared" si="42"/>
        <v>64</v>
      </c>
      <c r="K425" s="549">
        <v>200</v>
      </c>
      <c r="L425" s="559">
        <f t="shared" si="43"/>
        <v>12800</v>
      </c>
      <c r="M425" s="516"/>
      <c r="N425" s="516"/>
      <c r="O425" s="516"/>
      <c r="P425" s="516"/>
      <c r="Q425" s="516"/>
      <c r="R425" s="728"/>
    </row>
    <row r="426" spans="1:18" outlineLevel="2" x14ac:dyDescent="0.25">
      <c r="A426" s="586" t="s">
        <v>1074</v>
      </c>
      <c r="B426" s="524">
        <v>30191501</v>
      </c>
      <c r="C426" s="523">
        <v>363.4</v>
      </c>
      <c r="D426" s="535" t="s">
        <v>543</v>
      </c>
      <c r="E426" s="100" t="s">
        <v>125</v>
      </c>
      <c r="F426" s="537">
        <v>10</v>
      </c>
      <c r="G426" s="537">
        <v>10</v>
      </c>
      <c r="H426" s="537">
        <v>10</v>
      </c>
      <c r="I426" s="537">
        <v>10</v>
      </c>
      <c r="J426" s="534">
        <f t="shared" si="42"/>
        <v>40</v>
      </c>
      <c r="K426" s="549">
        <v>325</v>
      </c>
      <c r="L426" s="559">
        <f t="shared" si="43"/>
        <v>13000</v>
      </c>
      <c r="M426" s="516"/>
      <c r="N426" s="516"/>
      <c r="O426" s="516"/>
      <c r="P426" s="516"/>
      <c r="Q426" s="516"/>
      <c r="R426" s="728"/>
    </row>
    <row r="427" spans="1:18" outlineLevel="2" x14ac:dyDescent="0.25">
      <c r="A427" s="586" t="s">
        <v>1074</v>
      </c>
      <c r="B427" s="524">
        <v>27111515</v>
      </c>
      <c r="C427" s="523">
        <v>363.4</v>
      </c>
      <c r="D427" s="535" t="s">
        <v>897</v>
      </c>
      <c r="E427" s="105" t="s">
        <v>402</v>
      </c>
      <c r="F427" s="537">
        <v>8</v>
      </c>
      <c r="G427" s="537">
        <v>8</v>
      </c>
      <c r="H427" s="537">
        <v>8</v>
      </c>
      <c r="I427" s="537">
        <v>8</v>
      </c>
      <c r="J427" s="534">
        <f t="shared" si="42"/>
        <v>32</v>
      </c>
      <c r="K427" s="549">
        <v>200</v>
      </c>
      <c r="L427" s="559">
        <f t="shared" si="43"/>
        <v>6400</v>
      </c>
      <c r="M427" s="516"/>
      <c r="N427" s="516"/>
      <c r="O427" s="516"/>
      <c r="P427" s="516"/>
      <c r="Q427" s="516"/>
      <c r="R427" s="728"/>
    </row>
    <row r="428" spans="1:18" ht="18" customHeight="1" outlineLevel="2" x14ac:dyDescent="0.25">
      <c r="A428" s="586" t="s">
        <v>1074</v>
      </c>
      <c r="B428" s="524">
        <v>23101510</v>
      </c>
      <c r="C428" s="523">
        <v>363.4</v>
      </c>
      <c r="D428" s="535" t="s">
        <v>962</v>
      </c>
      <c r="E428" s="105" t="s">
        <v>402</v>
      </c>
      <c r="F428" s="537">
        <v>8</v>
      </c>
      <c r="G428" s="537">
        <v>8</v>
      </c>
      <c r="H428" s="537">
        <v>8</v>
      </c>
      <c r="I428" s="537">
        <v>8</v>
      </c>
      <c r="J428" s="534">
        <f t="shared" si="42"/>
        <v>32</v>
      </c>
      <c r="K428" s="549">
        <v>730</v>
      </c>
      <c r="L428" s="559">
        <f t="shared" si="43"/>
        <v>23360</v>
      </c>
      <c r="M428" s="516"/>
      <c r="N428" s="516"/>
      <c r="O428" s="516"/>
      <c r="P428" s="516"/>
      <c r="Q428" s="516"/>
      <c r="R428" s="728"/>
    </row>
    <row r="429" spans="1:18" outlineLevel="2" x14ac:dyDescent="0.25">
      <c r="A429" s="586" t="s">
        <v>1074</v>
      </c>
      <c r="B429" s="524">
        <v>42182302</v>
      </c>
      <c r="C429" s="523">
        <v>363.4</v>
      </c>
      <c r="D429" s="535" t="s">
        <v>533</v>
      </c>
      <c r="E429" s="105" t="s">
        <v>402</v>
      </c>
      <c r="F429" s="537">
        <v>18</v>
      </c>
      <c r="G429" s="537">
        <v>18</v>
      </c>
      <c r="H429" s="537">
        <v>18</v>
      </c>
      <c r="I429" s="537">
        <v>18</v>
      </c>
      <c r="J429" s="534">
        <f t="shared" si="42"/>
        <v>72</v>
      </c>
      <c r="K429" s="549">
        <v>100</v>
      </c>
      <c r="L429" s="559">
        <f t="shared" si="43"/>
        <v>7200</v>
      </c>
      <c r="M429" s="516"/>
      <c r="N429" s="516"/>
      <c r="O429" s="516"/>
      <c r="P429" s="516"/>
      <c r="Q429" s="516"/>
      <c r="R429" s="728"/>
    </row>
    <row r="430" spans="1:18" outlineLevel="2" x14ac:dyDescent="0.25">
      <c r="A430" s="586" t="s">
        <v>1074</v>
      </c>
      <c r="B430" s="524">
        <v>27111706</v>
      </c>
      <c r="C430" s="523">
        <v>363.4</v>
      </c>
      <c r="D430" s="535" t="s">
        <v>484</v>
      </c>
      <c r="E430" s="105" t="s">
        <v>402</v>
      </c>
      <c r="F430" s="537">
        <v>10</v>
      </c>
      <c r="G430" s="537">
        <v>10</v>
      </c>
      <c r="H430" s="537">
        <v>10</v>
      </c>
      <c r="I430" s="537">
        <v>10</v>
      </c>
      <c r="J430" s="534">
        <f t="shared" si="42"/>
        <v>40</v>
      </c>
      <c r="K430" s="549">
        <v>250</v>
      </c>
      <c r="L430" s="559">
        <f t="shared" si="43"/>
        <v>10000</v>
      </c>
      <c r="M430" s="516"/>
      <c r="N430" s="516"/>
      <c r="O430" s="516"/>
      <c r="P430" s="516"/>
      <c r="Q430" s="516"/>
      <c r="R430" s="728"/>
    </row>
    <row r="431" spans="1:18" outlineLevel="2" x14ac:dyDescent="0.25">
      <c r="A431" s="586" t="s">
        <v>1074</v>
      </c>
      <c r="B431" s="524">
        <v>27111706</v>
      </c>
      <c r="C431" s="523">
        <v>363.4</v>
      </c>
      <c r="D431" s="535" t="s">
        <v>1067</v>
      </c>
      <c r="E431" s="105" t="s">
        <v>402</v>
      </c>
      <c r="F431" s="537">
        <v>20</v>
      </c>
      <c r="G431" s="537">
        <v>20</v>
      </c>
      <c r="H431" s="537">
        <v>20</v>
      </c>
      <c r="I431" s="537">
        <v>20</v>
      </c>
      <c r="J431" s="534">
        <f t="shared" si="42"/>
        <v>80</v>
      </c>
      <c r="K431" s="549">
        <v>85</v>
      </c>
      <c r="L431" s="559">
        <f t="shared" si="43"/>
        <v>6800</v>
      </c>
      <c r="M431" s="516"/>
      <c r="N431" s="516"/>
      <c r="O431" s="516"/>
      <c r="P431" s="516"/>
      <c r="Q431" s="516"/>
      <c r="R431" s="728"/>
    </row>
    <row r="432" spans="1:18" ht="23.25" customHeight="1" outlineLevel="2" x14ac:dyDescent="0.25">
      <c r="A432" s="586" t="s">
        <v>1074</v>
      </c>
      <c r="B432" s="524">
        <v>42292505</v>
      </c>
      <c r="C432" s="523">
        <v>363.4</v>
      </c>
      <c r="D432" s="535" t="s">
        <v>1060</v>
      </c>
      <c r="E432" s="100" t="s">
        <v>402</v>
      </c>
      <c r="F432" s="537">
        <v>5</v>
      </c>
      <c r="G432" s="537">
        <v>5</v>
      </c>
      <c r="H432" s="537">
        <v>5</v>
      </c>
      <c r="I432" s="537">
        <v>5</v>
      </c>
      <c r="J432" s="534">
        <f t="shared" si="42"/>
        <v>20</v>
      </c>
      <c r="K432" s="549">
        <v>2700</v>
      </c>
      <c r="L432" s="559">
        <f t="shared" si="43"/>
        <v>54000</v>
      </c>
      <c r="M432" s="516"/>
      <c r="N432" s="516"/>
      <c r="O432" s="516"/>
      <c r="P432" s="516"/>
      <c r="Q432" s="516"/>
      <c r="R432" s="728"/>
    </row>
    <row r="433" spans="1:18" ht="23.25" customHeight="1" outlineLevel="2" x14ac:dyDescent="0.25">
      <c r="A433" s="586" t="s">
        <v>1074</v>
      </c>
      <c r="B433" s="524">
        <v>42182302</v>
      </c>
      <c r="C433" s="523">
        <v>363.4</v>
      </c>
      <c r="D433" s="535" t="s">
        <v>891</v>
      </c>
      <c r="E433" s="105" t="s">
        <v>402</v>
      </c>
      <c r="F433" s="537">
        <v>10</v>
      </c>
      <c r="G433" s="537">
        <v>10</v>
      </c>
      <c r="H433" s="537">
        <v>10</v>
      </c>
      <c r="I433" s="537">
        <v>10</v>
      </c>
      <c r="J433" s="534">
        <f t="shared" si="42"/>
        <v>40</v>
      </c>
      <c r="K433" s="549">
        <v>1700</v>
      </c>
      <c r="L433" s="559">
        <f t="shared" si="43"/>
        <v>68000</v>
      </c>
      <c r="M433" s="516"/>
      <c r="N433" s="516"/>
      <c r="O433" s="516"/>
      <c r="P433" s="516"/>
      <c r="Q433" s="516"/>
      <c r="R433" s="728"/>
    </row>
    <row r="434" spans="1:18" outlineLevel="2" x14ac:dyDescent="0.25">
      <c r="A434" s="586" t="s">
        <v>1074</v>
      </c>
      <c r="B434" s="524">
        <v>27111515</v>
      </c>
      <c r="C434" s="523">
        <v>363.4</v>
      </c>
      <c r="D434" s="535" t="s">
        <v>895</v>
      </c>
      <c r="E434" s="105" t="s">
        <v>402</v>
      </c>
      <c r="F434" s="537">
        <v>10</v>
      </c>
      <c r="G434" s="537">
        <v>10</v>
      </c>
      <c r="H434" s="537">
        <v>10</v>
      </c>
      <c r="I434" s="537">
        <v>10</v>
      </c>
      <c r="J434" s="534">
        <f t="shared" si="42"/>
        <v>40</v>
      </c>
      <c r="K434" s="549">
        <v>500</v>
      </c>
      <c r="L434" s="559">
        <f t="shared" si="43"/>
        <v>20000</v>
      </c>
      <c r="M434" s="516"/>
      <c r="N434" s="516"/>
      <c r="O434" s="516"/>
      <c r="P434" s="516"/>
      <c r="Q434" s="516"/>
      <c r="R434" s="728"/>
    </row>
    <row r="435" spans="1:18" ht="19.5" customHeight="1" outlineLevel="2" x14ac:dyDescent="0.25">
      <c r="A435" s="586" t="s">
        <v>1074</v>
      </c>
      <c r="B435" s="524">
        <v>27112111</v>
      </c>
      <c r="C435" s="523">
        <v>363.4</v>
      </c>
      <c r="D435" s="535" t="s">
        <v>903</v>
      </c>
      <c r="E435" s="105" t="s">
        <v>402</v>
      </c>
      <c r="F435" s="537">
        <v>10</v>
      </c>
      <c r="G435" s="537">
        <v>10</v>
      </c>
      <c r="H435" s="537">
        <v>10</v>
      </c>
      <c r="I435" s="537">
        <v>10</v>
      </c>
      <c r="J435" s="534">
        <f t="shared" si="42"/>
        <v>40</v>
      </c>
      <c r="K435" s="549">
        <v>340</v>
      </c>
      <c r="L435" s="559">
        <f t="shared" si="43"/>
        <v>13600</v>
      </c>
      <c r="M435" s="516"/>
      <c r="N435" s="516"/>
      <c r="O435" s="516"/>
      <c r="P435" s="516"/>
      <c r="Q435" s="516"/>
      <c r="R435" s="728"/>
    </row>
    <row r="436" spans="1:18" outlineLevel="2" x14ac:dyDescent="0.25">
      <c r="A436" s="586" t="s">
        <v>1074</v>
      </c>
      <c r="B436" s="524">
        <v>26131801</v>
      </c>
      <c r="C436" s="523">
        <v>363.4</v>
      </c>
      <c r="D436" s="535" t="s">
        <v>880</v>
      </c>
      <c r="E436" s="103" t="s">
        <v>123</v>
      </c>
      <c r="F436" s="537">
        <v>25</v>
      </c>
      <c r="G436" s="537">
        <v>25</v>
      </c>
      <c r="H436" s="537">
        <v>25</v>
      </c>
      <c r="I436" s="537">
        <v>25</v>
      </c>
      <c r="J436" s="534">
        <f t="shared" si="42"/>
        <v>100</v>
      </c>
      <c r="K436" s="549">
        <v>150</v>
      </c>
      <c r="L436" s="559">
        <f t="shared" si="43"/>
        <v>15000</v>
      </c>
      <c r="M436" s="516"/>
      <c r="N436" s="516"/>
      <c r="O436" s="516"/>
      <c r="P436" s="516"/>
      <c r="Q436" s="516"/>
      <c r="R436" s="728"/>
    </row>
    <row r="437" spans="1:18" outlineLevel="2" x14ac:dyDescent="0.25">
      <c r="A437" s="586" t="s">
        <v>1074</v>
      </c>
      <c r="B437" s="524">
        <v>23101510</v>
      </c>
      <c r="C437" s="523">
        <v>363.4</v>
      </c>
      <c r="D437" s="535" t="s">
        <v>557</v>
      </c>
      <c r="E437" s="105" t="s">
        <v>402</v>
      </c>
      <c r="F437" s="537">
        <v>25</v>
      </c>
      <c r="G437" s="537">
        <v>25</v>
      </c>
      <c r="H437" s="537">
        <v>25</v>
      </c>
      <c r="I437" s="537">
        <v>25</v>
      </c>
      <c r="J437" s="534">
        <f t="shared" si="42"/>
        <v>100</v>
      </c>
      <c r="K437" s="549">
        <v>800</v>
      </c>
      <c r="L437" s="559">
        <f t="shared" si="43"/>
        <v>80000</v>
      </c>
      <c r="M437" s="516"/>
      <c r="N437" s="516"/>
      <c r="O437" s="516"/>
      <c r="P437" s="516"/>
      <c r="Q437" s="516"/>
      <c r="R437" s="728"/>
    </row>
    <row r="438" spans="1:18" outlineLevel="2" x14ac:dyDescent="0.25">
      <c r="A438" s="586" t="s">
        <v>1074</v>
      </c>
      <c r="B438" s="524">
        <v>27112008</v>
      </c>
      <c r="C438" s="523">
        <v>363.4</v>
      </c>
      <c r="D438" s="535" t="s">
        <v>1556</v>
      </c>
      <c r="E438" s="105" t="s">
        <v>402</v>
      </c>
      <c r="F438" s="537">
        <v>26</v>
      </c>
      <c r="G438" s="537">
        <v>26</v>
      </c>
      <c r="H438" s="537">
        <v>26</v>
      </c>
      <c r="I438" s="537">
        <v>26</v>
      </c>
      <c r="J438" s="534">
        <f t="shared" si="42"/>
        <v>104</v>
      </c>
      <c r="K438" s="549">
        <v>390</v>
      </c>
      <c r="L438" s="559">
        <f t="shared" si="43"/>
        <v>40560</v>
      </c>
      <c r="M438" s="516"/>
      <c r="N438" s="516"/>
      <c r="O438" s="516"/>
      <c r="P438" s="516"/>
      <c r="Q438" s="516"/>
      <c r="R438" s="728"/>
    </row>
    <row r="439" spans="1:18" ht="21" customHeight="1" outlineLevel="2" x14ac:dyDescent="0.25">
      <c r="A439" s="586" t="s">
        <v>1074</v>
      </c>
      <c r="B439" s="524">
        <v>27111702</v>
      </c>
      <c r="C439" s="523">
        <v>363.4</v>
      </c>
      <c r="D439" s="535" t="s">
        <v>452</v>
      </c>
      <c r="E439" s="100" t="s">
        <v>402</v>
      </c>
      <c r="F439" s="537">
        <v>5</v>
      </c>
      <c r="G439" s="537">
        <v>5</v>
      </c>
      <c r="H439" s="537">
        <v>5</v>
      </c>
      <c r="I439" s="537">
        <v>5</v>
      </c>
      <c r="J439" s="534">
        <f t="shared" si="42"/>
        <v>20</v>
      </c>
      <c r="K439" s="549">
        <v>700</v>
      </c>
      <c r="L439" s="559">
        <f t="shared" si="43"/>
        <v>14000</v>
      </c>
      <c r="M439" s="516"/>
      <c r="N439" s="516"/>
      <c r="O439" s="516"/>
      <c r="P439" s="516"/>
      <c r="Q439" s="516"/>
      <c r="R439" s="728"/>
    </row>
    <row r="440" spans="1:18" outlineLevel="2" x14ac:dyDescent="0.25">
      <c r="A440" s="586" t="s">
        <v>1074</v>
      </c>
      <c r="B440" s="524">
        <v>27112807</v>
      </c>
      <c r="C440" s="523">
        <v>363.4</v>
      </c>
      <c r="D440" s="535" t="s">
        <v>902</v>
      </c>
      <c r="E440" s="105" t="s">
        <v>402</v>
      </c>
      <c r="F440" s="537">
        <v>5</v>
      </c>
      <c r="G440" s="537">
        <v>5</v>
      </c>
      <c r="H440" s="537">
        <v>5</v>
      </c>
      <c r="I440" s="537">
        <v>5</v>
      </c>
      <c r="J440" s="534">
        <f t="shared" si="42"/>
        <v>20</v>
      </c>
      <c r="K440" s="549">
        <v>700</v>
      </c>
      <c r="L440" s="559">
        <f t="shared" si="43"/>
        <v>14000</v>
      </c>
      <c r="M440" s="516"/>
      <c r="N440" s="516"/>
      <c r="O440" s="516"/>
      <c r="P440" s="516"/>
      <c r="Q440" s="516"/>
      <c r="R440" s="728"/>
    </row>
    <row r="441" spans="1:18" outlineLevel="2" x14ac:dyDescent="0.25">
      <c r="A441" s="586" t="s">
        <v>1074</v>
      </c>
      <c r="B441" s="524">
        <v>30191501</v>
      </c>
      <c r="C441" s="523">
        <v>363.4</v>
      </c>
      <c r="D441" s="535" t="s">
        <v>558</v>
      </c>
      <c r="E441" s="105" t="s">
        <v>402</v>
      </c>
      <c r="F441" s="537">
        <v>10</v>
      </c>
      <c r="G441" s="537">
        <v>10</v>
      </c>
      <c r="H441" s="537">
        <v>10</v>
      </c>
      <c r="I441" s="537">
        <v>10</v>
      </c>
      <c r="J441" s="534">
        <f t="shared" si="42"/>
        <v>40</v>
      </c>
      <c r="K441" s="549">
        <v>10</v>
      </c>
      <c r="L441" s="559">
        <f t="shared" si="43"/>
        <v>400</v>
      </c>
      <c r="M441" s="516"/>
      <c r="N441" s="516"/>
      <c r="O441" s="516"/>
      <c r="P441" s="516"/>
      <c r="Q441" s="516"/>
      <c r="R441" s="728"/>
    </row>
    <row r="442" spans="1:18" outlineLevel="2" x14ac:dyDescent="0.25">
      <c r="A442" s="586" t="s">
        <v>1074</v>
      </c>
      <c r="B442" s="524">
        <v>27112807</v>
      </c>
      <c r="C442" s="523">
        <v>363.4</v>
      </c>
      <c r="D442" s="535" t="s">
        <v>900</v>
      </c>
      <c r="E442" s="105" t="s">
        <v>402</v>
      </c>
      <c r="F442" s="537">
        <v>20</v>
      </c>
      <c r="G442" s="537">
        <v>20</v>
      </c>
      <c r="H442" s="537">
        <v>20</v>
      </c>
      <c r="I442" s="537">
        <v>20</v>
      </c>
      <c r="J442" s="534">
        <f t="shared" si="42"/>
        <v>80</v>
      </c>
      <c r="K442" s="549">
        <v>400</v>
      </c>
      <c r="L442" s="559">
        <f t="shared" si="43"/>
        <v>32000</v>
      </c>
      <c r="M442" s="516"/>
      <c r="N442" s="516"/>
      <c r="O442" s="516"/>
      <c r="P442" s="516"/>
      <c r="Q442" s="516"/>
      <c r="R442" s="728"/>
    </row>
    <row r="443" spans="1:18" outlineLevel="2" x14ac:dyDescent="0.25">
      <c r="A443" s="586" t="s">
        <v>1074</v>
      </c>
      <c r="B443" s="774">
        <v>27111706</v>
      </c>
      <c r="C443" s="523">
        <v>363.4</v>
      </c>
      <c r="D443" s="535" t="s">
        <v>553</v>
      </c>
      <c r="E443" s="105" t="s">
        <v>402</v>
      </c>
      <c r="F443" s="537">
        <v>15</v>
      </c>
      <c r="G443" s="537">
        <v>15</v>
      </c>
      <c r="H443" s="537">
        <v>15</v>
      </c>
      <c r="I443" s="537">
        <v>15</v>
      </c>
      <c r="J443" s="534">
        <f t="shared" si="42"/>
        <v>60</v>
      </c>
      <c r="K443" s="549">
        <v>225</v>
      </c>
      <c r="L443" s="559">
        <f t="shared" si="43"/>
        <v>13500</v>
      </c>
      <c r="M443" s="516"/>
      <c r="N443" s="516"/>
      <c r="O443" s="516"/>
      <c r="P443" s="516"/>
      <c r="Q443" s="516"/>
      <c r="R443" s="728"/>
    </row>
    <row r="444" spans="1:18" outlineLevel="2" x14ac:dyDescent="0.25">
      <c r="A444" s="586" t="s">
        <v>1074</v>
      </c>
      <c r="B444" s="524">
        <v>23171511</v>
      </c>
      <c r="C444" s="523">
        <v>363.4</v>
      </c>
      <c r="D444" s="535" t="s">
        <v>906</v>
      </c>
      <c r="E444" s="105" t="s">
        <v>402</v>
      </c>
      <c r="F444" s="537">
        <v>30</v>
      </c>
      <c r="G444" s="537">
        <v>30</v>
      </c>
      <c r="H444" s="537">
        <v>30</v>
      </c>
      <c r="I444" s="537">
        <v>30</v>
      </c>
      <c r="J444" s="534">
        <f t="shared" si="42"/>
        <v>120</v>
      </c>
      <c r="K444" s="549">
        <v>150</v>
      </c>
      <c r="L444" s="559">
        <f t="shared" si="43"/>
        <v>18000</v>
      </c>
      <c r="M444" s="516"/>
      <c r="N444" s="516"/>
      <c r="O444" s="516"/>
      <c r="P444" s="516"/>
      <c r="Q444" s="516"/>
      <c r="R444" s="728"/>
    </row>
    <row r="445" spans="1:18" outlineLevel="2" x14ac:dyDescent="0.25">
      <c r="A445" s="586" t="s">
        <v>1074</v>
      </c>
      <c r="B445" s="524">
        <v>23171511</v>
      </c>
      <c r="C445" s="523">
        <v>363.4</v>
      </c>
      <c r="D445" s="535" t="s">
        <v>525</v>
      </c>
      <c r="E445" s="105" t="s">
        <v>402</v>
      </c>
      <c r="F445" s="537">
        <v>15</v>
      </c>
      <c r="G445" s="537">
        <v>15</v>
      </c>
      <c r="H445" s="537">
        <v>15</v>
      </c>
      <c r="I445" s="537">
        <v>15</v>
      </c>
      <c r="J445" s="534">
        <f t="shared" si="42"/>
        <v>60</v>
      </c>
      <c r="K445" s="549">
        <v>475</v>
      </c>
      <c r="L445" s="559">
        <f t="shared" si="43"/>
        <v>28500</v>
      </c>
      <c r="M445" s="516"/>
      <c r="N445" s="516"/>
      <c r="O445" s="516"/>
      <c r="P445" s="516"/>
      <c r="Q445" s="516"/>
      <c r="R445" s="728"/>
    </row>
    <row r="446" spans="1:18" outlineLevel="2" x14ac:dyDescent="0.25">
      <c r="A446" s="586" t="s">
        <v>1074</v>
      </c>
      <c r="B446" s="524">
        <v>23171511</v>
      </c>
      <c r="C446" s="523">
        <v>363.4</v>
      </c>
      <c r="D446" s="535" t="s">
        <v>909</v>
      </c>
      <c r="E446" s="105" t="s">
        <v>402</v>
      </c>
      <c r="F446" s="537">
        <v>15</v>
      </c>
      <c r="G446" s="537">
        <v>15</v>
      </c>
      <c r="H446" s="537">
        <v>15</v>
      </c>
      <c r="I446" s="537">
        <v>15</v>
      </c>
      <c r="J446" s="534">
        <f t="shared" si="42"/>
        <v>60</v>
      </c>
      <c r="K446" s="549">
        <v>375</v>
      </c>
      <c r="L446" s="559">
        <f t="shared" si="43"/>
        <v>22500</v>
      </c>
      <c r="M446" s="516"/>
      <c r="N446" s="516"/>
      <c r="O446" s="516"/>
      <c r="P446" s="516"/>
      <c r="Q446" s="516"/>
      <c r="R446" s="728"/>
    </row>
    <row r="447" spans="1:18" outlineLevel="2" x14ac:dyDescent="0.25">
      <c r="A447" s="586" t="s">
        <v>1074</v>
      </c>
      <c r="B447" s="524">
        <v>26131801</v>
      </c>
      <c r="C447" s="523">
        <v>363.4</v>
      </c>
      <c r="D447" s="535" t="s">
        <v>885</v>
      </c>
      <c r="E447" s="103" t="s">
        <v>123</v>
      </c>
      <c r="F447" s="537">
        <v>5</v>
      </c>
      <c r="G447" s="537">
        <v>5</v>
      </c>
      <c r="H447" s="537">
        <v>5</v>
      </c>
      <c r="I447" s="537">
        <v>5</v>
      </c>
      <c r="J447" s="534">
        <f t="shared" si="42"/>
        <v>20</v>
      </c>
      <c r="K447" s="549">
        <v>900</v>
      </c>
      <c r="L447" s="559">
        <f t="shared" si="43"/>
        <v>18000</v>
      </c>
      <c r="M447" s="516"/>
      <c r="N447" s="516"/>
      <c r="O447" s="516"/>
      <c r="P447" s="516"/>
      <c r="Q447" s="516"/>
      <c r="R447" s="728"/>
    </row>
    <row r="448" spans="1:18" outlineLevel="2" x14ac:dyDescent="0.25">
      <c r="A448" s="586" t="s">
        <v>1074</v>
      </c>
      <c r="B448" s="524">
        <v>23171511</v>
      </c>
      <c r="C448" s="523">
        <v>363.4</v>
      </c>
      <c r="D448" s="535" t="s">
        <v>526</v>
      </c>
      <c r="E448" s="105" t="s">
        <v>402</v>
      </c>
      <c r="F448" s="537">
        <v>5</v>
      </c>
      <c r="G448" s="537">
        <v>5</v>
      </c>
      <c r="H448" s="537">
        <v>5</v>
      </c>
      <c r="I448" s="537">
        <v>5</v>
      </c>
      <c r="J448" s="534">
        <f t="shared" si="42"/>
        <v>20</v>
      </c>
      <c r="K448" s="549">
        <v>600</v>
      </c>
      <c r="L448" s="559">
        <f t="shared" si="43"/>
        <v>12000</v>
      </c>
      <c r="M448" s="516"/>
      <c r="N448" s="516"/>
      <c r="O448" s="516"/>
      <c r="P448" s="516"/>
      <c r="Q448" s="516"/>
      <c r="R448" s="728"/>
    </row>
    <row r="449" spans="1:18" outlineLevel="2" x14ac:dyDescent="0.25">
      <c r="A449" s="586" t="s">
        <v>1074</v>
      </c>
      <c r="B449" s="524">
        <v>26131801</v>
      </c>
      <c r="C449" s="523">
        <v>363.4</v>
      </c>
      <c r="D449" s="535" t="s">
        <v>883</v>
      </c>
      <c r="E449" s="103" t="s">
        <v>123</v>
      </c>
      <c r="F449" s="537">
        <v>5</v>
      </c>
      <c r="G449" s="537">
        <v>5</v>
      </c>
      <c r="H449" s="537">
        <v>5</v>
      </c>
      <c r="I449" s="537">
        <v>5</v>
      </c>
      <c r="J449" s="534">
        <f t="shared" si="42"/>
        <v>20</v>
      </c>
      <c r="K449" s="549">
        <v>325</v>
      </c>
      <c r="L449" s="559">
        <f t="shared" si="43"/>
        <v>6500</v>
      </c>
      <c r="M449" s="516"/>
      <c r="N449" s="516"/>
      <c r="O449" s="516"/>
      <c r="P449" s="516"/>
      <c r="Q449" s="516"/>
      <c r="R449" s="728"/>
    </row>
    <row r="450" spans="1:18" outlineLevel="2" x14ac:dyDescent="0.25">
      <c r="A450" s="586" t="s">
        <v>1074</v>
      </c>
      <c r="B450" s="524">
        <v>27112111</v>
      </c>
      <c r="C450" s="523">
        <v>363.4</v>
      </c>
      <c r="D450" s="535" t="s">
        <v>555</v>
      </c>
      <c r="E450" s="105" t="s">
        <v>402</v>
      </c>
      <c r="F450" s="537">
        <v>15</v>
      </c>
      <c r="G450" s="537">
        <v>15</v>
      </c>
      <c r="H450" s="537">
        <v>15</v>
      </c>
      <c r="I450" s="537">
        <v>15</v>
      </c>
      <c r="J450" s="534">
        <f t="shared" si="42"/>
        <v>60</v>
      </c>
      <c r="K450" s="549">
        <v>380</v>
      </c>
      <c r="L450" s="559">
        <f t="shared" si="43"/>
        <v>22800</v>
      </c>
      <c r="M450" s="516"/>
      <c r="N450" s="516"/>
      <c r="O450" s="516"/>
      <c r="P450" s="516"/>
      <c r="Q450" s="516"/>
      <c r="R450" s="728"/>
    </row>
    <row r="451" spans="1:18" ht="17.25" customHeight="1" outlineLevel="2" x14ac:dyDescent="0.25">
      <c r="A451" s="586" t="s">
        <v>1074</v>
      </c>
      <c r="B451" s="524">
        <v>27111602</v>
      </c>
      <c r="C451" s="523">
        <v>363.4</v>
      </c>
      <c r="D451" s="535" t="s">
        <v>482</v>
      </c>
      <c r="E451" s="615" t="s">
        <v>359</v>
      </c>
      <c r="F451" s="537">
        <v>10</v>
      </c>
      <c r="G451" s="537">
        <v>10</v>
      </c>
      <c r="H451" s="537">
        <v>10</v>
      </c>
      <c r="I451" s="537">
        <v>10</v>
      </c>
      <c r="J451" s="534">
        <f t="shared" si="42"/>
        <v>40</v>
      </c>
      <c r="K451" s="549">
        <v>575</v>
      </c>
      <c r="L451" s="559">
        <f t="shared" si="43"/>
        <v>23000</v>
      </c>
      <c r="M451" s="516"/>
      <c r="N451" s="516"/>
      <c r="O451" s="516"/>
      <c r="P451" s="516"/>
      <c r="Q451" s="516"/>
      <c r="R451" s="728"/>
    </row>
    <row r="452" spans="1:18" outlineLevel="2" x14ac:dyDescent="0.25">
      <c r="A452" s="586" t="s">
        <v>1074</v>
      </c>
      <c r="B452" s="524">
        <v>23171622</v>
      </c>
      <c r="C452" s="523">
        <v>363.4</v>
      </c>
      <c r="D452" s="535" t="s">
        <v>508</v>
      </c>
      <c r="E452" s="105" t="s">
        <v>402</v>
      </c>
      <c r="F452" s="537">
        <v>25</v>
      </c>
      <c r="G452" s="537">
        <v>25</v>
      </c>
      <c r="H452" s="537">
        <v>25</v>
      </c>
      <c r="I452" s="537">
        <v>25</v>
      </c>
      <c r="J452" s="534">
        <f t="shared" si="42"/>
        <v>100</v>
      </c>
      <c r="K452" s="549">
        <v>130</v>
      </c>
      <c r="L452" s="559">
        <f t="shared" si="43"/>
        <v>13000</v>
      </c>
      <c r="M452" s="516"/>
      <c r="N452" s="516"/>
      <c r="O452" s="516"/>
      <c r="P452" s="516"/>
      <c r="Q452" s="516"/>
      <c r="R452" s="728"/>
    </row>
    <row r="453" spans="1:18" outlineLevel="2" x14ac:dyDescent="0.25">
      <c r="A453" s="586" t="s">
        <v>1074</v>
      </c>
      <c r="B453" s="524">
        <v>27111602</v>
      </c>
      <c r="C453" s="523">
        <v>363.4</v>
      </c>
      <c r="D453" s="535" t="s">
        <v>480</v>
      </c>
      <c r="E453" s="102" t="s">
        <v>123</v>
      </c>
      <c r="F453" s="537">
        <v>44</v>
      </c>
      <c r="G453" s="537">
        <v>44</v>
      </c>
      <c r="H453" s="537">
        <v>44</v>
      </c>
      <c r="I453" s="537">
        <v>44</v>
      </c>
      <c r="J453" s="534">
        <f t="shared" si="42"/>
        <v>176</v>
      </c>
      <c r="K453" s="549">
        <v>75</v>
      </c>
      <c r="L453" s="559">
        <f t="shared" si="43"/>
        <v>13200</v>
      </c>
      <c r="M453" s="516"/>
      <c r="N453" s="516"/>
      <c r="O453" s="516"/>
      <c r="P453" s="516"/>
      <c r="Q453" s="516"/>
      <c r="R453" s="728"/>
    </row>
    <row r="454" spans="1:18" ht="13.5" customHeight="1" outlineLevel="2" x14ac:dyDescent="0.25">
      <c r="A454" s="586" t="s">
        <v>1074</v>
      </c>
      <c r="B454" s="524">
        <v>23171511</v>
      </c>
      <c r="C454" s="523">
        <v>363.4</v>
      </c>
      <c r="D454" s="535" t="s">
        <v>907</v>
      </c>
      <c r="E454" s="105" t="s">
        <v>402</v>
      </c>
      <c r="F454" s="537">
        <v>20</v>
      </c>
      <c r="G454" s="537">
        <v>20</v>
      </c>
      <c r="H454" s="537">
        <v>20</v>
      </c>
      <c r="I454" s="537">
        <v>20</v>
      </c>
      <c r="J454" s="534">
        <f t="shared" si="42"/>
        <v>80</v>
      </c>
      <c r="K454" s="549">
        <v>225</v>
      </c>
      <c r="L454" s="559">
        <f t="shared" si="43"/>
        <v>18000</v>
      </c>
      <c r="M454" s="516"/>
      <c r="N454" s="516"/>
      <c r="O454" s="516"/>
      <c r="P454" s="516"/>
      <c r="Q454" s="516"/>
      <c r="R454" s="728"/>
    </row>
    <row r="455" spans="1:18" ht="16.5" hidden="1" customHeight="1" outlineLevel="2" x14ac:dyDescent="0.25">
      <c r="A455" s="586" t="s">
        <v>1074</v>
      </c>
      <c r="B455" s="524">
        <v>27111706</v>
      </c>
      <c r="C455" s="523">
        <v>363.4</v>
      </c>
      <c r="D455" s="535"/>
      <c r="E455" s="105" t="s">
        <v>402</v>
      </c>
      <c r="F455" s="537"/>
      <c r="G455" s="537"/>
      <c r="H455" s="537"/>
      <c r="I455" s="537"/>
      <c r="J455" s="534"/>
      <c r="K455" s="549"/>
      <c r="L455" s="559">
        <f t="shared" si="43"/>
        <v>0</v>
      </c>
      <c r="M455" s="516"/>
      <c r="N455" s="516"/>
      <c r="O455" s="516"/>
      <c r="P455" s="516"/>
      <c r="Q455" s="516"/>
      <c r="R455" s="728"/>
    </row>
    <row r="456" spans="1:18" ht="18" customHeight="1" outlineLevel="2" x14ac:dyDescent="0.25">
      <c r="A456" s="586" t="s">
        <v>1074</v>
      </c>
      <c r="B456" s="735" t="s">
        <v>1132</v>
      </c>
      <c r="C456" s="523">
        <v>363.4</v>
      </c>
      <c r="D456" s="535" t="s">
        <v>1011</v>
      </c>
      <c r="E456" s="105" t="s">
        <v>402</v>
      </c>
      <c r="F456" s="537">
        <v>25</v>
      </c>
      <c r="G456" s="537">
        <v>25</v>
      </c>
      <c r="H456" s="537">
        <v>25</v>
      </c>
      <c r="I456" s="537">
        <v>25</v>
      </c>
      <c r="J456" s="534">
        <f t="shared" si="42"/>
        <v>100</v>
      </c>
      <c r="K456" s="549">
        <v>450</v>
      </c>
      <c r="L456" s="559">
        <f t="shared" si="43"/>
        <v>45000</v>
      </c>
      <c r="M456" s="516"/>
      <c r="N456" s="516"/>
      <c r="O456" s="516"/>
      <c r="P456" s="516"/>
      <c r="Q456" s="516"/>
      <c r="R456" s="728"/>
    </row>
    <row r="457" spans="1:18" outlineLevel="2" x14ac:dyDescent="0.25">
      <c r="A457" s="586" t="s">
        <v>1074</v>
      </c>
      <c r="B457" s="524">
        <v>46171501</v>
      </c>
      <c r="C457" s="523">
        <v>363.4</v>
      </c>
      <c r="D457" s="535" t="s">
        <v>451</v>
      </c>
      <c r="E457" s="105" t="s">
        <v>402</v>
      </c>
      <c r="F457" s="537">
        <v>45</v>
      </c>
      <c r="G457" s="537">
        <v>45</v>
      </c>
      <c r="H457" s="537">
        <v>45</v>
      </c>
      <c r="I457" s="537">
        <v>45</v>
      </c>
      <c r="J457" s="534">
        <f t="shared" si="42"/>
        <v>180</v>
      </c>
      <c r="K457" s="549">
        <v>275</v>
      </c>
      <c r="L457" s="559">
        <f t="shared" si="43"/>
        <v>49500</v>
      </c>
      <c r="M457" s="516"/>
      <c r="N457" s="516"/>
      <c r="O457" s="516"/>
      <c r="P457" s="516"/>
      <c r="Q457" s="516"/>
      <c r="R457" s="728"/>
    </row>
    <row r="458" spans="1:18" outlineLevel="2" x14ac:dyDescent="0.25">
      <c r="A458" s="586" t="s">
        <v>1074</v>
      </c>
      <c r="B458" s="524">
        <v>23171511</v>
      </c>
      <c r="C458" s="523">
        <v>363.4</v>
      </c>
      <c r="D458" s="535" t="s">
        <v>908</v>
      </c>
      <c r="E458" s="105" t="s">
        <v>402</v>
      </c>
      <c r="F458" s="537">
        <v>50</v>
      </c>
      <c r="G458" s="537">
        <v>10</v>
      </c>
      <c r="H458" s="537">
        <v>10</v>
      </c>
      <c r="I458" s="537">
        <v>10</v>
      </c>
      <c r="J458" s="534">
        <f t="shared" si="42"/>
        <v>80</v>
      </c>
      <c r="K458" s="549">
        <v>331</v>
      </c>
      <c r="L458" s="559">
        <f t="shared" si="43"/>
        <v>26480</v>
      </c>
      <c r="M458" s="516"/>
      <c r="N458" s="516"/>
      <c r="O458" s="516"/>
      <c r="P458" s="516"/>
      <c r="Q458" s="516"/>
      <c r="R458" s="728"/>
    </row>
    <row r="459" spans="1:18" outlineLevel="2" x14ac:dyDescent="0.25">
      <c r="A459" s="586" t="s">
        <v>1074</v>
      </c>
      <c r="B459" s="774">
        <v>27111707</v>
      </c>
      <c r="C459" s="523">
        <v>363.4</v>
      </c>
      <c r="D459" s="535" t="s">
        <v>395</v>
      </c>
      <c r="E459" s="105" t="s">
        <v>402</v>
      </c>
      <c r="F459" s="537">
        <v>10</v>
      </c>
      <c r="G459" s="537">
        <v>10</v>
      </c>
      <c r="H459" s="537">
        <v>10</v>
      </c>
      <c r="I459" s="537">
        <v>10</v>
      </c>
      <c r="J459" s="534">
        <f t="shared" si="42"/>
        <v>40</v>
      </c>
      <c r="K459" s="549">
        <v>400</v>
      </c>
      <c r="L459" s="559">
        <f t="shared" si="43"/>
        <v>16000</v>
      </c>
      <c r="M459" s="516"/>
      <c r="N459" s="516"/>
      <c r="O459" s="516"/>
      <c r="P459" s="516"/>
      <c r="Q459" s="516"/>
      <c r="R459" s="728"/>
    </row>
    <row r="460" spans="1:18" outlineLevel="2" x14ac:dyDescent="0.25">
      <c r="A460" s="586" t="s">
        <v>1074</v>
      </c>
      <c r="B460" s="774">
        <v>27111706</v>
      </c>
      <c r="C460" s="523">
        <v>363.4</v>
      </c>
      <c r="D460" s="535" t="s">
        <v>457</v>
      </c>
      <c r="E460" s="105" t="s">
        <v>402</v>
      </c>
      <c r="F460" s="537">
        <v>10</v>
      </c>
      <c r="G460" s="537">
        <v>10</v>
      </c>
      <c r="H460" s="537">
        <v>10</v>
      </c>
      <c r="I460" s="537">
        <v>10</v>
      </c>
      <c r="J460" s="534">
        <f t="shared" si="42"/>
        <v>40</v>
      </c>
      <c r="K460" s="549">
        <v>225</v>
      </c>
      <c r="L460" s="559">
        <f t="shared" si="43"/>
        <v>9000</v>
      </c>
      <c r="M460" s="516"/>
      <c r="N460" s="516"/>
      <c r="O460" s="516"/>
      <c r="P460" s="516"/>
      <c r="Q460" s="516"/>
      <c r="R460" s="728"/>
    </row>
    <row r="461" spans="1:18" outlineLevel="2" x14ac:dyDescent="0.25">
      <c r="A461" s="586" t="s">
        <v>1074</v>
      </c>
      <c r="B461" s="774">
        <v>27111906</v>
      </c>
      <c r="C461" s="523">
        <v>363.4</v>
      </c>
      <c r="D461" s="535" t="s">
        <v>458</v>
      </c>
      <c r="E461" s="105" t="s">
        <v>402</v>
      </c>
      <c r="F461" s="537">
        <v>10</v>
      </c>
      <c r="G461" s="537">
        <v>10</v>
      </c>
      <c r="H461" s="537">
        <v>10</v>
      </c>
      <c r="I461" s="537">
        <v>10</v>
      </c>
      <c r="J461" s="534">
        <f t="shared" si="42"/>
        <v>40</v>
      </c>
      <c r="K461" s="549">
        <v>150</v>
      </c>
      <c r="L461" s="559">
        <f t="shared" si="43"/>
        <v>6000</v>
      </c>
      <c r="M461" s="516"/>
      <c r="N461" s="516"/>
      <c r="O461" s="516"/>
      <c r="P461" s="516"/>
      <c r="Q461" s="516"/>
      <c r="R461" s="728"/>
    </row>
    <row r="462" spans="1:18" outlineLevel="2" x14ac:dyDescent="0.25">
      <c r="A462" s="586" t="s">
        <v>1074</v>
      </c>
      <c r="B462" s="524">
        <v>27111602</v>
      </c>
      <c r="C462" s="523">
        <v>363.4</v>
      </c>
      <c r="D462" s="535" t="s">
        <v>899</v>
      </c>
      <c r="E462" s="102" t="s">
        <v>123</v>
      </c>
      <c r="F462" s="537">
        <v>10</v>
      </c>
      <c r="G462" s="537">
        <v>10</v>
      </c>
      <c r="H462" s="537">
        <v>10</v>
      </c>
      <c r="I462" s="537">
        <v>10</v>
      </c>
      <c r="J462" s="534">
        <f t="shared" si="42"/>
        <v>40</v>
      </c>
      <c r="K462" s="549">
        <v>90</v>
      </c>
      <c r="L462" s="559">
        <f t="shared" si="43"/>
        <v>3600</v>
      </c>
      <c r="M462" s="516"/>
      <c r="N462" s="516"/>
      <c r="O462" s="516"/>
      <c r="P462" s="516"/>
      <c r="Q462" s="516"/>
      <c r="R462" s="728"/>
    </row>
    <row r="463" spans="1:18" outlineLevel="2" x14ac:dyDescent="0.25">
      <c r="A463" s="586" t="s">
        <v>1074</v>
      </c>
      <c r="B463" s="524">
        <v>27111706</v>
      </c>
      <c r="C463" s="523">
        <v>363.4</v>
      </c>
      <c r="D463" s="535" t="s">
        <v>485</v>
      </c>
      <c r="E463" s="105" t="s">
        <v>402</v>
      </c>
      <c r="F463" s="537">
        <v>50</v>
      </c>
      <c r="G463" s="537">
        <v>50</v>
      </c>
      <c r="H463" s="537">
        <v>50</v>
      </c>
      <c r="I463" s="537">
        <v>50</v>
      </c>
      <c r="J463" s="534">
        <f t="shared" si="42"/>
        <v>200</v>
      </c>
      <c r="K463" s="549">
        <v>85</v>
      </c>
      <c r="L463" s="559">
        <f t="shared" si="43"/>
        <v>17000</v>
      </c>
      <c r="M463" s="516"/>
      <c r="N463" s="516"/>
      <c r="O463" s="516"/>
      <c r="P463" s="516"/>
      <c r="Q463" s="516"/>
      <c r="R463" s="728"/>
    </row>
    <row r="464" spans="1:18" ht="21" customHeight="1" outlineLevel="2" x14ac:dyDescent="0.25">
      <c r="A464" s="586" t="s">
        <v>1074</v>
      </c>
      <c r="B464" s="524">
        <v>23171622</v>
      </c>
      <c r="C464" s="523">
        <v>363.4</v>
      </c>
      <c r="D464" s="535" t="s">
        <v>509</v>
      </c>
      <c r="E464" s="105" t="s">
        <v>402</v>
      </c>
      <c r="F464" s="537">
        <v>25</v>
      </c>
      <c r="G464" s="537">
        <v>25</v>
      </c>
      <c r="H464" s="537">
        <v>25</v>
      </c>
      <c r="I464" s="537">
        <v>25</v>
      </c>
      <c r="J464" s="534">
        <f t="shared" si="42"/>
        <v>100</v>
      </c>
      <c r="K464" s="549">
        <v>100</v>
      </c>
      <c r="L464" s="559">
        <f t="shared" si="43"/>
        <v>10000</v>
      </c>
      <c r="M464" s="516"/>
      <c r="N464" s="516"/>
      <c r="O464" s="516"/>
      <c r="P464" s="516"/>
      <c r="Q464" s="516"/>
      <c r="R464" s="728"/>
    </row>
    <row r="465" spans="1:18" ht="21" customHeight="1" outlineLevel="2" x14ac:dyDescent="0.25">
      <c r="A465" s="586" t="s">
        <v>1074</v>
      </c>
      <c r="B465" s="524">
        <v>27111605</v>
      </c>
      <c r="C465" s="523">
        <v>363.4</v>
      </c>
      <c r="D465" s="535" t="s">
        <v>446</v>
      </c>
      <c r="E465" s="615" t="s">
        <v>358</v>
      </c>
      <c r="F465" s="537">
        <v>20</v>
      </c>
      <c r="G465" s="537">
        <v>20</v>
      </c>
      <c r="H465" s="537">
        <v>20</v>
      </c>
      <c r="I465" s="537">
        <v>20</v>
      </c>
      <c r="J465" s="534">
        <f t="shared" si="42"/>
        <v>80</v>
      </c>
      <c r="K465" s="549">
        <v>450</v>
      </c>
      <c r="L465" s="559">
        <f t="shared" si="43"/>
        <v>36000</v>
      </c>
      <c r="M465" s="516"/>
      <c r="N465" s="516"/>
      <c r="O465" s="516"/>
      <c r="P465" s="516"/>
      <c r="Q465" s="516"/>
      <c r="R465" s="728"/>
    </row>
    <row r="466" spans="1:18" ht="23.25" customHeight="1" outlineLevel="2" x14ac:dyDescent="0.25">
      <c r="A466" s="586" t="s">
        <v>1074</v>
      </c>
      <c r="B466" s="774">
        <v>2711605</v>
      </c>
      <c r="C466" s="523">
        <v>363.4</v>
      </c>
      <c r="D466" s="535" t="s">
        <v>551</v>
      </c>
      <c r="E466" s="105" t="s">
        <v>402</v>
      </c>
      <c r="F466" s="537">
        <v>50</v>
      </c>
      <c r="G466" s="537">
        <v>50</v>
      </c>
      <c r="H466" s="537">
        <v>50</v>
      </c>
      <c r="I466" s="537">
        <v>50</v>
      </c>
      <c r="J466" s="534">
        <f t="shared" si="42"/>
        <v>200</v>
      </c>
      <c r="K466" s="549">
        <v>480</v>
      </c>
      <c r="L466" s="559">
        <f t="shared" si="43"/>
        <v>96000</v>
      </c>
      <c r="M466" s="516"/>
      <c r="N466" s="516"/>
      <c r="O466" s="516"/>
      <c r="P466" s="516"/>
      <c r="Q466" s="516"/>
      <c r="R466" s="728"/>
    </row>
    <row r="467" spans="1:18" outlineLevel="2" x14ac:dyDescent="0.25">
      <c r="A467" s="586" t="s">
        <v>1074</v>
      </c>
      <c r="B467" s="524">
        <v>23101510</v>
      </c>
      <c r="C467" s="523">
        <v>363.4</v>
      </c>
      <c r="D467" s="535" t="s">
        <v>960</v>
      </c>
      <c r="E467" s="105" t="s">
        <v>402</v>
      </c>
      <c r="F467" s="537">
        <v>50</v>
      </c>
      <c r="G467" s="537">
        <v>50</v>
      </c>
      <c r="H467" s="537">
        <v>50</v>
      </c>
      <c r="I467" s="537">
        <v>50</v>
      </c>
      <c r="J467" s="534">
        <f t="shared" si="42"/>
        <v>200</v>
      </c>
      <c r="K467" s="549">
        <v>900</v>
      </c>
      <c r="L467" s="559">
        <f t="shared" si="43"/>
        <v>180000</v>
      </c>
      <c r="M467" s="516"/>
      <c r="N467" s="516"/>
      <c r="O467" s="516"/>
      <c r="P467" s="516"/>
      <c r="Q467" s="516"/>
      <c r="R467" s="728"/>
    </row>
    <row r="468" spans="1:18" outlineLevel="2" x14ac:dyDescent="0.25">
      <c r="A468" s="586" t="s">
        <v>1074</v>
      </c>
      <c r="B468" s="524">
        <v>27112111</v>
      </c>
      <c r="C468" s="523">
        <v>363.4</v>
      </c>
      <c r="D468" s="535" t="s">
        <v>1557</v>
      </c>
      <c r="E468" s="105" t="s">
        <v>402</v>
      </c>
      <c r="F468" s="537">
        <v>15</v>
      </c>
      <c r="G468" s="537">
        <v>15</v>
      </c>
      <c r="H468" s="537">
        <v>15</v>
      </c>
      <c r="I468" s="537">
        <v>15</v>
      </c>
      <c r="J468" s="534">
        <f t="shared" si="42"/>
        <v>60</v>
      </c>
      <c r="K468" s="549">
        <v>350</v>
      </c>
      <c r="L468" s="559">
        <f t="shared" si="43"/>
        <v>21000</v>
      </c>
      <c r="M468" s="516"/>
      <c r="N468" s="516"/>
      <c r="O468" s="516"/>
      <c r="P468" s="516"/>
      <c r="Q468" s="516"/>
      <c r="R468" s="728"/>
    </row>
    <row r="469" spans="1:18" s="33" customFormat="1" outlineLevel="2" x14ac:dyDescent="0.25">
      <c r="A469" s="747" t="s">
        <v>1074</v>
      </c>
      <c r="B469" s="524">
        <v>31231311</v>
      </c>
      <c r="C469" s="536">
        <v>363.4</v>
      </c>
      <c r="D469" s="535" t="s">
        <v>488</v>
      </c>
      <c r="E469" s="105" t="s">
        <v>402</v>
      </c>
      <c r="F469" s="537">
        <v>15</v>
      </c>
      <c r="G469" s="537">
        <v>15</v>
      </c>
      <c r="H469" s="537">
        <v>15</v>
      </c>
      <c r="I469" s="537">
        <v>15</v>
      </c>
      <c r="J469" s="534">
        <f t="shared" si="42"/>
        <v>60</v>
      </c>
      <c r="K469" s="549">
        <v>15000</v>
      </c>
      <c r="L469" s="555">
        <f t="shared" si="43"/>
        <v>900000</v>
      </c>
      <c r="M469" s="614"/>
      <c r="N469" s="614"/>
      <c r="O469" s="614"/>
      <c r="P469" s="614"/>
      <c r="Q469" s="614"/>
      <c r="R469" s="775"/>
    </row>
    <row r="470" spans="1:18" s="33" customFormat="1" outlineLevel="2" x14ac:dyDescent="0.25">
      <c r="A470" s="747"/>
      <c r="B470" s="524">
        <v>24101611</v>
      </c>
      <c r="C470" s="536">
        <v>363.4</v>
      </c>
      <c r="D470" s="535" t="s">
        <v>430</v>
      </c>
      <c r="E470" s="105" t="s">
        <v>402</v>
      </c>
      <c r="F470" s="537">
        <v>25</v>
      </c>
      <c r="G470" s="537">
        <v>25</v>
      </c>
      <c r="H470" s="537">
        <v>25</v>
      </c>
      <c r="I470" s="537">
        <v>25</v>
      </c>
      <c r="J470" s="534">
        <f t="shared" si="42"/>
        <v>100</v>
      </c>
      <c r="K470" s="549">
        <v>2650</v>
      </c>
      <c r="L470" s="555">
        <f t="shared" si="43"/>
        <v>265000</v>
      </c>
      <c r="M470" s="614"/>
      <c r="N470" s="614"/>
      <c r="O470" s="614"/>
      <c r="P470" s="614"/>
      <c r="Q470" s="614"/>
      <c r="R470" s="775"/>
    </row>
    <row r="471" spans="1:18" s="33" customFormat="1" outlineLevel="2" x14ac:dyDescent="0.25">
      <c r="A471" s="747" t="s">
        <v>1074</v>
      </c>
      <c r="B471" s="524">
        <v>24111802</v>
      </c>
      <c r="C471" s="536">
        <v>363.4</v>
      </c>
      <c r="D471" s="535" t="s">
        <v>476</v>
      </c>
      <c r="E471" s="105" t="s">
        <v>402</v>
      </c>
      <c r="F471" s="537">
        <v>25</v>
      </c>
      <c r="G471" s="537">
        <v>25</v>
      </c>
      <c r="H471" s="537">
        <v>25</v>
      </c>
      <c r="I471" s="537">
        <v>25</v>
      </c>
      <c r="J471" s="534">
        <f t="shared" si="42"/>
        <v>100</v>
      </c>
      <c r="K471" s="549">
        <v>360</v>
      </c>
      <c r="L471" s="555">
        <f t="shared" si="43"/>
        <v>36000</v>
      </c>
      <c r="M471" s="614"/>
      <c r="N471" s="614"/>
      <c r="O471" s="614"/>
      <c r="P471" s="614"/>
      <c r="Q471" s="614"/>
      <c r="R471" s="775"/>
    </row>
    <row r="472" spans="1:18" s="33" customFormat="1" outlineLevel="2" x14ac:dyDescent="0.25">
      <c r="A472" s="747" t="s">
        <v>1074</v>
      </c>
      <c r="B472" s="524">
        <v>27112807</v>
      </c>
      <c r="C472" s="536">
        <v>363.4</v>
      </c>
      <c r="D472" s="535" t="s">
        <v>477</v>
      </c>
      <c r="E472" s="105" t="s">
        <v>402</v>
      </c>
      <c r="F472" s="537">
        <v>25</v>
      </c>
      <c r="G472" s="537">
        <v>25</v>
      </c>
      <c r="H472" s="537">
        <v>25</v>
      </c>
      <c r="I472" s="537">
        <v>25</v>
      </c>
      <c r="J472" s="534">
        <f t="shared" si="42"/>
        <v>100</v>
      </c>
      <c r="K472" s="549">
        <v>55</v>
      </c>
      <c r="L472" s="555">
        <f t="shared" si="43"/>
        <v>5500</v>
      </c>
      <c r="M472" s="614"/>
      <c r="N472" s="614"/>
      <c r="O472" s="614"/>
      <c r="P472" s="614"/>
      <c r="Q472" s="614"/>
      <c r="R472" s="775"/>
    </row>
    <row r="473" spans="1:18" s="33" customFormat="1" outlineLevel="2" x14ac:dyDescent="0.25">
      <c r="A473" s="747" t="s">
        <v>1074</v>
      </c>
      <c r="B473" s="524">
        <v>31181503</v>
      </c>
      <c r="C473" s="536">
        <v>363.4</v>
      </c>
      <c r="D473" s="535" t="s">
        <v>474</v>
      </c>
      <c r="E473" s="105" t="s">
        <v>402</v>
      </c>
      <c r="F473" s="537">
        <v>30</v>
      </c>
      <c r="G473" s="537">
        <v>30</v>
      </c>
      <c r="H473" s="537">
        <v>30</v>
      </c>
      <c r="I473" s="537">
        <v>30</v>
      </c>
      <c r="J473" s="534">
        <f t="shared" si="42"/>
        <v>120</v>
      </c>
      <c r="K473" s="549">
        <v>700</v>
      </c>
      <c r="L473" s="555">
        <f t="shared" si="43"/>
        <v>84000</v>
      </c>
      <c r="M473" s="614"/>
      <c r="N473" s="614"/>
      <c r="O473" s="614"/>
      <c r="P473" s="614"/>
      <c r="Q473" s="614"/>
      <c r="R473" s="775"/>
    </row>
    <row r="474" spans="1:18" s="33" customFormat="1" outlineLevel="2" x14ac:dyDescent="0.25">
      <c r="A474" s="586" t="s">
        <v>1074</v>
      </c>
      <c r="B474" s="524">
        <v>4014318</v>
      </c>
      <c r="C474" s="523">
        <v>363.4</v>
      </c>
      <c r="D474" s="535" t="s">
        <v>581</v>
      </c>
      <c r="E474" s="105" t="s">
        <v>402</v>
      </c>
      <c r="F474" s="537">
        <v>75</v>
      </c>
      <c r="G474" s="537">
        <v>75</v>
      </c>
      <c r="H474" s="537">
        <v>75</v>
      </c>
      <c r="I474" s="537">
        <v>75</v>
      </c>
      <c r="J474" s="534">
        <f t="shared" si="42"/>
        <v>300</v>
      </c>
      <c r="K474" s="549">
        <v>6500</v>
      </c>
      <c r="L474" s="555">
        <f t="shared" si="43"/>
        <v>1950000</v>
      </c>
      <c r="M474" s="516"/>
      <c r="N474" s="516"/>
      <c r="O474" s="516"/>
      <c r="P474" s="516"/>
      <c r="Q474" s="516"/>
      <c r="R474" s="728"/>
    </row>
    <row r="475" spans="1:18" s="33" customFormat="1" outlineLevel="2" x14ac:dyDescent="0.25">
      <c r="A475" s="586" t="s">
        <v>1074</v>
      </c>
      <c r="B475" s="526">
        <v>60104601</v>
      </c>
      <c r="C475" s="523">
        <v>363.4</v>
      </c>
      <c r="D475" s="535" t="s">
        <v>1062</v>
      </c>
      <c r="E475" s="100" t="s">
        <v>402</v>
      </c>
      <c r="F475" s="537">
        <v>50</v>
      </c>
      <c r="G475" s="537">
        <v>50</v>
      </c>
      <c r="H475" s="537">
        <v>50</v>
      </c>
      <c r="I475" s="537">
        <v>50</v>
      </c>
      <c r="J475" s="534">
        <f t="shared" si="42"/>
        <v>200</v>
      </c>
      <c r="K475" s="549">
        <v>450</v>
      </c>
      <c r="L475" s="555">
        <f t="shared" si="43"/>
        <v>90000</v>
      </c>
      <c r="M475" s="516"/>
      <c r="N475" s="516"/>
      <c r="O475" s="516"/>
      <c r="P475" s="516"/>
      <c r="Q475" s="516"/>
      <c r="R475" s="728"/>
    </row>
    <row r="476" spans="1:18" s="33" customFormat="1" outlineLevel="2" x14ac:dyDescent="0.25">
      <c r="A476" s="586" t="s">
        <v>1074</v>
      </c>
      <c r="B476" s="524">
        <v>27111702</v>
      </c>
      <c r="C476" s="523">
        <v>363.4</v>
      </c>
      <c r="D476" s="535" t="s">
        <v>563</v>
      </c>
      <c r="E476" s="105" t="s">
        <v>402</v>
      </c>
      <c r="F476" s="537">
        <v>50</v>
      </c>
      <c r="G476" s="537">
        <v>50</v>
      </c>
      <c r="H476" s="537">
        <v>50</v>
      </c>
      <c r="I476" s="537">
        <v>50</v>
      </c>
      <c r="J476" s="534">
        <f t="shared" si="42"/>
        <v>200</v>
      </c>
      <c r="K476" s="549">
        <v>250</v>
      </c>
      <c r="L476" s="555">
        <f t="shared" si="43"/>
        <v>50000</v>
      </c>
      <c r="M476" s="516"/>
      <c r="N476" s="516"/>
      <c r="O476" s="516"/>
      <c r="P476" s="516"/>
      <c r="Q476" s="516"/>
      <c r="R476" s="728"/>
    </row>
    <row r="477" spans="1:18" outlineLevel="2" x14ac:dyDescent="0.25">
      <c r="A477" s="586" t="s">
        <v>1074</v>
      </c>
      <c r="B477" s="524">
        <v>27111906</v>
      </c>
      <c r="C477" s="523">
        <v>363.4</v>
      </c>
      <c r="D477" s="535" t="s">
        <v>447</v>
      </c>
      <c r="E477" s="105" t="s">
        <v>402</v>
      </c>
      <c r="F477" s="537">
        <v>15</v>
      </c>
      <c r="G477" s="537">
        <v>15</v>
      </c>
      <c r="H477" s="537">
        <v>15</v>
      </c>
      <c r="I477" s="537">
        <v>15</v>
      </c>
      <c r="J477" s="534">
        <f t="shared" si="42"/>
        <v>60</v>
      </c>
      <c r="K477" s="549">
        <v>1560</v>
      </c>
      <c r="L477" s="555">
        <f t="shared" si="43"/>
        <v>93600</v>
      </c>
      <c r="M477" s="516"/>
      <c r="N477" s="516"/>
      <c r="O477" s="516"/>
      <c r="P477" s="516"/>
      <c r="Q477" s="516"/>
      <c r="R477" s="728"/>
    </row>
    <row r="478" spans="1:18" ht="16.5" customHeight="1" outlineLevel="2" x14ac:dyDescent="0.25">
      <c r="A478" s="586" t="s">
        <v>1074</v>
      </c>
      <c r="B478" s="524">
        <v>27112111</v>
      </c>
      <c r="C478" s="523">
        <v>363.4</v>
      </c>
      <c r="D478" s="535" t="s">
        <v>904</v>
      </c>
      <c r="E478" s="105" t="s">
        <v>402</v>
      </c>
      <c r="F478" s="537">
        <v>15</v>
      </c>
      <c r="G478" s="537">
        <v>15</v>
      </c>
      <c r="H478" s="537">
        <v>15</v>
      </c>
      <c r="I478" s="537">
        <v>15</v>
      </c>
      <c r="J478" s="534">
        <f t="shared" si="42"/>
        <v>60</v>
      </c>
      <c r="K478" s="549">
        <v>380</v>
      </c>
      <c r="L478" s="559">
        <f t="shared" si="43"/>
        <v>22800</v>
      </c>
      <c r="M478" s="516"/>
      <c r="N478" s="516"/>
      <c r="O478" s="516"/>
      <c r="P478" s="516"/>
      <c r="Q478" s="516"/>
      <c r="R478" s="728"/>
    </row>
    <row r="479" spans="1:18" outlineLevel="2" x14ac:dyDescent="0.25">
      <c r="A479" s="586" t="s">
        <v>1074</v>
      </c>
      <c r="B479" s="524">
        <v>23171622</v>
      </c>
      <c r="C479" s="523">
        <v>363.4</v>
      </c>
      <c r="D479" s="535" t="s">
        <v>329</v>
      </c>
      <c r="E479" s="105" t="s">
        <v>402</v>
      </c>
      <c r="F479" s="537">
        <v>15</v>
      </c>
      <c r="G479" s="537">
        <v>15</v>
      </c>
      <c r="H479" s="537">
        <v>15</v>
      </c>
      <c r="I479" s="537">
        <v>15</v>
      </c>
      <c r="J479" s="534">
        <f t="shared" si="42"/>
        <v>60</v>
      </c>
      <c r="K479" s="549">
        <v>150</v>
      </c>
      <c r="L479" s="559">
        <f t="shared" si="43"/>
        <v>9000</v>
      </c>
      <c r="M479" s="516"/>
      <c r="N479" s="516"/>
      <c r="O479" s="516"/>
      <c r="P479" s="516"/>
      <c r="Q479" s="516"/>
      <c r="R479" s="728"/>
    </row>
    <row r="480" spans="1:18" outlineLevel="2" x14ac:dyDescent="0.25">
      <c r="A480" s="586" t="s">
        <v>1074</v>
      </c>
      <c r="B480" s="524">
        <v>27111706</v>
      </c>
      <c r="C480" s="523">
        <v>363.4</v>
      </c>
      <c r="D480" s="535" t="s">
        <v>1069</v>
      </c>
      <c r="E480" s="105" t="s">
        <v>402</v>
      </c>
      <c r="F480" s="537">
        <v>10</v>
      </c>
      <c r="G480" s="537">
        <v>10</v>
      </c>
      <c r="H480" s="537">
        <v>10</v>
      </c>
      <c r="I480" s="537">
        <v>10</v>
      </c>
      <c r="J480" s="534">
        <f t="shared" si="42"/>
        <v>40</v>
      </c>
      <c r="K480" s="549">
        <v>250</v>
      </c>
      <c r="L480" s="559">
        <f t="shared" si="43"/>
        <v>10000</v>
      </c>
      <c r="M480" s="516"/>
      <c r="N480" s="516"/>
      <c r="O480" s="516"/>
      <c r="P480" s="516"/>
      <c r="Q480" s="516"/>
      <c r="R480" s="728"/>
    </row>
    <row r="481" spans="1:18" outlineLevel="2" x14ac:dyDescent="0.25">
      <c r="A481" s="586" t="s">
        <v>1074</v>
      </c>
      <c r="B481" s="524">
        <v>27111706</v>
      </c>
      <c r="C481" s="523">
        <v>363.4</v>
      </c>
      <c r="D481" s="535" t="s">
        <v>1068</v>
      </c>
      <c r="E481" s="105" t="s">
        <v>402</v>
      </c>
      <c r="F481" s="537">
        <v>10</v>
      </c>
      <c r="G481" s="537">
        <v>10</v>
      </c>
      <c r="H481" s="537">
        <v>10</v>
      </c>
      <c r="I481" s="537">
        <v>10</v>
      </c>
      <c r="J481" s="534">
        <f t="shared" si="42"/>
        <v>40</v>
      </c>
      <c r="K481" s="549">
        <v>100</v>
      </c>
      <c r="L481" s="559">
        <f t="shared" si="43"/>
        <v>4000</v>
      </c>
      <c r="M481" s="516"/>
      <c r="N481" s="516"/>
      <c r="O481" s="516"/>
      <c r="P481" s="516"/>
      <c r="Q481" s="516"/>
      <c r="R481" s="728"/>
    </row>
    <row r="482" spans="1:18" ht="21.75" customHeight="1" outlineLevel="2" x14ac:dyDescent="0.25">
      <c r="A482" s="586" t="s">
        <v>1074</v>
      </c>
      <c r="B482" s="524">
        <v>27111706</v>
      </c>
      <c r="C482" s="523">
        <v>363.4</v>
      </c>
      <c r="D482" s="535" t="s">
        <v>912</v>
      </c>
      <c r="E482" s="105" t="s">
        <v>402</v>
      </c>
      <c r="F482" s="537">
        <v>30</v>
      </c>
      <c r="G482" s="537">
        <v>30</v>
      </c>
      <c r="H482" s="537">
        <v>30</v>
      </c>
      <c r="I482" s="537">
        <v>30</v>
      </c>
      <c r="J482" s="534">
        <f t="shared" si="42"/>
        <v>120</v>
      </c>
      <c r="K482" s="549">
        <v>250</v>
      </c>
      <c r="L482" s="559">
        <f t="shared" si="43"/>
        <v>30000</v>
      </c>
      <c r="M482" s="516"/>
      <c r="N482" s="516"/>
      <c r="O482" s="516"/>
      <c r="P482" s="516"/>
      <c r="Q482" s="516"/>
      <c r="R482" s="728"/>
    </row>
    <row r="483" spans="1:18" ht="21.75" customHeight="1" outlineLevel="2" x14ac:dyDescent="0.25">
      <c r="A483" s="586" t="s">
        <v>1074</v>
      </c>
      <c r="B483" s="524">
        <v>46171501</v>
      </c>
      <c r="C483" s="523">
        <v>363.4</v>
      </c>
      <c r="D483" s="535" t="s">
        <v>450</v>
      </c>
      <c r="E483" s="105" t="s">
        <v>402</v>
      </c>
      <c r="F483" s="537">
        <v>100</v>
      </c>
      <c r="G483" s="537">
        <v>100</v>
      </c>
      <c r="H483" s="537">
        <v>100</v>
      </c>
      <c r="I483" s="537">
        <v>100</v>
      </c>
      <c r="J483" s="534">
        <f t="shared" si="42"/>
        <v>400</v>
      </c>
      <c r="K483" s="549">
        <v>460</v>
      </c>
      <c r="L483" s="559">
        <f t="shared" si="43"/>
        <v>184000</v>
      </c>
      <c r="M483" s="516"/>
      <c r="N483" s="516"/>
      <c r="O483" s="516"/>
      <c r="P483" s="516"/>
      <c r="Q483" s="516"/>
      <c r="R483" s="728"/>
    </row>
    <row r="484" spans="1:18" ht="19.5" customHeight="1" outlineLevel="2" x14ac:dyDescent="0.25">
      <c r="A484" s="586" t="s">
        <v>1074</v>
      </c>
      <c r="B484" s="524">
        <v>46171501</v>
      </c>
      <c r="C484" s="523">
        <v>363.4</v>
      </c>
      <c r="D484" s="535" t="s">
        <v>449</v>
      </c>
      <c r="E484" s="105" t="s">
        <v>402</v>
      </c>
      <c r="F484" s="537">
        <v>100</v>
      </c>
      <c r="G484" s="537">
        <v>100</v>
      </c>
      <c r="H484" s="537">
        <v>100</v>
      </c>
      <c r="I484" s="537">
        <v>100</v>
      </c>
      <c r="J484" s="534">
        <f t="shared" si="42"/>
        <v>400</v>
      </c>
      <c r="K484" s="549">
        <v>600</v>
      </c>
      <c r="L484" s="559">
        <f t="shared" si="43"/>
        <v>240000</v>
      </c>
      <c r="M484" s="516"/>
      <c r="N484" s="516"/>
      <c r="O484" s="516"/>
      <c r="P484" s="516"/>
      <c r="Q484" s="516"/>
      <c r="R484" s="728"/>
    </row>
    <row r="485" spans="1:18" outlineLevel="2" x14ac:dyDescent="0.25">
      <c r="A485" s="586" t="s">
        <v>1074</v>
      </c>
      <c r="B485" s="524">
        <v>31151607</v>
      </c>
      <c r="C485" s="536">
        <v>363.4</v>
      </c>
      <c r="D485" s="535" t="s">
        <v>1096</v>
      </c>
      <c r="E485" s="615" t="s">
        <v>358</v>
      </c>
      <c r="F485" s="537">
        <v>19</v>
      </c>
      <c r="G485" s="537">
        <v>19</v>
      </c>
      <c r="H485" s="537">
        <v>19</v>
      </c>
      <c r="I485" s="537">
        <v>19</v>
      </c>
      <c r="J485" s="534">
        <f t="shared" si="42"/>
        <v>76</v>
      </c>
      <c r="K485" s="549">
        <v>200</v>
      </c>
      <c r="L485" s="555">
        <f t="shared" si="43"/>
        <v>15200</v>
      </c>
      <c r="M485" s="516"/>
      <c r="N485" s="516"/>
      <c r="O485" s="516"/>
      <c r="P485" s="516"/>
      <c r="Q485" s="516"/>
      <c r="R485" s="728"/>
    </row>
    <row r="486" spans="1:18" outlineLevel="2" x14ac:dyDescent="0.25">
      <c r="A486" s="586" t="s">
        <v>1074</v>
      </c>
      <c r="B486" s="524">
        <v>23171512</v>
      </c>
      <c r="C486" s="523">
        <v>363.4</v>
      </c>
      <c r="D486" s="535" t="s">
        <v>494</v>
      </c>
      <c r="E486" s="103" t="s">
        <v>123</v>
      </c>
      <c r="F486" s="537">
        <v>50</v>
      </c>
      <c r="G486" s="537">
        <v>50</v>
      </c>
      <c r="H486" s="537">
        <v>50</v>
      </c>
      <c r="I486" s="537">
        <v>50</v>
      </c>
      <c r="J486" s="534">
        <f t="shared" si="42"/>
        <v>200</v>
      </c>
      <c r="K486" s="549">
        <v>39</v>
      </c>
      <c r="L486" s="559">
        <f t="shared" si="43"/>
        <v>7800</v>
      </c>
      <c r="M486" s="516"/>
      <c r="N486" s="516"/>
      <c r="O486" s="516"/>
      <c r="P486" s="516"/>
      <c r="Q486" s="516"/>
      <c r="R486" s="728"/>
    </row>
    <row r="487" spans="1:18" outlineLevel="2" x14ac:dyDescent="0.25">
      <c r="A487" s="586" t="s">
        <v>1074</v>
      </c>
      <c r="B487" s="524">
        <v>27112004</v>
      </c>
      <c r="C487" s="523">
        <v>363.4</v>
      </c>
      <c r="D487" s="535" t="s">
        <v>461</v>
      </c>
      <c r="E487" s="105" t="s">
        <v>402</v>
      </c>
      <c r="F487" s="537">
        <v>50</v>
      </c>
      <c r="G487" s="537">
        <v>50</v>
      </c>
      <c r="H487" s="537">
        <v>50</v>
      </c>
      <c r="I487" s="537">
        <v>50</v>
      </c>
      <c r="J487" s="534">
        <f t="shared" ref="J487" si="44">+I487+H487+G487+F487</f>
        <v>200</v>
      </c>
      <c r="K487" s="549">
        <v>700</v>
      </c>
      <c r="L487" s="559">
        <f t="shared" ref="L487" si="45">+K487*J487</f>
        <v>140000</v>
      </c>
      <c r="M487" s="516"/>
      <c r="N487" s="516"/>
      <c r="O487" s="516"/>
      <c r="P487" s="516"/>
      <c r="Q487" s="516"/>
      <c r="R487" s="728">
        <f>+R488-L488</f>
        <v>-104.72399999946356</v>
      </c>
    </row>
    <row r="488" spans="1:18" ht="15.75" outlineLevel="2" x14ac:dyDescent="0.25">
      <c r="A488" s="586" t="s">
        <v>1074</v>
      </c>
      <c r="B488" s="577" t="s">
        <v>1426</v>
      </c>
      <c r="C488" s="523"/>
      <c r="D488" s="843" t="s">
        <v>1688</v>
      </c>
      <c r="E488" s="843"/>
      <c r="F488" s="843"/>
      <c r="G488" s="843"/>
      <c r="H488" s="537"/>
      <c r="I488" s="537"/>
      <c r="J488" s="534"/>
      <c r="K488" s="549"/>
      <c r="L488" s="703">
        <f>SUBTOTAL(9,L349:L487)</f>
        <v>6500104.7239999995</v>
      </c>
      <c r="M488" s="631"/>
      <c r="N488" s="631"/>
      <c r="O488" s="631"/>
      <c r="P488" s="631"/>
      <c r="Q488" s="631"/>
      <c r="R488" s="727">
        <v>6500000</v>
      </c>
    </row>
    <row r="489" spans="1:18" ht="18.75" outlineLevel="2" x14ac:dyDescent="0.3">
      <c r="A489" s="586"/>
      <c r="B489" s="577"/>
      <c r="C489" s="523"/>
      <c r="D489" s="759" t="s">
        <v>1689</v>
      </c>
      <c r="E489" s="757"/>
      <c r="F489" s="757"/>
      <c r="G489" s="757"/>
      <c r="H489" s="537"/>
      <c r="I489" s="537"/>
      <c r="J489" s="534"/>
      <c r="K489" s="549"/>
      <c r="L489" s="703"/>
      <c r="M489" s="631"/>
      <c r="N489" s="631"/>
      <c r="O489" s="631"/>
      <c r="P489" s="631"/>
      <c r="Q489" s="631"/>
      <c r="R489" s="727"/>
    </row>
    <row r="490" spans="1:18" outlineLevel="2" x14ac:dyDescent="0.25">
      <c r="A490" s="586" t="s">
        <v>1074</v>
      </c>
      <c r="B490" s="524">
        <v>42192210</v>
      </c>
      <c r="C490" s="523">
        <v>363.5</v>
      </c>
      <c r="D490" s="535" t="s">
        <v>572</v>
      </c>
      <c r="E490" s="105" t="s">
        <v>402</v>
      </c>
      <c r="F490" s="537">
        <v>3</v>
      </c>
      <c r="G490" s="537">
        <v>3</v>
      </c>
      <c r="H490" s="537">
        <v>3</v>
      </c>
      <c r="I490" s="537">
        <v>3</v>
      </c>
      <c r="J490" s="534">
        <f t="shared" ref="J490:J513" si="46">+I490+H490+G490+F490</f>
        <v>12</v>
      </c>
      <c r="K490" s="549">
        <v>11025</v>
      </c>
      <c r="L490" s="559">
        <f t="shared" ref="L490:L513" si="47">+K490*J490</f>
        <v>132300</v>
      </c>
      <c r="M490" s="516"/>
      <c r="N490" s="516"/>
      <c r="O490" s="516"/>
      <c r="P490" s="516"/>
      <c r="Q490" s="516"/>
      <c r="R490" s="728"/>
    </row>
    <row r="491" spans="1:18" outlineLevel="2" x14ac:dyDescent="0.25">
      <c r="A491" s="586" t="s">
        <v>1074</v>
      </c>
      <c r="B491" s="524">
        <v>42192210</v>
      </c>
      <c r="C491" s="523">
        <v>363.5</v>
      </c>
      <c r="D491" s="535" t="s">
        <v>573</v>
      </c>
      <c r="E491" s="105" t="s">
        <v>402</v>
      </c>
      <c r="F491" s="537">
        <v>3</v>
      </c>
      <c r="G491" s="537">
        <v>3</v>
      </c>
      <c r="H491" s="537">
        <v>3</v>
      </c>
      <c r="I491" s="537">
        <v>3</v>
      </c>
      <c r="J491" s="534">
        <f t="shared" si="46"/>
        <v>12</v>
      </c>
      <c r="K491" s="549">
        <v>11355</v>
      </c>
      <c r="L491" s="559">
        <f t="shared" si="47"/>
        <v>136260</v>
      </c>
      <c r="M491" s="516"/>
      <c r="N491" s="516"/>
      <c r="O491" s="516"/>
      <c r="P491" s="516"/>
      <c r="Q491" s="516"/>
      <c r="R491" s="728"/>
    </row>
    <row r="492" spans="1:18" outlineLevel="2" x14ac:dyDescent="0.25">
      <c r="A492" s="586" t="s">
        <v>1074</v>
      </c>
      <c r="B492" s="524">
        <v>42192210</v>
      </c>
      <c r="C492" s="523">
        <v>363.5</v>
      </c>
      <c r="D492" s="535" t="s">
        <v>574</v>
      </c>
      <c r="E492" s="105" t="s">
        <v>402</v>
      </c>
      <c r="F492" s="537">
        <v>3</v>
      </c>
      <c r="G492" s="537">
        <v>3</v>
      </c>
      <c r="H492" s="537">
        <v>3</v>
      </c>
      <c r="I492" s="537">
        <v>3</v>
      </c>
      <c r="J492" s="534">
        <f t="shared" si="46"/>
        <v>12</v>
      </c>
      <c r="K492" s="549">
        <v>12390</v>
      </c>
      <c r="L492" s="559">
        <f t="shared" si="47"/>
        <v>148680</v>
      </c>
      <c r="M492" s="516"/>
      <c r="N492" s="516"/>
      <c r="O492" s="516"/>
      <c r="P492" s="516"/>
      <c r="Q492" s="516"/>
      <c r="R492" s="728"/>
    </row>
    <row r="493" spans="1:18" outlineLevel="2" x14ac:dyDescent="0.25">
      <c r="A493" s="586" t="s">
        <v>1074</v>
      </c>
      <c r="B493" s="524">
        <v>42192210</v>
      </c>
      <c r="C493" s="523">
        <v>363.5</v>
      </c>
      <c r="D493" s="535" t="s">
        <v>577</v>
      </c>
      <c r="E493" s="105" t="s">
        <v>402</v>
      </c>
      <c r="F493" s="537">
        <v>2</v>
      </c>
      <c r="G493" s="537">
        <v>2</v>
      </c>
      <c r="H493" s="537">
        <v>2</v>
      </c>
      <c r="I493" s="537">
        <v>2</v>
      </c>
      <c r="J493" s="534">
        <f t="shared" si="46"/>
        <v>8</v>
      </c>
      <c r="K493" s="549">
        <v>22095</v>
      </c>
      <c r="L493" s="559">
        <f t="shared" si="47"/>
        <v>176760</v>
      </c>
      <c r="M493" s="516"/>
      <c r="N493" s="516"/>
      <c r="O493" s="516"/>
      <c r="P493" s="516"/>
      <c r="Q493" s="516"/>
      <c r="R493" s="728"/>
    </row>
    <row r="494" spans="1:18" outlineLevel="2" x14ac:dyDescent="0.25">
      <c r="A494" s="586" t="s">
        <v>1074</v>
      </c>
      <c r="B494" s="524">
        <v>42192210</v>
      </c>
      <c r="C494" s="523">
        <v>363.5</v>
      </c>
      <c r="D494" s="535" t="s">
        <v>578</v>
      </c>
      <c r="E494" s="105" t="s">
        <v>402</v>
      </c>
      <c r="F494" s="537">
        <v>2</v>
      </c>
      <c r="G494" s="537">
        <v>2</v>
      </c>
      <c r="H494" s="537">
        <v>2</v>
      </c>
      <c r="I494" s="537">
        <v>2</v>
      </c>
      <c r="J494" s="534">
        <f t="shared" si="46"/>
        <v>8</v>
      </c>
      <c r="K494" s="549">
        <v>23580</v>
      </c>
      <c r="L494" s="559">
        <f t="shared" si="47"/>
        <v>188640</v>
      </c>
      <c r="M494" s="516"/>
      <c r="N494" s="516"/>
      <c r="O494" s="516"/>
      <c r="P494" s="516"/>
      <c r="Q494" s="516"/>
      <c r="R494" s="728"/>
    </row>
    <row r="495" spans="1:18" outlineLevel="2" x14ac:dyDescent="0.25">
      <c r="A495" s="586" t="s">
        <v>1074</v>
      </c>
      <c r="B495" s="524">
        <v>31231311</v>
      </c>
      <c r="C495" s="523">
        <v>363.5</v>
      </c>
      <c r="D495" s="535" t="s">
        <v>863</v>
      </c>
      <c r="E495" s="105" t="s">
        <v>402</v>
      </c>
      <c r="F495" s="537">
        <v>2</v>
      </c>
      <c r="G495" s="537">
        <v>2</v>
      </c>
      <c r="H495" s="537">
        <v>2</v>
      </c>
      <c r="I495" s="537">
        <v>2</v>
      </c>
      <c r="J495" s="534">
        <f t="shared" si="46"/>
        <v>8</v>
      </c>
      <c r="K495" s="549">
        <v>2100</v>
      </c>
      <c r="L495" s="559">
        <f t="shared" si="47"/>
        <v>16800</v>
      </c>
      <c r="M495" s="516"/>
      <c r="N495" s="516"/>
      <c r="O495" s="516"/>
      <c r="P495" s="516"/>
      <c r="Q495" s="516"/>
      <c r="R495" s="728"/>
    </row>
    <row r="496" spans="1:18" outlineLevel="2" x14ac:dyDescent="0.25">
      <c r="A496" s="586" t="s">
        <v>1074</v>
      </c>
      <c r="B496" s="524">
        <v>42192210</v>
      </c>
      <c r="C496" s="523">
        <v>363.5</v>
      </c>
      <c r="D496" s="535" t="s">
        <v>575</v>
      </c>
      <c r="E496" s="105" t="s">
        <v>402</v>
      </c>
      <c r="F496" s="537">
        <v>2</v>
      </c>
      <c r="G496" s="537">
        <v>2</v>
      </c>
      <c r="H496" s="537">
        <v>3</v>
      </c>
      <c r="I496" s="537">
        <v>3</v>
      </c>
      <c r="J496" s="534">
        <f t="shared" si="46"/>
        <v>10</v>
      </c>
      <c r="K496" s="549">
        <v>19815</v>
      </c>
      <c r="L496" s="559">
        <f t="shared" si="47"/>
        <v>198150</v>
      </c>
      <c r="M496" s="516"/>
      <c r="N496" s="516"/>
      <c r="O496" s="516"/>
      <c r="P496" s="516"/>
      <c r="Q496" s="516"/>
      <c r="R496" s="728"/>
    </row>
    <row r="497" spans="1:18" outlineLevel="2" x14ac:dyDescent="0.25">
      <c r="A497" s="586" t="s">
        <v>1074</v>
      </c>
      <c r="B497" s="524">
        <v>42192210</v>
      </c>
      <c r="C497" s="523">
        <v>363.5</v>
      </c>
      <c r="D497" s="535" t="s">
        <v>576</v>
      </c>
      <c r="E497" s="105" t="s">
        <v>402</v>
      </c>
      <c r="F497" s="537">
        <v>1</v>
      </c>
      <c r="G497" s="537">
        <v>1</v>
      </c>
      <c r="H497" s="537">
        <v>1</v>
      </c>
      <c r="I497" s="537">
        <v>1</v>
      </c>
      <c r="J497" s="534">
        <f t="shared" si="46"/>
        <v>4</v>
      </c>
      <c r="K497" s="549">
        <v>20655</v>
      </c>
      <c r="L497" s="559">
        <f t="shared" si="47"/>
        <v>82620</v>
      </c>
      <c r="M497" s="516"/>
      <c r="N497" s="516"/>
      <c r="O497" s="516"/>
      <c r="P497" s="516"/>
      <c r="Q497" s="516"/>
      <c r="R497" s="728"/>
    </row>
    <row r="498" spans="1:18" outlineLevel="2" x14ac:dyDescent="0.25">
      <c r="A498" s="586" t="s">
        <v>1074</v>
      </c>
      <c r="B498" s="524">
        <v>31231311</v>
      </c>
      <c r="C498" s="523">
        <v>363.5</v>
      </c>
      <c r="D498" s="535" t="s">
        <v>864</v>
      </c>
      <c r="E498" s="105" t="s">
        <v>402</v>
      </c>
      <c r="F498" s="537">
        <v>7</v>
      </c>
      <c r="G498" s="537">
        <v>7</v>
      </c>
      <c r="H498" s="537">
        <v>7</v>
      </c>
      <c r="I498" s="537">
        <v>7</v>
      </c>
      <c r="J498" s="534">
        <f t="shared" si="46"/>
        <v>28</v>
      </c>
      <c r="K498" s="549">
        <v>380</v>
      </c>
      <c r="L498" s="559">
        <f t="shared" si="47"/>
        <v>10640</v>
      </c>
      <c r="M498" s="516"/>
      <c r="N498" s="516"/>
      <c r="O498" s="516"/>
      <c r="P498" s="516"/>
      <c r="Q498" s="516"/>
      <c r="R498" s="728"/>
    </row>
    <row r="499" spans="1:18" outlineLevel="2" x14ac:dyDescent="0.25">
      <c r="A499" s="586" t="s">
        <v>1074</v>
      </c>
      <c r="B499" s="524">
        <v>42192210</v>
      </c>
      <c r="C499" s="523">
        <v>363.5</v>
      </c>
      <c r="D499" s="535" t="s">
        <v>571</v>
      </c>
      <c r="E499" s="102" t="s">
        <v>402</v>
      </c>
      <c r="F499" s="537">
        <v>7</v>
      </c>
      <c r="G499" s="537">
        <v>7</v>
      </c>
      <c r="H499" s="537">
        <v>7</v>
      </c>
      <c r="I499" s="537">
        <v>7</v>
      </c>
      <c r="J499" s="534">
        <f t="shared" si="46"/>
        <v>28</v>
      </c>
      <c r="K499" s="549">
        <v>4620</v>
      </c>
      <c r="L499" s="559">
        <f t="shared" si="47"/>
        <v>129360</v>
      </c>
      <c r="M499" s="516"/>
      <c r="N499" s="516"/>
      <c r="O499" s="516"/>
      <c r="P499" s="516"/>
      <c r="Q499" s="516"/>
      <c r="R499" s="728"/>
    </row>
    <row r="500" spans="1:18" outlineLevel="2" x14ac:dyDescent="0.25">
      <c r="A500" s="586" t="s">
        <v>1074</v>
      </c>
      <c r="B500" s="524">
        <v>42192210</v>
      </c>
      <c r="C500" s="523">
        <v>363.5</v>
      </c>
      <c r="D500" s="535" t="s">
        <v>570</v>
      </c>
      <c r="E500" s="102" t="s">
        <v>402</v>
      </c>
      <c r="F500" s="537">
        <v>7</v>
      </c>
      <c r="G500" s="537">
        <v>7</v>
      </c>
      <c r="H500" s="537">
        <v>7</v>
      </c>
      <c r="I500" s="537">
        <v>7</v>
      </c>
      <c r="J500" s="534">
        <f t="shared" si="46"/>
        <v>28</v>
      </c>
      <c r="K500" s="549">
        <v>6015</v>
      </c>
      <c r="L500" s="559">
        <f t="shared" si="47"/>
        <v>168420</v>
      </c>
      <c r="M500" s="516"/>
      <c r="N500" s="516"/>
      <c r="O500" s="516"/>
      <c r="P500" s="516"/>
      <c r="Q500" s="516"/>
      <c r="R500" s="728"/>
    </row>
    <row r="501" spans="1:18" outlineLevel="2" x14ac:dyDescent="0.25">
      <c r="A501" s="586" t="s">
        <v>1074</v>
      </c>
      <c r="B501" s="524">
        <v>42192210</v>
      </c>
      <c r="C501" s="523">
        <v>363.5</v>
      </c>
      <c r="D501" s="535" t="s">
        <v>599</v>
      </c>
      <c r="E501" s="105" t="s">
        <v>402</v>
      </c>
      <c r="F501" s="537">
        <v>7</v>
      </c>
      <c r="G501" s="537">
        <v>7</v>
      </c>
      <c r="H501" s="537">
        <v>7</v>
      </c>
      <c r="I501" s="537">
        <v>7</v>
      </c>
      <c r="J501" s="534">
        <f t="shared" si="46"/>
        <v>28</v>
      </c>
      <c r="K501" s="549">
        <v>1550</v>
      </c>
      <c r="L501" s="559">
        <f t="shared" si="47"/>
        <v>43400</v>
      </c>
      <c r="M501" s="516"/>
      <c r="N501" s="516"/>
      <c r="O501" s="516"/>
      <c r="P501" s="516"/>
      <c r="Q501" s="516"/>
      <c r="R501" s="728"/>
    </row>
    <row r="502" spans="1:18" outlineLevel="2" x14ac:dyDescent="0.25">
      <c r="A502" s="586" t="s">
        <v>1074</v>
      </c>
      <c r="B502" s="524">
        <v>42192210</v>
      </c>
      <c r="C502" s="523">
        <v>363.5</v>
      </c>
      <c r="D502" s="535" t="s">
        <v>600</v>
      </c>
      <c r="E502" s="105" t="s">
        <v>402</v>
      </c>
      <c r="F502" s="537">
        <v>7</v>
      </c>
      <c r="G502" s="537">
        <v>7</v>
      </c>
      <c r="H502" s="537">
        <v>7</v>
      </c>
      <c r="I502" s="537">
        <v>7</v>
      </c>
      <c r="J502" s="534">
        <f t="shared" si="46"/>
        <v>28</v>
      </c>
      <c r="K502" s="549">
        <v>3200</v>
      </c>
      <c r="L502" s="559">
        <f t="shared" si="47"/>
        <v>89600</v>
      </c>
      <c r="M502" s="516"/>
      <c r="N502" s="516"/>
      <c r="O502" s="516"/>
      <c r="P502" s="516"/>
      <c r="Q502" s="516"/>
      <c r="R502" s="728"/>
    </row>
    <row r="503" spans="1:18" outlineLevel="2" x14ac:dyDescent="0.25">
      <c r="A503" s="586" t="s">
        <v>1074</v>
      </c>
      <c r="B503" s="524">
        <v>42192210</v>
      </c>
      <c r="C503" s="523">
        <v>363.5</v>
      </c>
      <c r="D503" s="535" t="s">
        <v>602</v>
      </c>
      <c r="E503" s="105" t="s">
        <v>402</v>
      </c>
      <c r="F503" s="537">
        <v>10</v>
      </c>
      <c r="G503" s="537">
        <v>10</v>
      </c>
      <c r="H503" s="537">
        <v>10</v>
      </c>
      <c r="I503" s="537">
        <v>10</v>
      </c>
      <c r="J503" s="534">
        <f t="shared" si="46"/>
        <v>40</v>
      </c>
      <c r="K503" s="549">
        <v>3300</v>
      </c>
      <c r="L503" s="559">
        <f t="shared" si="47"/>
        <v>132000</v>
      </c>
      <c r="M503" s="516"/>
      <c r="N503" s="516"/>
      <c r="O503" s="516"/>
      <c r="P503" s="516"/>
      <c r="Q503" s="516"/>
      <c r="R503" s="728"/>
    </row>
    <row r="504" spans="1:18" outlineLevel="2" x14ac:dyDescent="0.25">
      <c r="A504" s="586" t="s">
        <v>1074</v>
      </c>
      <c r="B504" s="524">
        <v>31231311</v>
      </c>
      <c r="C504" s="523">
        <v>363.5</v>
      </c>
      <c r="D504" s="535" t="s">
        <v>867</v>
      </c>
      <c r="E504" s="105" t="s">
        <v>402</v>
      </c>
      <c r="F504" s="537">
        <v>11</v>
      </c>
      <c r="G504" s="537">
        <v>11</v>
      </c>
      <c r="H504" s="537">
        <v>11</v>
      </c>
      <c r="I504" s="537">
        <v>11</v>
      </c>
      <c r="J504" s="534">
        <f t="shared" si="46"/>
        <v>44</v>
      </c>
      <c r="K504" s="549">
        <v>1350</v>
      </c>
      <c r="L504" s="559">
        <f t="shared" si="47"/>
        <v>59400</v>
      </c>
      <c r="M504" s="516"/>
      <c r="N504" s="516"/>
      <c r="O504" s="516"/>
      <c r="P504" s="516"/>
      <c r="Q504" s="516"/>
      <c r="R504" s="728"/>
    </row>
    <row r="505" spans="1:18" outlineLevel="2" x14ac:dyDescent="0.25">
      <c r="A505" s="586" t="s">
        <v>1074</v>
      </c>
      <c r="B505" s="524">
        <v>31231311</v>
      </c>
      <c r="C505" s="523">
        <v>363.5</v>
      </c>
      <c r="D505" s="535" t="s">
        <v>865</v>
      </c>
      <c r="E505" s="105" t="s">
        <v>402</v>
      </c>
      <c r="F505" s="537">
        <v>12</v>
      </c>
      <c r="G505" s="537">
        <v>12</v>
      </c>
      <c r="H505" s="537">
        <v>12</v>
      </c>
      <c r="I505" s="537">
        <v>12</v>
      </c>
      <c r="J505" s="534">
        <f t="shared" si="46"/>
        <v>48</v>
      </c>
      <c r="K505" s="549">
        <v>650</v>
      </c>
      <c r="L505" s="559">
        <f t="shared" si="47"/>
        <v>31200</v>
      </c>
      <c r="M505" s="516"/>
      <c r="N505" s="516"/>
      <c r="O505" s="516"/>
      <c r="P505" s="516"/>
      <c r="Q505" s="516"/>
      <c r="R505" s="728"/>
    </row>
    <row r="506" spans="1:18" outlineLevel="2" x14ac:dyDescent="0.25">
      <c r="A506" s="586" t="s">
        <v>1074</v>
      </c>
      <c r="B506" s="524">
        <v>31231311</v>
      </c>
      <c r="C506" s="523">
        <v>363.5</v>
      </c>
      <c r="D506" s="535" t="s">
        <v>866</v>
      </c>
      <c r="E506" s="105" t="s">
        <v>402</v>
      </c>
      <c r="F506" s="537">
        <v>10</v>
      </c>
      <c r="G506" s="537">
        <v>10</v>
      </c>
      <c r="H506" s="537">
        <v>10</v>
      </c>
      <c r="I506" s="537">
        <v>10</v>
      </c>
      <c r="J506" s="534">
        <f t="shared" si="46"/>
        <v>40</v>
      </c>
      <c r="K506" s="549">
        <v>1050</v>
      </c>
      <c r="L506" s="559">
        <f t="shared" si="47"/>
        <v>42000</v>
      </c>
      <c r="M506" s="516"/>
      <c r="N506" s="516"/>
      <c r="O506" s="516"/>
      <c r="P506" s="516"/>
      <c r="Q506" s="516"/>
      <c r="R506" s="728"/>
    </row>
    <row r="507" spans="1:18" outlineLevel="2" x14ac:dyDescent="0.25">
      <c r="A507" s="586" t="s">
        <v>1074</v>
      </c>
      <c r="B507" s="524">
        <v>25173805</v>
      </c>
      <c r="C507" s="523">
        <v>363.5</v>
      </c>
      <c r="D507" s="535" t="s">
        <v>832</v>
      </c>
      <c r="E507" s="103" t="s">
        <v>123</v>
      </c>
      <c r="F507" s="537">
        <v>12</v>
      </c>
      <c r="G507" s="537">
        <v>12</v>
      </c>
      <c r="H507" s="537">
        <v>12</v>
      </c>
      <c r="I507" s="537">
        <v>12</v>
      </c>
      <c r="J507" s="534">
        <f t="shared" si="46"/>
        <v>48</v>
      </c>
      <c r="K507" s="549">
        <v>287</v>
      </c>
      <c r="L507" s="559">
        <f t="shared" si="47"/>
        <v>13776</v>
      </c>
      <c r="M507" s="516"/>
      <c r="N507" s="516"/>
      <c r="O507" s="516"/>
      <c r="P507" s="516"/>
      <c r="Q507" s="516"/>
      <c r="R507" s="728"/>
    </row>
    <row r="508" spans="1:18" outlineLevel="2" x14ac:dyDescent="0.25">
      <c r="A508" s="586" t="s">
        <v>1074</v>
      </c>
      <c r="B508" s="524">
        <v>42192210</v>
      </c>
      <c r="C508" s="523">
        <v>363.5</v>
      </c>
      <c r="D508" s="535" t="s">
        <v>601</v>
      </c>
      <c r="E508" s="105" t="s">
        <v>402</v>
      </c>
      <c r="F508" s="537">
        <v>10</v>
      </c>
      <c r="G508" s="537">
        <v>10</v>
      </c>
      <c r="H508" s="537">
        <v>10</v>
      </c>
      <c r="I508" s="537">
        <v>10</v>
      </c>
      <c r="J508" s="534">
        <f t="shared" si="46"/>
        <v>40</v>
      </c>
      <c r="K508" s="549">
        <v>3100</v>
      </c>
      <c r="L508" s="559">
        <f t="shared" si="47"/>
        <v>124000</v>
      </c>
      <c r="M508" s="516"/>
      <c r="N508" s="516"/>
      <c r="O508" s="516"/>
      <c r="P508" s="516"/>
      <c r="Q508" s="516"/>
      <c r="R508" s="728"/>
    </row>
    <row r="509" spans="1:18" outlineLevel="2" x14ac:dyDescent="0.25">
      <c r="A509" s="586" t="s">
        <v>1074</v>
      </c>
      <c r="B509" s="524">
        <v>42192210</v>
      </c>
      <c r="C509" s="523">
        <v>363.5</v>
      </c>
      <c r="D509" s="535" t="s">
        <v>603</v>
      </c>
      <c r="E509" s="105" t="s">
        <v>402</v>
      </c>
      <c r="F509" s="537">
        <v>10</v>
      </c>
      <c r="G509" s="537">
        <v>10</v>
      </c>
      <c r="H509" s="537">
        <v>10</v>
      </c>
      <c r="I509" s="537">
        <v>10</v>
      </c>
      <c r="J509" s="534">
        <f t="shared" si="46"/>
        <v>40</v>
      </c>
      <c r="K509" s="549">
        <v>1400</v>
      </c>
      <c r="L509" s="559">
        <f t="shared" si="47"/>
        <v>56000</v>
      </c>
      <c r="M509" s="516"/>
      <c r="N509" s="516"/>
      <c r="O509" s="516"/>
      <c r="P509" s="516"/>
      <c r="Q509" s="516"/>
      <c r="R509" s="728"/>
    </row>
    <row r="510" spans="1:18" outlineLevel="2" x14ac:dyDescent="0.25">
      <c r="A510" s="586" t="s">
        <v>1074</v>
      </c>
      <c r="B510" s="524">
        <v>42192210</v>
      </c>
      <c r="C510" s="523">
        <v>363.5</v>
      </c>
      <c r="D510" s="535" t="s">
        <v>598</v>
      </c>
      <c r="E510" s="105" t="s">
        <v>402</v>
      </c>
      <c r="F510" s="537">
        <v>15</v>
      </c>
      <c r="G510" s="537">
        <v>15</v>
      </c>
      <c r="H510" s="537">
        <v>15</v>
      </c>
      <c r="I510" s="537">
        <v>15</v>
      </c>
      <c r="J510" s="534">
        <f t="shared" si="46"/>
        <v>60</v>
      </c>
      <c r="K510" s="549">
        <v>1200</v>
      </c>
      <c r="L510" s="559">
        <f t="shared" si="47"/>
        <v>72000</v>
      </c>
      <c r="M510" s="516"/>
      <c r="N510" s="516"/>
      <c r="O510" s="516"/>
      <c r="P510" s="516"/>
      <c r="Q510" s="516"/>
      <c r="R510" s="728"/>
    </row>
    <row r="511" spans="1:18" outlineLevel="2" x14ac:dyDescent="0.25">
      <c r="A511" s="586" t="s">
        <v>1074</v>
      </c>
      <c r="B511" s="524">
        <v>42192210</v>
      </c>
      <c r="C511" s="523">
        <v>363.5</v>
      </c>
      <c r="D511" s="535" t="s">
        <v>1066</v>
      </c>
      <c r="E511" s="103" t="s">
        <v>123</v>
      </c>
      <c r="F511" s="537">
        <v>10</v>
      </c>
      <c r="G511" s="537">
        <v>10</v>
      </c>
      <c r="H511" s="537">
        <v>10</v>
      </c>
      <c r="I511" s="537">
        <v>10</v>
      </c>
      <c r="J511" s="534">
        <f t="shared" si="46"/>
        <v>40</v>
      </c>
      <c r="K511" s="549">
        <v>4200</v>
      </c>
      <c r="L511" s="559">
        <f t="shared" si="47"/>
        <v>168000</v>
      </c>
      <c r="M511" s="516"/>
      <c r="N511" s="516"/>
      <c r="O511" s="516"/>
      <c r="P511" s="516"/>
      <c r="Q511" s="516"/>
      <c r="R511" s="728"/>
    </row>
    <row r="512" spans="1:18" outlineLevel="2" x14ac:dyDescent="0.25">
      <c r="A512" s="586" t="s">
        <v>1074</v>
      </c>
      <c r="B512" s="524">
        <v>30111601</v>
      </c>
      <c r="C512" s="523">
        <v>363.5</v>
      </c>
      <c r="D512" s="535" t="s">
        <v>858</v>
      </c>
      <c r="E512" s="105" t="s">
        <v>402</v>
      </c>
      <c r="F512" s="537">
        <v>11</v>
      </c>
      <c r="G512" s="537">
        <v>11</v>
      </c>
      <c r="H512" s="537">
        <v>11</v>
      </c>
      <c r="I512" s="537">
        <v>11</v>
      </c>
      <c r="J512" s="534">
        <f t="shared" si="46"/>
        <v>44</v>
      </c>
      <c r="K512" s="549">
        <v>1115</v>
      </c>
      <c r="L512" s="559">
        <f t="shared" si="47"/>
        <v>49060</v>
      </c>
      <c r="M512" s="516"/>
      <c r="N512" s="516"/>
      <c r="O512" s="516"/>
      <c r="P512" s="516"/>
      <c r="Q512" s="516"/>
      <c r="R512" s="728"/>
    </row>
    <row r="513" spans="1:18" ht="24.75" customHeight="1" outlineLevel="2" x14ac:dyDescent="0.25">
      <c r="A513" s="586" t="s">
        <v>1074</v>
      </c>
      <c r="B513" s="524">
        <v>42192210</v>
      </c>
      <c r="C513" s="523">
        <v>363.5</v>
      </c>
      <c r="D513" s="535" t="s">
        <v>593</v>
      </c>
      <c r="E513" s="103" t="s">
        <v>123</v>
      </c>
      <c r="F513" s="537">
        <v>11</v>
      </c>
      <c r="G513" s="537">
        <v>11</v>
      </c>
      <c r="H513" s="537">
        <v>10</v>
      </c>
      <c r="I513" s="537">
        <v>10</v>
      </c>
      <c r="J513" s="534">
        <f t="shared" si="46"/>
        <v>42</v>
      </c>
      <c r="K513" s="549">
        <v>5500</v>
      </c>
      <c r="L513" s="559">
        <f t="shared" si="47"/>
        <v>231000</v>
      </c>
      <c r="M513" s="516"/>
      <c r="N513" s="516"/>
      <c r="O513" s="516"/>
      <c r="P513" s="516"/>
      <c r="Q513" s="516"/>
      <c r="R513" s="728">
        <f>+R514-L514</f>
        <v>-66</v>
      </c>
    </row>
    <row r="514" spans="1:18" ht="18.75" outlineLevel="2" x14ac:dyDescent="0.3">
      <c r="A514" s="586" t="s">
        <v>1074</v>
      </c>
      <c r="B514" s="577" t="s">
        <v>1427</v>
      </c>
      <c r="C514" s="523"/>
      <c r="D514" s="844" t="s">
        <v>1690</v>
      </c>
      <c r="E514" s="844"/>
      <c r="F514" s="844"/>
      <c r="G514" s="844"/>
      <c r="H514" s="844"/>
      <c r="I514" s="844"/>
      <c r="J514" s="674"/>
      <c r="K514" s="652"/>
      <c r="L514" s="703">
        <f>SUBTOTAL(9,L490:L513)</f>
        <v>2500066</v>
      </c>
      <c r="M514" s="636"/>
      <c r="N514" s="636"/>
      <c r="O514" s="636"/>
      <c r="P514" s="636"/>
      <c r="Q514" s="636"/>
      <c r="R514" s="727">
        <v>2500000</v>
      </c>
    </row>
    <row r="515" spans="1:18" ht="18.75" outlineLevel="2" x14ac:dyDescent="0.3">
      <c r="A515" s="586"/>
      <c r="B515" s="577"/>
      <c r="C515" s="523"/>
      <c r="D515" s="760" t="s">
        <v>1699</v>
      </c>
      <c r="E515" s="761"/>
      <c r="F515" s="761"/>
      <c r="G515" s="761"/>
      <c r="H515" s="761"/>
      <c r="I515" s="761"/>
      <c r="J515" s="674"/>
      <c r="K515" s="652"/>
      <c r="L515" s="703"/>
      <c r="M515" s="636"/>
      <c r="N515" s="636"/>
      <c r="O515" s="636"/>
      <c r="P515" s="636"/>
      <c r="Q515" s="636"/>
      <c r="R515" s="727"/>
    </row>
    <row r="516" spans="1:18" s="33" customFormat="1" outlineLevel="2" x14ac:dyDescent="0.25">
      <c r="A516" s="747"/>
      <c r="B516" s="524">
        <v>25173805</v>
      </c>
      <c r="C516" s="536">
        <v>363.6</v>
      </c>
      <c r="D516" s="535" t="s">
        <v>305</v>
      </c>
      <c r="E516" s="105" t="s">
        <v>402</v>
      </c>
      <c r="F516" s="537">
        <v>50</v>
      </c>
      <c r="G516" s="537">
        <v>50</v>
      </c>
      <c r="H516" s="537">
        <v>50</v>
      </c>
      <c r="I516" s="537">
        <v>50</v>
      </c>
      <c r="J516" s="534">
        <f t="shared" ref="J516:J533" si="48">+I516+H516+G516+F516</f>
        <v>200</v>
      </c>
      <c r="K516" s="549">
        <v>85</v>
      </c>
      <c r="L516" s="555">
        <f t="shared" ref="L516:L522" si="49">+K516*J516</f>
        <v>17000</v>
      </c>
      <c r="M516" s="614"/>
      <c r="N516" s="614"/>
      <c r="O516" s="614"/>
      <c r="P516" s="614"/>
      <c r="Q516" s="614"/>
      <c r="R516" s="775"/>
    </row>
    <row r="517" spans="1:18" s="33" customFormat="1" outlineLevel="2" x14ac:dyDescent="0.25">
      <c r="A517" s="747"/>
      <c r="B517" s="524">
        <v>25173805</v>
      </c>
      <c r="C517" s="536">
        <v>363.6</v>
      </c>
      <c r="D517" s="535" t="s">
        <v>828</v>
      </c>
      <c r="E517" s="105" t="s">
        <v>402</v>
      </c>
      <c r="F517" s="537">
        <v>50</v>
      </c>
      <c r="G517" s="537">
        <v>50</v>
      </c>
      <c r="H517" s="537">
        <v>50</v>
      </c>
      <c r="I517" s="537">
        <v>50</v>
      </c>
      <c r="J517" s="534">
        <f t="shared" si="48"/>
        <v>200</v>
      </c>
      <c r="K517" s="549">
        <v>190</v>
      </c>
      <c r="L517" s="555">
        <f t="shared" si="49"/>
        <v>38000</v>
      </c>
      <c r="M517" s="614"/>
      <c r="N517" s="614"/>
      <c r="O517" s="614"/>
      <c r="P517" s="614"/>
      <c r="Q517" s="614"/>
      <c r="R517" s="775"/>
    </row>
    <row r="518" spans="1:18" s="33" customFormat="1" outlineLevel="2" x14ac:dyDescent="0.25">
      <c r="A518" s="747"/>
      <c r="B518" s="524">
        <v>25173805</v>
      </c>
      <c r="C518" s="536">
        <v>363.6</v>
      </c>
      <c r="D518" s="535" t="s">
        <v>830</v>
      </c>
      <c r="E518" s="103" t="s">
        <v>123</v>
      </c>
      <c r="F518" s="537">
        <v>50</v>
      </c>
      <c r="G518" s="537">
        <v>50</v>
      </c>
      <c r="H518" s="537">
        <v>50</v>
      </c>
      <c r="I518" s="537">
        <v>50</v>
      </c>
      <c r="J518" s="534">
        <f t="shared" si="48"/>
        <v>200</v>
      </c>
      <c r="K518" s="549">
        <v>240</v>
      </c>
      <c r="L518" s="555">
        <f t="shared" si="49"/>
        <v>48000</v>
      </c>
      <c r="M518" s="614"/>
      <c r="N518" s="614"/>
      <c r="O518" s="614"/>
      <c r="P518" s="614"/>
      <c r="Q518" s="614"/>
      <c r="R518" s="775"/>
    </row>
    <row r="519" spans="1:18" s="33" customFormat="1" outlineLevel="2" x14ac:dyDescent="0.25">
      <c r="A519" s="747"/>
      <c r="B519" s="524">
        <v>25173805</v>
      </c>
      <c r="C519" s="536">
        <v>363.6</v>
      </c>
      <c r="D519" s="535" t="s">
        <v>829</v>
      </c>
      <c r="E519" s="103" t="s">
        <v>123</v>
      </c>
      <c r="F519" s="537">
        <v>50</v>
      </c>
      <c r="G519" s="537">
        <v>50</v>
      </c>
      <c r="H519" s="537">
        <v>50</v>
      </c>
      <c r="I519" s="537">
        <v>50</v>
      </c>
      <c r="J519" s="534">
        <f t="shared" si="48"/>
        <v>200</v>
      </c>
      <c r="K519" s="549">
        <v>240</v>
      </c>
      <c r="L519" s="555">
        <f t="shared" si="49"/>
        <v>48000</v>
      </c>
      <c r="M519" s="614"/>
      <c r="N519" s="614"/>
      <c r="O519" s="614"/>
      <c r="P519" s="614"/>
      <c r="Q519" s="614"/>
      <c r="R519" s="775"/>
    </row>
    <row r="520" spans="1:18" s="33" customFormat="1" outlineLevel="2" x14ac:dyDescent="0.25">
      <c r="A520" s="747"/>
      <c r="B520" s="524">
        <v>25173805</v>
      </c>
      <c r="C520" s="536">
        <v>363.6</v>
      </c>
      <c r="D520" s="535" t="s">
        <v>831</v>
      </c>
      <c r="E520" s="103" t="s">
        <v>123</v>
      </c>
      <c r="F520" s="537">
        <v>50</v>
      </c>
      <c r="G520" s="537">
        <v>50</v>
      </c>
      <c r="H520" s="537">
        <v>50</v>
      </c>
      <c r="I520" s="537">
        <v>50</v>
      </c>
      <c r="J520" s="534">
        <f t="shared" si="48"/>
        <v>200</v>
      </c>
      <c r="K520" s="549">
        <v>240</v>
      </c>
      <c r="L520" s="555">
        <f t="shared" si="49"/>
        <v>48000</v>
      </c>
      <c r="M520" s="614"/>
      <c r="N520" s="614"/>
      <c r="O520" s="614"/>
      <c r="P520" s="614"/>
      <c r="Q520" s="614"/>
      <c r="R520" s="775"/>
    </row>
    <row r="521" spans="1:18" s="33" customFormat="1" outlineLevel="2" x14ac:dyDescent="0.25">
      <c r="A521" s="747"/>
      <c r="B521" s="524">
        <v>25173805</v>
      </c>
      <c r="C521" s="536">
        <v>363.6</v>
      </c>
      <c r="D521" s="535" t="s">
        <v>303</v>
      </c>
      <c r="E521" s="103" t="s">
        <v>123</v>
      </c>
      <c r="F521" s="537">
        <v>50</v>
      </c>
      <c r="G521" s="537">
        <v>50</v>
      </c>
      <c r="H521" s="537">
        <v>50</v>
      </c>
      <c r="I521" s="537">
        <v>50</v>
      </c>
      <c r="J521" s="534">
        <f t="shared" si="48"/>
        <v>200</v>
      </c>
      <c r="K521" s="549">
        <v>240</v>
      </c>
      <c r="L521" s="555">
        <f t="shared" si="49"/>
        <v>48000</v>
      </c>
      <c r="M521" s="614"/>
      <c r="N521" s="614"/>
      <c r="O521" s="614"/>
      <c r="P521" s="614"/>
      <c r="Q521" s="614"/>
      <c r="R521" s="775"/>
    </row>
    <row r="522" spans="1:18" s="33" customFormat="1" outlineLevel="2" x14ac:dyDescent="0.25">
      <c r="A522" s="747"/>
      <c r="B522" s="524">
        <v>42192210</v>
      </c>
      <c r="C522" s="536">
        <v>363.6</v>
      </c>
      <c r="D522" s="535" t="s">
        <v>594</v>
      </c>
      <c r="E522" s="103" t="s">
        <v>123</v>
      </c>
      <c r="F522" s="537">
        <v>25</v>
      </c>
      <c r="G522" s="537">
        <v>25</v>
      </c>
      <c r="H522" s="537">
        <v>25</v>
      </c>
      <c r="I522" s="537">
        <v>25</v>
      </c>
      <c r="J522" s="534">
        <f t="shared" si="48"/>
        <v>100</v>
      </c>
      <c r="K522" s="549">
        <v>6900</v>
      </c>
      <c r="L522" s="555">
        <f t="shared" si="49"/>
        <v>690000</v>
      </c>
      <c r="M522" s="614"/>
      <c r="N522" s="614"/>
      <c r="O522" s="614"/>
      <c r="P522" s="614"/>
      <c r="Q522" s="614"/>
      <c r="R522" s="775"/>
    </row>
    <row r="523" spans="1:18" s="33" customFormat="1" outlineLevel="2" x14ac:dyDescent="0.25">
      <c r="A523" s="747"/>
      <c r="B523" s="524">
        <v>25173805</v>
      </c>
      <c r="C523" s="536">
        <v>363.6</v>
      </c>
      <c r="D523" s="535" t="s">
        <v>827</v>
      </c>
      <c r="E523" s="105" t="s">
        <v>402</v>
      </c>
      <c r="F523" s="537">
        <v>50</v>
      </c>
      <c r="G523" s="537">
        <v>50</v>
      </c>
      <c r="H523" s="537">
        <v>50</v>
      </c>
      <c r="I523" s="537">
        <v>50</v>
      </c>
      <c r="J523" s="534">
        <f t="shared" si="48"/>
        <v>200</v>
      </c>
      <c r="K523" s="549">
        <v>175</v>
      </c>
      <c r="L523" s="555">
        <f>+K523*J523</f>
        <v>35000</v>
      </c>
      <c r="M523" s="614"/>
      <c r="N523" s="614"/>
      <c r="O523" s="614"/>
      <c r="P523" s="614"/>
      <c r="Q523" s="614"/>
      <c r="R523" s="775"/>
    </row>
    <row r="524" spans="1:18" s="33" customFormat="1" outlineLevel="2" x14ac:dyDescent="0.25">
      <c r="A524" s="747"/>
      <c r="B524" s="524">
        <v>40142318</v>
      </c>
      <c r="C524" s="536">
        <v>363.6</v>
      </c>
      <c r="D524" s="535" t="s">
        <v>972</v>
      </c>
      <c r="E524" s="105" t="s">
        <v>402</v>
      </c>
      <c r="F524" s="537">
        <v>100</v>
      </c>
      <c r="G524" s="537">
        <v>100</v>
      </c>
      <c r="H524" s="537">
        <v>100</v>
      </c>
      <c r="I524" s="537">
        <v>100</v>
      </c>
      <c r="J524" s="534">
        <f t="shared" si="48"/>
        <v>400</v>
      </c>
      <c r="K524" s="549">
        <v>170</v>
      </c>
      <c r="L524" s="555">
        <f>+K524*J524</f>
        <v>68000</v>
      </c>
      <c r="M524" s="614"/>
      <c r="N524" s="614"/>
      <c r="O524" s="614"/>
      <c r="P524" s="614"/>
      <c r="Q524" s="614"/>
      <c r="R524" s="775"/>
    </row>
    <row r="525" spans="1:18" s="33" customFormat="1" outlineLevel="2" x14ac:dyDescent="0.25">
      <c r="A525" s="747"/>
      <c r="B525" s="524">
        <v>40142318</v>
      </c>
      <c r="C525" s="536">
        <v>363.6</v>
      </c>
      <c r="D525" s="535" t="s">
        <v>971</v>
      </c>
      <c r="E525" s="105" t="s">
        <v>402</v>
      </c>
      <c r="F525" s="537">
        <v>100</v>
      </c>
      <c r="G525" s="537">
        <v>100</v>
      </c>
      <c r="H525" s="537">
        <v>100</v>
      </c>
      <c r="I525" s="537">
        <v>100</v>
      </c>
      <c r="J525" s="534">
        <f t="shared" si="48"/>
        <v>400</v>
      </c>
      <c r="K525" s="549">
        <v>75</v>
      </c>
      <c r="L525" s="555">
        <f>+K525*J525</f>
        <v>30000</v>
      </c>
      <c r="M525" s="614"/>
      <c r="N525" s="614"/>
      <c r="O525" s="614"/>
      <c r="P525" s="614"/>
      <c r="Q525" s="614"/>
      <c r="R525" s="775"/>
    </row>
    <row r="526" spans="1:18" s="33" customFormat="1" outlineLevel="2" x14ac:dyDescent="0.25">
      <c r="A526" s="747"/>
      <c r="B526" s="524">
        <v>25173805</v>
      </c>
      <c r="C526" s="536">
        <v>363.6</v>
      </c>
      <c r="D526" s="535" t="s">
        <v>304</v>
      </c>
      <c r="E526" s="103" t="s">
        <v>123</v>
      </c>
      <c r="F526" s="537">
        <v>50</v>
      </c>
      <c r="G526" s="537">
        <v>50</v>
      </c>
      <c r="H526" s="537">
        <v>50</v>
      </c>
      <c r="I526" s="537">
        <v>50</v>
      </c>
      <c r="J526" s="534">
        <f t="shared" si="48"/>
        <v>200</v>
      </c>
      <c r="K526" s="549">
        <v>295</v>
      </c>
      <c r="L526" s="555">
        <f t="shared" ref="L526:L532" si="50">+K526*J526</f>
        <v>59000</v>
      </c>
      <c r="M526" s="614"/>
      <c r="N526" s="614"/>
      <c r="O526" s="614"/>
      <c r="P526" s="614"/>
      <c r="Q526" s="614"/>
      <c r="R526" s="775"/>
    </row>
    <row r="527" spans="1:18" s="33" customFormat="1" outlineLevel="2" x14ac:dyDescent="0.25">
      <c r="A527" s="747"/>
      <c r="B527" s="524">
        <v>25173805</v>
      </c>
      <c r="C527" s="536">
        <v>363.6</v>
      </c>
      <c r="D527" s="535" t="s">
        <v>833</v>
      </c>
      <c r="E527" s="105" t="s">
        <v>402</v>
      </c>
      <c r="F527" s="537">
        <v>50</v>
      </c>
      <c r="G527" s="537">
        <v>50</v>
      </c>
      <c r="H527" s="537">
        <v>50</v>
      </c>
      <c r="I527" s="537">
        <v>50</v>
      </c>
      <c r="J527" s="534">
        <f t="shared" si="48"/>
        <v>200</v>
      </c>
      <c r="K527" s="549">
        <v>295</v>
      </c>
      <c r="L527" s="555">
        <f t="shared" si="50"/>
        <v>59000</v>
      </c>
      <c r="M527" s="614"/>
      <c r="N527" s="614"/>
      <c r="O527" s="614"/>
      <c r="P527" s="614"/>
      <c r="Q527" s="614"/>
      <c r="R527" s="775"/>
    </row>
    <row r="528" spans="1:18" s="33" customFormat="1" outlineLevel="2" x14ac:dyDescent="0.25">
      <c r="A528" s="747"/>
      <c r="B528" s="524">
        <v>25173805</v>
      </c>
      <c r="C528" s="536">
        <v>363.6</v>
      </c>
      <c r="D528" s="535" t="s">
        <v>835</v>
      </c>
      <c r="E528" s="103" t="s">
        <v>123</v>
      </c>
      <c r="F528" s="537">
        <v>50</v>
      </c>
      <c r="G528" s="537">
        <v>50</v>
      </c>
      <c r="H528" s="537">
        <v>50</v>
      </c>
      <c r="I528" s="537">
        <v>50</v>
      </c>
      <c r="J528" s="534">
        <f t="shared" si="48"/>
        <v>200</v>
      </c>
      <c r="K528" s="549">
        <v>325</v>
      </c>
      <c r="L528" s="555">
        <f t="shared" si="50"/>
        <v>65000</v>
      </c>
      <c r="M528" s="614"/>
      <c r="N528" s="614"/>
      <c r="O528" s="614"/>
      <c r="P528" s="614"/>
      <c r="Q528" s="614"/>
      <c r="R528" s="775"/>
    </row>
    <row r="529" spans="1:18" s="33" customFormat="1" outlineLevel="2" x14ac:dyDescent="0.25">
      <c r="A529" s="747"/>
      <c r="B529" s="524">
        <v>25173805</v>
      </c>
      <c r="C529" s="536">
        <v>363.6</v>
      </c>
      <c r="D529" s="535" t="s">
        <v>836</v>
      </c>
      <c r="E529" s="103" t="s">
        <v>123</v>
      </c>
      <c r="F529" s="537">
        <v>50</v>
      </c>
      <c r="G529" s="537">
        <v>50</v>
      </c>
      <c r="H529" s="537">
        <v>50</v>
      </c>
      <c r="I529" s="537">
        <v>50</v>
      </c>
      <c r="J529" s="534">
        <f t="shared" si="48"/>
        <v>200</v>
      </c>
      <c r="K529" s="549">
        <v>500</v>
      </c>
      <c r="L529" s="555">
        <f t="shared" si="50"/>
        <v>100000</v>
      </c>
      <c r="M529" s="614"/>
      <c r="N529" s="614"/>
      <c r="O529" s="614"/>
      <c r="P529" s="614"/>
      <c r="Q529" s="614"/>
      <c r="R529" s="775"/>
    </row>
    <row r="530" spans="1:18" s="33" customFormat="1" outlineLevel="2" x14ac:dyDescent="0.25">
      <c r="A530" s="747"/>
      <c r="B530" s="524">
        <v>25173805</v>
      </c>
      <c r="C530" s="536">
        <v>363.6</v>
      </c>
      <c r="D530" s="535" t="s">
        <v>837</v>
      </c>
      <c r="E530" s="103" t="s">
        <v>123</v>
      </c>
      <c r="F530" s="537">
        <v>50</v>
      </c>
      <c r="G530" s="537">
        <v>50</v>
      </c>
      <c r="H530" s="537">
        <v>50</v>
      </c>
      <c r="I530" s="537">
        <v>50</v>
      </c>
      <c r="J530" s="534">
        <f t="shared" si="48"/>
        <v>200</v>
      </c>
      <c r="K530" s="549">
        <v>400</v>
      </c>
      <c r="L530" s="555">
        <f t="shared" si="50"/>
        <v>80000</v>
      </c>
      <c r="M530" s="614"/>
      <c r="N530" s="614"/>
      <c r="O530" s="614"/>
      <c r="P530" s="614"/>
      <c r="Q530" s="614"/>
      <c r="R530" s="775"/>
    </row>
    <row r="531" spans="1:18" s="33" customFormat="1" outlineLevel="2" x14ac:dyDescent="0.25">
      <c r="A531" s="747"/>
      <c r="B531" s="524">
        <v>25173805</v>
      </c>
      <c r="C531" s="536">
        <v>363.6</v>
      </c>
      <c r="D531" s="535" t="s">
        <v>834</v>
      </c>
      <c r="E531" s="103" t="s">
        <v>123</v>
      </c>
      <c r="F531" s="537">
        <v>50</v>
      </c>
      <c r="G531" s="537">
        <v>50</v>
      </c>
      <c r="H531" s="537">
        <v>50</v>
      </c>
      <c r="I531" s="537">
        <v>50</v>
      </c>
      <c r="J531" s="534">
        <f t="shared" si="48"/>
        <v>200</v>
      </c>
      <c r="K531" s="549">
        <v>295</v>
      </c>
      <c r="L531" s="555">
        <f t="shared" si="50"/>
        <v>59000</v>
      </c>
      <c r="M531" s="614"/>
      <c r="N531" s="614"/>
      <c r="O531" s="614"/>
      <c r="P531" s="614"/>
      <c r="Q531" s="614"/>
      <c r="R531" s="775"/>
    </row>
    <row r="532" spans="1:18" outlineLevel="2" x14ac:dyDescent="0.25">
      <c r="A532" s="586"/>
      <c r="B532" s="524">
        <v>25173805</v>
      </c>
      <c r="C532" s="536">
        <v>363.6</v>
      </c>
      <c r="D532" s="535" t="s">
        <v>826</v>
      </c>
      <c r="E532" s="105" t="s">
        <v>402</v>
      </c>
      <c r="F532" s="537">
        <v>50</v>
      </c>
      <c r="G532" s="537">
        <v>50</v>
      </c>
      <c r="H532" s="537">
        <v>50</v>
      </c>
      <c r="I532" s="537">
        <v>50</v>
      </c>
      <c r="J532" s="534">
        <f t="shared" si="48"/>
        <v>200</v>
      </c>
      <c r="K532" s="549">
        <v>40</v>
      </c>
      <c r="L532" s="559">
        <f t="shared" si="50"/>
        <v>8000</v>
      </c>
      <c r="M532" s="516"/>
      <c r="N532" s="516"/>
      <c r="O532" s="516"/>
      <c r="P532" s="516"/>
      <c r="Q532" s="516"/>
      <c r="R532" s="728"/>
    </row>
    <row r="533" spans="1:18" outlineLevel="2" x14ac:dyDescent="0.25">
      <c r="A533" s="586"/>
      <c r="B533" s="524">
        <v>40142318</v>
      </c>
      <c r="C533" s="523">
        <v>363.5</v>
      </c>
      <c r="D533" s="535" t="s">
        <v>970</v>
      </c>
      <c r="E533" s="105" t="s">
        <v>402</v>
      </c>
      <c r="F533" s="537">
        <v>125</v>
      </c>
      <c r="G533" s="537">
        <v>125</v>
      </c>
      <c r="H533" s="537">
        <v>125</v>
      </c>
      <c r="I533" s="537">
        <v>125</v>
      </c>
      <c r="J533" s="534">
        <f t="shared" si="48"/>
        <v>500</v>
      </c>
      <c r="K533" s="549">
        <v>60</v>
      </c>
      <c r="L533" s="559">
        <f>+K533*J533</f>
        <v>30000</v>
      </c>
      <c r="M533" s="516"/>
      <c r="N533" s="516"/>
      <c r="O533" s="516"/>
      <c r="P533" s="516"/>
      <c r="Q533" s="516"/>
      <c r="R533" s="728"/>
    </row>
    <row r="534" spans="1:18" outlineLevel="2" x14ac:dyDescent="0.25">
      <c r="A534" s="586" t="s">
        <v>1074</v>
      </c>
      <c r="B534" s="524">
        <v>40161513</v>
      </c>
      <c r="C534" s="523">
        <v>363.6</v>
      </c>
      <c r="D534" s="535" t="s">
        <v>1109</v>
      </c>
      <c r="E534" s="675" t="s">
        <v>123</v>
      </c>
      <c r="F534" s="537">
        <v>20</v>
      </c>
      <c r="G534" s="537">
        <v>20</v>
      </c>
      <c r="H534" s="537">
        <v>20</v>
      </c>
      <c r="I534" s="537">
        <v>20</v>
      </c>
      <c r="J534" s="534">
        <f t="shared" ref="J534:J597" si="51">+I534+H534+G534+F534</f>
        <v>80</v>
      </c>
      <c r="K534" s="549">
        <v>1750</v>
      </c>
      <c r="L534" s="559">
        <f t="shared" ref="L534:L597" si="52">+K534*J534</f>
        <v>140000</v>
      </c>
      <c r="M534" s="516"/>
      <c r="N534" s="516"/>
      <c r="O534" s="516"/>
      <c r="P534" s="516"/>
      <c r="Q534" s="516"/>
      <c r="R534" s="728"/>
    </row>
    <row r="535" spans="1:18" outlineLevel="2" x14ac:dyDescent="0.25">
      <c r="A535" s="586"/>
      <c r="B535" s="524">
        <v>40161513</v>
      </c>
      <c r="C535" s="523">
        <v>363.6</v>
      </c>
      <c r="D535" s="535" t="s">
        <v>1105</v>
      </c>
      <c r="E535" s="103" t="s">
        <v>123</v>
      </c>
      <c r="F535" s="537">
        <v>20</v>
      </c>
      <c r="G535" s="537">
        <v>20</v>
      </c>
      <c r="H535" s="537">
        <v>20</v>
      </c>
      <c r="I535" s="537">
        <v>20</v>
      </c>
      <c r="J535" s="534">
        <f t="shared" si="51"/>
        <v>80</v>
      </c>
      <c r="K535" s="549">
        <v>1400</v>
      </c>
      <c r="L535" s="559">
        <f t="shared" si="52"/>
        <v>112000</v>
      </c>
      <c r="M535" s="516"/>
      <c r="N535" s="516"/>
      <c r="O535" s="516"/>
      <c r="P535" s="516"/>
      <c r="Q535" s="516"/>
      <c r="R535" s="728"/>
    </row>
    <row r="536" spans="1:18" outlineLevel="2" x14ac:dyDescent="0.25">
      <c r="A536" s="586"/>
      <c r="B536" s="524">
        <v>40161513</v>
      </c>
      <c r="C536" s="523">
        <v>363.6</v>
      </c>
      <c r="D536" s="535" t="s">
        <v>1108</v>
      </c>
      <c r="E536" s="675" t="s">
        <v>123</v>
      </c>
      <c r="F536" s="537">
        <v>20</v>
      </c>
      <c r="G536" s="537">
        <v>20</v>
      </c>
      <c r="H536" s="537">
        <v>20</v>
      </c>
      <c r="I536" s="537">
        <v>20</v>
      </c>
      <c r="J536" s="534">
        <f t="shared" si="51"/>
        <v>80</v>
      </c>
      <c r="K536" s="549">
        <v>1200</v>
      </c>
      <c r="L536" s="559">
        <f t="shared" si="52"/>
        <v>96000</v>
      </c>
      <c r="M536" s="516"/>
      <c r="N536" s="516"/>
      <c r="O536" s="516"/>
      <c r="P536" s="516"/>
      <c r="Q536" s="516"/>
      <c r="R536" s="728"/>
    </row>
    <row r="537" spans="1:18" outlineLevel="2" x14ac:dyDescent="0.25">
      <c r="A537" s="586"/>
      <c r="B537" s="524">
        <v>40161507</v>
      </c>
      <c r="C537" s="523">
        <v>363.6</v>
      </c>
      <c r="D537" s="535" t="s">
        <v>1106</v>
      </c>
      <c r="E537" s="103" t="s">
        <v>123</v>
      </c>
      <c r="F537" s="537">
        <v>20</v>
      </c>
      <c r="G537" s="537">
        <v>20</v>
      </c>
      <c r="H537" s="537">
        <v>20</v>
      </c>
      <c r="I537" s="537">
        <v>20</v>
      </c>
      <c r="J537" s="534">
        <f t="shared" si="51"/>
        <v>80</v>
      </c>
      <c r="K537" s="549">
        <v>1800</v>
      </c>
      <c r="L537" s="559">
        <f t="shared" si="52"/>
        <v>144000</v>
      </c>
      <c r="M537" s="516"/>
      <c r="N537" s="516"/>
      <c r="O537" s="516"/>
      <c r="P537" s="516"/>
      <c r="Q537" s="516"/>
      <c r="R537" s="728"/>
    </row>
    <row r="538" spans="1:18" outlineLevel="2" x14ac:dyDescent="0.25">
      <c r="A538" s="586" t="s">
        <v>1074</v>
      </c>
      <c r="B538" s="524">
        <v>40161513</v>
      </c>
      <c r="C538" s="523">
        <v>363.6</v>
      </c>
      <c r="D538" s="535" t="s">
        <v>1107</v>
      </c>
      <c r="E538" s="103" t="s">
        <v>123</v>
      </c>
      <c r="F538" s="537">
        <v>25</v>
      </c>
      <c r="G538" s="537">
        <v>25</v>
      </c>
      <c r="H538" s="537">
        <v>25</v>
      </c>
      <c r="I538" s="537">
        <v>25</v>
      </c>
      <c r="J538" s="534">
        <f t="shared" si="51"/>
        <v>100</v>
      </c>
      <c r="K538" s="549">
        <v>300</v>
      </c>
      <c r="L538" s="559">
        <f t="shared" si="52"/>
        <v>30000</v>
      </c>
      <c r="M538" s="516"/>
      <c r="N538" s="516"/>
      <c r="O538" s="516"/>
      <c r="P538" s="516"/>
      <c r="Q538" s="516"/>
      <c r="R538" s="728"/>
    </row>
    <row r="539" spans="1:18" outlineLevel="1" x14ac:dyDescent="0.25">
      <c r="A539" s="586"/>
      <c r="B539" s="524">
        <v>24111802</v>
      </c>
      <c r="C539" s="523">
        <v>363.6</v>
      </c>
      <c r="D539" s="535" t="s">
        <v>664</v>
      </c>
      <c r="E539" s="105" t="s">
        <v>402</v>
      </c>
      <c r="F539" s="537">
        <v>10</v>
      </c>
      <c r="G539" s="537">
        <v>10</v>
      </c>
      <c r="H539" s="537">
        <v>10</v>
      </c>
      <c r="I539" s="537">
        <v>10</v>
      </c>
      <c r="J539" s="534">
        <f t="shared" si="51"/>
        <v>40</v>
      </c>
      <c r="K539" s="549">
        <v>1500</v>
      </c>
      <c r="L539" s="559">
        <f t="shared" si="52"/>
        <v>60000</v>
      </c>
      <c r="M539" s="516"/>
      <c r="N539" s="516"/>
      <c r="O539" s="516"/>
      <c r="P539" s="516"/>
      <c r="Q539" s="516"/>
      <c r="R539" s="728"/>
    </row>
    <row r="540" spans="1:18" outlineLevel="2" x14ac:dyDescent="0.25">
      <c r="A540" s="586" t="s">
        <v>1074</v>
      </c>
      <c r="B540" s="524">
        <v>40141606</v>
      </c>
      <c r="C540" s="523">
        <v>363.6</v>
      </c>
      <c r="D540" s="535" t="s">
        <v>636</v>
      </c>
      <c r="E540" s="105" t="s">
        <v>402</v>
      </c>
      <c r="F540" s="537">
        <v>10</v>
      </c>
      <c r="G540" s="537">
        <v>10</v>
      </c>
      <c r="H540" s="537">
        <v>10</v>
      </c>
      <c r="I540" s="537">
        <v>10</v>
      </c>
      <c r="J540" s="534">
        <f t="shared" si="51"/>
        <v>40</v>
      </c>
      <c r="K540" s="549">
        <v>980</v>
      </c>
      <c r="L540" s="559">
        <f t="shared" si="52"/>
        <v>39200</v>
      </c>
      <c r="M540" s="516"/>
      <c r="N540" s="516"/>
      <c r="O540" s="516"/>
      <c r="P540" s="516"/>
      <c r="Q540" s="516"/>
      <c r="R540" s="728"/>
    </row>
    <row r="541" spans="1:18" outlineLevel="2" x14ac:dyDescent="0.25">
      <c r="A541" s="586" t="s">
        <v>1074</v>
      </c>
      <c r="B541" s="524">
        <v>24111802</v>
      </c>
      <c r="C541" s="523">
        <v>363.6</v>
      </c>
      <c r="D541" s="535" t="s">
        <v>376</v>
      </c>
      <c r="E541" s="105" t="s">
        <v>402</v>
      </c>
      <c r="F541" s="537">
        <v>10</v>
      </c>
      <c r="G541" s="537">
        <v>10</v>
      </c>
      <c r="H541" s="537">
        <v>10</v>
      </c>
      <c r="I541" s="537">
        <v>10</v>
      </c>
      <c r="J541" s="534">
        <f t="shared" si="51"/>
        <v>40</v>
      </c>
      <c r="K541" s="549">
        <v>365</v>
      </c>
      <c r="L541" s="559">
        <f t="shared" si="52"/>
        <v>14600</v>
      </c>
      <c r="M541" s="516"/>
      <c r="N541" s="516"/>
      <c r="O541" s="516"/>
      <c r="P541" s="516"/>
      <c r="Q541" s="516"/>
      <c r="R541" s="728"/>
    </row>
    <row r="542" spans="1:18" ht="14.25" customHeight="1" outlineLevel="2" x14ac:dyDescent="0.25">
      <c r="A542" s="586" t="s">
        <v>1074</v>
      </c>
      <c r="B542" s="524">
        <v>11101716</v>
      </c>
      <c r="C542" s="523">
        <v>363.6</v>
      </c>
      <c r="D542" s="535" t="s">
        <v>1558</v>
      </c>
      <c r="E542" s="528" t="s">
        <v>660</v>
      </c>
      <c r="F542" s="537">
        <v>10</v>
      </c>
      <c r="G542" s="537">
        <v>10</v>
      </c>
      <c r="H542" s="537">
        <v>10</v>
      </c>
      <c r="I542" s="537">
        <v>10</v>
      </c>
      <c r="J542" s="534">
        <f t="shared" si="51"/>
        <v>40</v>
      </c>
      <c r="K542" s="549">
        <v>200</v>
      </c>
      <c r="L542" s="559">
        <f t="shared" si="52"/>
        <v>8000</v>
      </c>
      <c r="M542" s="516"/>
      <c r="N542" s="516"/>
      <c r="O542" s="516"/>
      <c r="P542" s="516"/>
      <c r="Q542" s="516"/>
      <c r="R542" s="728"/>
    </row>
    <row r="543" spans="1:18" outlineLevel="2" x14ac:dyDescent="0.25">
      <c r="A543" s="586" t="s">
        <v>1074</v>
      </c>
      <c r="B543" s="524">
        <v>44122121</v>
      </c>
      <c r="C543" s="523">
        <v>363.6</v>
      </c>
      <c r="D543" s="535" t="s">
        <v>589</v>
      </c>
      <c r="E543" s="105" t="s">
        <v>402</v>
      </c>
      <c r="F543" s="537">
        <v>1</v>
      </c>
      <c r="G543" s="537">
        <v>1</v>
      </c>
      <c r="H543" s="537">
        <v>1</v>
      </c>
      <c r="I543" s="537">
        <v>1</v>
      </c>
      <c r="J543" s="534">
        <f t="shared" si="51"/>
        <v>4</v>
      </c>
      <c r="K543" s="549">
        <v>3500</v>
      </c>
      <c r="L543" s="559">
        <f t="shared" si="52"/>
        <v>14000</v>
      </c>
      <c r="M543" s="516"/>
      <c r="N543" s="516"/>
      <c r="O543" s="516"/>
      <c r="P543" s="516"/>
      <c r="Q543" s="516"/>
      <c r="R543" s="728"/>
    </row>
    <row r="544" spans="1:18" outlineLevel="2" x14ac:dyDescent="0.25">
      <c r="A544" s="586" t="s">
        <v>1074</v>
      </c>
      <c r="B544" s="524">
        <v>23153134</v>
      </c>
      <c r="C544" s="523">
        <v>363.6</v>
      </c>
      <c r="D544" s="535" t="s">
        <v>330</v>
      </c>
      <c r="E544" s="105" t="s">
        <v>402</v>
      </c>
      <c r="F544" s="537">
        <v>30</v>
      </c>
      <c r="G544" s="537">
        <v>30</v>
      </c>
      <c r="H544" s="537">
        <v>30</v>
      </c>
      <c r="I544" s="537">
        <v>30</v>
      </c>
      <c r="J544" s="534">
        <f t="shared" si="51"/>
        <v>120</v>
      </c>
      <c r="K544" s="549">
        <v>550</v>
      </c>
      <c r="L544" s="559">
        <f t="shared" si="52"/>
        <v>66000</v>
      </c>
      <c r="M544" s="516"/>
      <c r="N544" s="516"/>
      <c r="O544" s="516"/>
      <c r="P544" s="516"/>
      <c r="Q544" s="516"/>
      <c r="R544" s="728"/>
    </row>
    <row r="545" spans="1:18" outlineLevel="2" x14ac:dyDescent="0.25">
      <c r="A545" s="586" t="s">
        <v>1074</v>
      </c>
      <c r="B545" s="524">
        <v>23153134</v>
      </c>
      <c r="C545" s="523">
        <v>363.6</v>
      </c>
      <c r="D545" s="535" t="s">
        <v>340</v>
      </c>
      <c r="E545" s="103" t="s">
        <v>123</v>
      </c>
      <c r="F545" s="537">
        <v>30</v>
      </c>
      <c r="G545" s="537">
        <v>30</v>
      </c>
      <c r="H545" s="537">
        <v>30</v>
      </c>
      <c r="I545" s="537">
        <v>30</v>
      </c>
      <c r="J545" s="534">
        <f t="shared" si="51"/>
        <v>120</v>
      </c>
      <c r="K545" s="549">
        <v>3500</v>
      </c>
      <c r="L545" s="559">
        <f t="shared" si="52"/>
        <v>420000</v>
      </c>
      <c r="M545" s="516"/>
      <c r="N545" s="516"/>
      <c r="O545" s="516"/>
      <c r="P545" s="516"/>
      <c r="Q545" s="516"/>
      <c r="R545" s="728"/>
    </row>
    <row r="546" spans="1:18" outlineLevel="2" x14ac:dyDescent="0.25">
      <c r="A546" s="586" t="s">
        <v>1074</v>
      </c>
      <c r="B546" s="524">
        <v>23153134</v>
      </c>
      <c r="C546" s="523">
        <v>363.6</v>
      </c>
      <c r="D546" s="535" t="s">
        <v>344</v>
      </c>
      <c r="E546" s="103" t="s">
        <v>123</v>
      </c>
      <c r="F546" s="537">
        <v>30</v>
      </c>
      <c r="G546" s="537">
        <v>30</v>
      </c>
      <c r="H546" s="537">
        <v>30</v>
      </c>
      <c r="I546" s="537">
        <v>30</v>
      </c>
      <c r="J546" s="534">
        <f t="shared" si="51"/>
        <v>120</v>
      </c>
      <c r="K546" s="549">
        <v>5100</v>
      </c>
      <c r="L546" s="559">
        <f t="shared" si="52"/>
        <v>612000</v>
      </c>
      <c r="M546" s="516"/>
      <c r="N546" s="516"/>
      <c r="O546" s="516"/>
      <c r="P546" s="516"/>
      <c r="Q546" s="516"/>
      <c r="R546" s="728"/>
    </row>
    <row r="547" spans="1:18" outlineLevel="2" x14ac:dyDescent="0.25">
      <c r="A547" s="586" t="s">
        <v>1074</v>
      </c>
      <c r="B547" s="524">
        <v>23153134</v>
      </c>
      <c r="C547" s="523">
        <v>363.6</v>
      </c>
      <c r="D547" s="535" t="s">
        <v>345</v>
      </c>
      <c r="E547" s="103" t="s">
        <v>123</v>
      </c>
      <c r="F547" s="537">
        <v>30</v>
      </c>
      <c r="G547" s="537">
        <v>30</v>
      </c>
      <c r="H547" s="537">
        <v>30</v>
      </c>
      <c r="I547" s="537">
        <v>30</v>
      </c>
      <c r="J547" s="534">
        <f t="shared" si="51"/>
        <v>120</v>
      </c>
      <c r="K547" s="549">
        <v>5500</v>
      </c>
      <c r="L547" s="559">
        <f t="shared" si="52"/>
        <v>660000</v>
      </c>
      <c r="M547" s="516"/>
      <c r="N547" s="516"/>
      <c r="O547" s="516"/>
      <c r="P547" s="516"/>
      <c r="Q547" s="516"/>
      <c r="R547" s="728"/>
    </row>
    <row r="548" spans="1:18" outlineLevel="2" x14ac:dyDescent="0.25">
      <c r="A548" s="586" t="s">
        <v>1074</v>
      </c>
      <c r="B548" s="525">
        <v>42291802</v>
      </c>
      <c r="C548" s="523">
        <v>363.6</v>
      </c>
      <c r="D548" s="535" t="s">
        <v>1080</v>
      </c>
      <c r="E548" s="103" t="s">
        <v>123</v>
      </c>
      <c r="F548" s="537">
        <v>15</v>
      </c>
      <c r="G548" s="537">
        <v>15</v>
      </c>
      <c r="H548" s="537">
        <v>15</v>
      </c>
      <c r="I548" s="537">
        <v>15</v>
      </c>
      <c r="J548" s="534">
        <f t="shared" si="51"/>
        <v>60</v>
      </c>
      <c r="K548" s="549">
        <v>9000</v>
      </c>
      <c r="L548" s="559">
        <f t="shared" si="52"/>
        <v>540000</v>
      </c>
      <c r="M548" s="516"/>
      <c r="N548" s="516"/>
      <c r="O548" s="516"/>
      <c r="P548" s="516"/>
      <c r="Q548" s="516"/>
      <c r="R548" s="728"/>
    </row>
    <row r="549" spans="1:18" outlineLevel="2" x14ac:dyDescent="0.25">
      <c r="A549" s="586" t="s">
        <v>1074</v>
      </c>
      <c r="B549" s="524">
        <v>11101716</v>
      </c>
      <c r="C549" s="523">
        <v>363.6</v>
      </c>
      <c r="D549" s="535" t="s">
        <v>1559</v>
      </c>
      <c r="E549" s="105" t="s">
        <v>402</v>
      </c>
      <c r="F549" s="537">
        <v>20</v>
      </c>
      <c r="G549" s="537">
        <v>20</v>
      </c>
      <c r="H549" s="537">
        <v>20</v>
      </c>
      <c r="I549" s="537">
        <v>20</v>
      </c>
      <c r="J549" s="534">
        <f t="shared" si="51"/>
        <v>80</v>
      </c>
      <c r="K549" s="549">
        <v>150</v>
      </c>
      <c r="L549" s="559">
        <f t="shared" si="52"/>
        <v>12000</v>
      </c>
      <c r="M549" s="516"/>
      <c r="N549" s="516"/>
      <c r="O549" s="516"/>
      <c r="P549" s="516"/>
      <c r="Q549" s="516"/>
      <c r="R549" s="728"/>
    </row>
    <row r="550" spans="1:18" outlineLevel="2" x14ac:dyDescent="0.25">
      <c r="A550" s="586" t="s">
        <v>1074</v>
      </c>
      <c r="B550" s="524">
        <v>42152203</v>
      </c>
      <c r="C550" s="523">
        <v>363.6</v>
      </c>
      <c r="D550" s="535" t="s">
        <v>561</v>
      </c>
      <c r="E550" s="103" t="s">
        <v>123</v>
      </c>
      <c r="F550" s="537">
        <v>30</v>
      </c>
      <c r="G550" s="537">
        <v>30</v>
      </c>
      <c r="H550" s="537">
        <v>30</v>
      </c>
      <c r="I550" s="537">
        <v>30</v>
      </c>
      <c r="J550" s="534">
        <f t="shared" si="51"/>
        <v>120</v>
      </c>
      <c r="K550" s="549">
        <v>1600</v>
      </c>
      <c r="L550" s="559">
        <f t="shared" si="52"/>
        <v>192000</v>
      </c>
      <c r="M550" s="516"/>
      <c r="N550" s="516"/>
      <c r="O550" s="516"/>
      <c r="P550" s="516"/>
      <c r="Q550" s="516"/>
      <c r="R550" s="728"/>
    </row>
    <row r="551" spans="1:18" outlineLevel="2" x14ac:dyDescent="0.25">
      <c r="A551" s="586" t="s">
        <v>1074</v>
      </c>
      <c r="B551" s="524">
        <v>23153134</v>
      </c>
      <c r="C551" s="523">
        <v>363.6</v>
      </c>
      <c r="D551" s="535" t="s">
        <v>331</v>
      </c>
      <c r="E551" s="105" t="s">
        <v>402</v>
      </c>
      <c r="F551" s="537">
        <v>50</v>
      </c>
      <c r="G551" s="537">
        <v>50</v>
      </c>
      <c r="H551" s="537">
        <v>50</v>
      </c>
      <c r="I551" s="537">
        <v>50</v>
      </c>
      <c r="J551" s="534">
        <f t="shared" si="51"/>
        <v>200</v>
      </c>
      <c r="K551" s="549">
        <v>900</v>
      </c>
      <c r="L551" s="559">
        <f t="shared" si="52"/>
        <v>180000</v>
      </c>
      <c r="M551" s="516"/>
      <c r="N551" s="516"/>
      <c r="O551" s="516"/>
      <c r="P551" s="516"/>
      <c r="Q551" s="516"/>
      <c r="R551" s="728"/>
    </row>
    <row r="552" spans="1:18" outlineLevel="2" x14ac:dyDescent="0.25">
      <c r="A552" s="586" t="s">
        <v>1074</v>
      </c>
      <c r="B552" s="524">
        <v>23153134</v>
      </c>
      <c r="C552" s="523">
        <v>363.6</v>
      </c>
      <c r="D552" s="535" t="s">
        <v>338</v>
      </c>
      <c r="E552" s="103" t="s">
        <v>123</v>
      </c>
      <c r="F552" s="537">
        <v>50</v>
      </c>
      <c r="G552" s="537">
        <v>50</v>
      </c>
      <c r="H552" s="537">
        <v>50</v>
      </c>
      <c r="I552" s="537">
        <v>50</v>
      </c>
      <c r="J552" s="534">
        <f t="shared" si="51"/>
        <v>200</v>
      </c>
      <c r="K552" s="549">
        <v>2800</v>
      </c>
      <c r="L552" s="559">
        <f t="shared" si="52"/>
        <v>560000</v>
      </c>
      <c r="M552" s="516"/>
      <c r="N552" s="516"/>
      <c r="O552" s="516"/>
      <c r="P552" s="516"/>
      <c r="Q552" s="516"/>
      <c r="R552" s="728"/>
    </row>
    <row r="553" spans="1:18" outlineLevel="2" x14ac:dyDescent="0.25">
      <c r="A553" s="586" t="s">
        <v>1074</v>
      </c>
      <c r="B553" s="524">
        <v>23153134</v>
      </c>
      <c r="C553" s="523">
        <v>363.6</v>
      </c>
      <c r="D553" s="535" t="s">
        <v>339</v>
      </c>
      <c r="E553" s="103" t="s">
        <v>123</v>
      </c>
      <c r="F553" s="537">
        <v>50</v>
      </c>
      <c r="G553" s="537">
        <v>50</v>
      </c>
      <c r="H553" s="537">
        <v>50</v>
      </c>
      <c r="I553" s="537">
        <v>50</v>
      </c>
      <c r="J553" s="534">
        <f t="shared" si="51"/>
        <v>200</v>
      </c>
      <c r="K553" s="549">
        <v>3100</v>
      </c>
      <c r="L553" s="559">
        <f t="shared" si="52"/>
        <v>620000</v>
      </c>
      <c r="M553" s="516"/>
      <c r="N553" s="516"/>
      <c r="O553" s="516"/>
      <c r="P553" s="516"/>
      <c r="Q553" s="516"/>
      <c r="R553" s="728"/>
    </row>
    <row r="554" spans="1:18" outlineLevel="2" x14ac:dyDescent="0.25">
      <c r="A554" s="586" t="s">
        <v>1074</v>
      </c>
      <c r="B554" s="524">
        <v>23153134</v>
      </c>
      <c r="C554" s="523">
        <v>363.6</v>
      </c>
      <c r="D554" s="535" t="s">
        <v>341</v>
      </c>
      <c r="E554" s="103" t="s">
        <v>123</v>
      </c>
      <c r="F554" s="537">
        <v>45</v>
      </c>
      <c r="G554" s="537">
        <v>45</v>
      </c>
      <c r="H554" s="537">
        <v>45</v>
      </c>
      <c r="I554" s="537">
        <v>45</v>
      </c>
      <c r="J554" s="534">
        <f t="shared" si="51"/>
        <v>180</v>
      </c>
      <c r="K554" s="549">
        <v>13500</v>
      </c>
      <c r="L554" s="559">
        <f t="shared" si="52"/>
        <v>2430000</v>
      </c>
      <c r="M554" s="516"/>
      <c r="N554" s="516"/>
      <c r="O554" s="516"/>
      <c r="P554" s="516"/>
      <c r="Q554" s="516"/>
      <c r="R554" s="728"/>
    </row>
    <row r="555" spans="1:18" outlineLevel="2" x14ac:dyDescent="0.25">
      <c r="A555" s="586" t="s">
        <v>1074</v>
      </c>
      <c r="B555" s="524">
        <v>23153134</v>
      </c>
      <c r="C555" s="523">
        <v>363.6</v>
      </c>
      <c r="D555" s="535" t="s">
        <v>346</v>
      </c>
      <c r="E555" s="103" t="s">
        <v>123</v>
      </c>
      <c r="F555" s="537">
        <v>50</v>
      </c>
      <c r="G555" s="537">
        <v>50</v>
      </c>
      <c r="H555" s="537">
        <v>50</v>
      </c>
      <c r="I555" s="537">
        <v>50</v>
      </c>
      <c r="J555" s="534">
        <f t="shared" si="51"/>
        <v>200</v>
      </c>
      <c r="K555" s="549">
        <v>4500</v>
      </c>
      <c r="L555" s="559">
        <f t="shared" si="52"/>
        <v>900000</v>
      </c>
      <c r="M555" s="516"/>
      <c r="N555" s="516"/>
      <c r="O555" s="516"/>
      <c r="P555" s="516"/>
      <c r="Q555" s="516"/>
      <c r="R555" s="728"/>
    </row>
    <row r="556" spans="1:18" outlineLevel="2" x14ac:dyDescent="0.25">
      <c r="A556" s="586" t="s">
        <v>1074</v>
      </c>
      <c r="B556" s="524">
        <v>23153134</v>
      </c>
      <c r="C556" s="523">
        <v>363.6</v>
      </c>
      <c r="D556" s="535" t="s">
        <v>868</v>
      </c>
      <c r="E556" s="103" t="s">
        <v>123</v>
      </c>
      <c r="F556" s="537">
        <v>50</v>
      </c>
      <c r="G556" s="537">
        <v>50</v>
      </c>
      <c r="H556" s="537">
        <v>50</v>
      </c>
      <c r="I556" s="537">
        <v>50</v>
      </c>
      <c r="J556" s="534">
        <f t="shared" si="51"/>
        <v>200</v>
      </c>
      <c r="K556" s="549">
        <v>5300</v>
      </c>
      <c r="L556" s="559">
        <f t="shared" si="52"/>
        <v>1060000</v>
      </c>
      <c r="M556" s="516"/>
      <c r="N556" s="516"/>
      <c r="O556" s="516"/>
      <c r="P556" s="516"/>
      <c r="Q556" s="516"/>
      <c r="R556" s="728"/>
    </row>
    <row r="557" spans="1:18" outlineLevel="2" x14ac:dyDescent="0.25">
      <c r="A557" s="586" t="s">
        <v>1074</v>
      </c>
      <c r="B557" s="524">
        <v>27111809</v>
      </c>
      <c r="C557" s="523">
        <v>363.6</v>
      </c>
      <c r="D557" s="535" t="s">
        <v>355</v>
      </c>
      <c r="E557" s="105" t="s">
        <v>402</v>
      </c>
      <c r="F557" s="537">
        <v>10</v>
      </c>
      <c r="G557" s="537">
        <v>10</v>
      </c>
      <c r="H557" s="537">
        <v>10</v>
      </c>
      <c r="I557" s="537">
        <v>10</v>
      </c>
      <c r="J557" s="534">
        <f t="shared" si="51"/>
        <v>40</v>
      </c>
      <c r="K557" s="549">
        <v>3500</v>
      </c>
      <c r="L557" s="559">
        <f t="shared" si="52"/>
        <v>140000</v>
      </c>
      <c r="M557" s="516"/>
      <c r="N557" s="516"/>
      <c r="O557" s="516"/>
      <c r="P557" s="516"/>
      <c r="Q557" s="516"/>
      <c r="R557" s="728"/>
    </row>
    <row r="558" spans="1:18" outlineLevel="2" x14ac:dyDescent="0.25">
      <c r="A558" s="586" t="s">
        <v>1074</v>
      </c>
      <c r="B558" s="524">
        <v>20122354</v>
      </c>
      <c r="C558" s="523">
        <v>363.6</v>
      </c>
      <c r="D558" s="535" t="s">
        <v>850</v>
      </c>
      <c r="E558" s="105" t="s">
        <v>402</v>
      </c>
      <c r="F558" s="537">
        <v>10</v>
      </c>
      <c r="G558" s="537">
        <v>10</v>
      </c>
      <c r="H558" s="537">
        <v>10</v>
      </c>
      <c r="I558" s="537">
        <v>10</v>
      </c>
      <c r="J558" s="534">
        <f t="shared" si="51"/>
        <v>40</v>
      </c>
      <c r="K558" s="549">
        <v>1600</v>
      </c>
      <c r="L558" s="559">
        <f t="shared" si="52"/>
        <v>64000</v>
      </c>
      <c r="M558" s="516"/>
      <c r="N558" s="516"/>
      <c r="O558" s="516"/>
      <c r="P558" s="516"/>
      <c r="Q558" s="516"/>
      <c r="R558" s="728"/>
    </row>
    <row r="559" spans="1:18" outlineLevel="2" x14ac:dyDescent="0.25">
      <c r="A559" s="586" t="s">
        <v>1074</v>
      </c>
      <c r="B559" s="524">
        <v>23153134</v>
      </c>
      <c r="C559" s="523">
        <v>363.6</v>
      </c>
      <c r="D559" s="535" t="s">
        <v>332</v>
      </c>
      <c r="E559" s="103" t="s">
        <v>123</v>
      </c>
      <c r="F559" s="537">
        <v>6</v>
      </c>
      <c r="G559" s="537">
        <v>6</v>
      </c>
      <c r="H559" s="537">
        <v>6</v>
      </c>
      <c r="I559" s="537">
        <v>6</v>
      </c>
      <c r="J559" s="534">
        <f t="shared" si="51"/>
        <v>24</v>
      </c>
      <c r="K559" s="549">
        <v>900</v>
      </c>
      <c r="L559" s="559">
        <f t="shared" si="52"/>
        <v>21600</v>
      </c>
      <c r="M559" s="516"/>
      <c r="N559" s="516"/>
      <c r="O559" s="516"/>
      <c r="P559" s="516"/>
      <c r="Q559" s="516"/>
      <c r="R559" s="728"/>
    </row>
    <row r="560" spans="1:18" outlineLevel="2" x14ac:dyDescent="0.25">
      <c r="A560" s="586" t="s">
        <v>1074</v>
      </c>
      <c r="B560" s="524">
        <v>23153134</v>
      </c>
      <c r="C560" s="523">
        <v>363.6</v>
      </c>
      <c r="D560" s="535" t="s">
        <v>340</v>
      </c>
      <c r="E560" s="103" t="s">
        <v>123</v>
      </c>
      <c r="F560" s="537">
        <v>6</v>
      </c>
      <c r="G560" s="537">
        <v>6</v>
      </c>
      <c r="H560" s="537">
        <v>6</v>
      </c>
      <c r="I560" s="537">
        <v>6</v>
      </c>
      <c r="J560" s="534">
        <f t="shared" si="51"/>
        <v>24</v>
      </c>
      <c r="K560" s="549">
        <v>3500</v>
      </c>
      <c r="L560" s="559">
        <f t="shared" si="52"/>
        <v>84000</v>
      </c>
      <c r="M560" s="516"/>
      <c r="N560" s="516"/>
      <c r="O560" s="516"/>
      <c r="P560" s="516"/>
      <c r="Q560" s="516"/>
      <c r="R560" s="728"/>
    </row>
    <row r="561" spans="1:18" outlineLevel="2" x14ac:dyDescent="0.25">
      <c r="A561" s="586" t="s">
        <v>1074</v>
      </c>
      <c r="B561" s="524">
        <v>20122354</v>
      </c>
      <c r="C561" s="523">
        <v>363.6</v>
      </c>
      <c r="D561" s="535" t="s">
        <v>847</v>
      </c>
      <c r="E561" s="105" t="s">
        <v>402</v>
      </c>
      <c r="F561" s="537">
        <v>10</v>
      </c>
      <c r="G561" s="537">
        <v>10</v>
      </c>
      <c r="H561" s="537">
        <v>10</v>
      </c>
      <c r="I561" s="537">
        <v>10</v>
      </c>
      <c r="J561" s="534">
        <f t="shared" si="51"/>
        <v>40</v>
      </c>
      <c r="K561" s="549">
        <v>975</v>
      </c>
      <c r="L561" s="559">
        <f t="shared" si="52"/>
        <v>39000</v>
      </c>
      <c r="M561" s="516"/>
      <c r="N561" s="516"/>
      <c r="O561" s="516"/>
      <c r="P561" s="516"/>
      <c r="Q561" s="516"/>
      <c r="R561" s="728"/>
    </row>
    <row r="562" spans="1:18" outlineLevel="2" x14ac:dyDescent="0.25">
      <c r="A562" s="586" t="s">
        <v>1074</v>
      </c>
      <c r="B562" s="524">
        <v>23153134</v>
      </c>
      <c r="C562" s="523">
        <v>363.6</v>
      </c>
      <c r="D562" s="535" t="s">
        <v>333</v>
      </c>
      <c r="E562" s="103" t="s">
        <v>123</v>
      </c>
      <c r="F562" s="537">
        <v>10</v>
      </c>
      <c r="G562" s="537">
        <v>10</v>
      </c>
      <c r="H562" s="537">
        <v>10</v>
      </c>
      <c r="I562" s="537">
        <v>10</v>
      </c>
      <c r="J562" s="534">
        <f t="shared" si="51"/>
        <v>40</v>
      </c>
      <c r="K562" s="549">
        <v>950</v>
      </c>
      <c r="L562" s="559">
        <f t="shared" si="52"/>
        <v>38000</v>
      </c>
      <c r="M562" s="516"/>
      <c r="N562" s="516"/>
      <c r="O562" s="516"/>
      <c r="P562" s="516"/>
      <c r="Q562" s="516"/>
      <c r="R562" s="728"/>
    </row>
    <row r="563" spans="1:18" outlineLevel="2" x14ac:dyDescent="0.25">
      <c r="A563" s="586" t="s">
        <v>1074</v>
      </c>
      <c r="B563" s="524">
        <v>23153134</v>
      </c>
      <c r="C563" s="523">
        <v>363.6</v>
      </c>
      <c r="D563" s="535" t="s">
        <v>334</v>
      </c>
      <c r="E563" s="103" t="s">
        <v>123</v>
      </c>
      <c r="F563" s="537">
        <v>10</v>
      </c>
      <c r="G563" s="537">
        <v>10</v>
      </c>
      <c r="H563" s="537">
        <v>10</v>
      </c>
      <c r="I563" s="537">
        <v>10</v>
      </c>
      <c r="J563" s="534">
        <f t="shared" si="51"/>
        <v>40</v>
      </c>
      <c r="K563" s="549">
        <v>1000</v>
      </c>
      <c r="L563" s="559">
        <f t="shared" si="52"/>
        <v>40000</v>
      </c>
      <c r="M563" s="516"/>
      <c r="N563" s="516"/>
      <c r="O563" s="516"/>
      <c r="P563" s="516"/>
      <c r="Q563" s="516"/>
      <c r="R563" s="728"/>
    </row>
    <row r="564" spans="1:18" outlineLevel="2" x14ac:dyDescent="0.25">
      <c r="A564" s="586" t="s">
        <v>1074</v>
      </c>
      <c r="B564" s="524">
        <v>23153134</v>
      </c>
      <c r="C564" s="523">
        <v>363.6</v>
      </c>
      <c r="D564" s="535" t="s">
        <v>335</v>
      </c>
      <c r="E564" s="105" t="s">
        <v>402</v>
      </c>
      <c r="F564" s="537">
        <v>10</v>
      </c>
      <c r="G564" s="537">
        <v>10</v>
      </c>
      <c r="H564" s="537">
        <v>10</v>
      </c>
      <c r="I564" s="537">
        <v>10</v>
      </c>
      <c r="J564" s="534">
        <f t="shared" si="51"/>
        <v>40</v>
      </c>
      <c r="K564" s="549">
        <v>1100</v>
      </c>
      <c r="L564" s="559">
        <f t="shared" si="52"/>
        <v>44000</v>
      </c>
      <c r="M564" s="516"/>
      <c r="N564" s="516"/>
      <c r="O564" s="516"/>
      <c r="P564" s="516"/>
      <c r="Q564" s="516"/>
      <c r="R564" s="728"/>
    </row>
    <row r="565" spans="1:18" outlineLevel="2" x14ac:dyDescent="0.25">
      <c r="A565" s="586" t="s">
        <v>1074</v>
      </c>
      <c r="B565" s="524">
        <v>23153134</v>
      </c>
      <c r="C565" s="523">
        <v>363.6</v>
      </c>
      <c r="D565" s="535" t="s">
        <v>336</v>
      </c>
      <c r="E565" s="103" t="s">
        <v>123</v>
      </c>
      <c r="F565" s="537">
        <v>10</v>
      </c>
      <c r="G565" s="537">
        <v>10</v>
      </c>
      <c r="H565" s="537">
        <v>10</v>
      </c>
      <c r="I565" s="537">
        <v>10</v>
      </c>
      <c r="J565" s="534">
        <f t="shared" si="51"/>
        <v>40</v>
      </c>
      <c r="K565" s="549">
        <v>2100</v>
      </c>
      <c r="L565" s="559">
        <f t="shared" si="52"/>
        <v>84000</v>
      </c>
      <c r="M565" s="516"/>
      <c r="N565" s="516"/>
      <c r="O565" s="516"/>
      <c r="P565" s="516"/>
      <c r="Q565" s="516"/>
      <c r="R565" s="728"/>
    </row>
    <row r="566" spans="1:18" outlineLevel="2" x14ac:dyDescent="0.25">
      <c r="A566" s="586" t="s">
        <v>1074</v>
      </c>
      <c r="B566" s="524">
        <v>23153134</v>
      </c>
      <c r="C566" s="523">
        <v>363.6</v>
      </c>
      <c r="D566" s="535" t="s">
        <v>337</v>
      </c>
      <c r="E566" s="103" t="s">
        <v>123</v>
      </c>
      <c r="F566" s="537">
        <v>10</v>
      </c>
      <c r="G566" s="537">
        <v>10</v>
      </c>
      <c r="H566" s="537">
        <v>10</v>
      </c>
      <c r="I566" s="537">
        <v>10</v>
      </c>
      <c r="J566" s="534">
        <f t="shared" si="51"/>
        <v>40</v>
      </c>
      <c r="K566" s="549">
        <v>2500</v>
      </c>
      <c r="L566" s="559">
        <f t="shared" si="52"/>
        <v>100000</v>
      </c>
      <c r="M566" s="516"/>
      <c r="N566" s="516"/>
      <c r="O566" s="516"/>
      <c r="P566" s="516"/>
      <c r="Q566" s="516"/>
      <c r="R566" s="728"/>
    </row>
    <row r="567" spans="1:18" outlineLevel="2" x14ac:dyDescent="0.25">
      <c r="A567" s="586" t="s">
        <v>1074</v>
      </c>
      <c r="B567" s="524">
        <v>23153134</v>
      </c>
      <c r="C567" s="523">
        <v>363.6</v>
      </c>
      <c r="D567" s="535" t="s">
        <v>342</v>
      </c>
      <c r="E567" s="103" t="s">
        <v>123</v>
      </c>
      <c r="F567" s="537">
        <v>10</v>
      </c>
      <c r="G567" s="537">
        <v>10</v>
      </c>
      <c r="H567" s="537">
        <v>10</v>
      </c>
      <c r="I567" s="537">
        <v>10</v>
      </c>
      <c r="J567" s="534">
        <f t="shared" si="51"/>
        <v>40</v>
      </c>
      <c r="K567" s="549">
        <v>11600</v>
      </c>
      <c r="L567" s="559">
        <f t="shared" si="52"/>
        <v>464000</v>
      </c>
      <c r="M567" s="516"/>
      <c r="N567" s="516"/>
      <c r="O567" s="516"/>
      <c r="P567" s="516"/>
      <c r="Q567" s="516"/>
      <c r="R567" s="728"/>
    </row>
    <row r="568" spans="1:18" outlineLevel="2" x14ac:dyDescent="0.25">
      <c r="A568" s="586" t="s">
        <v>1074</v>
      </c>
      <c r="B568" s="524">
        <v>23153134</v>
      </c>
      <c r="C568" s="523">
        <v>363.6</v>
      </c>
      <c r="D568" s="535" t="s">
        <v>343</v>
      </c>
      <c r="E568" s="103" t="s">
        <v>123</v>
      </c>
      <c r="F568" s="537">
        <v>10</v>
      </c>
      <c r="G568" s="537">
        <v>10</v>
      </c>
      <c r="H568" s="537">
        <v>10</v>
      </c>
      <c r="I568" s="537">
        <v>10</v>
      </c>
      <c r="J568" s="534">
        <f t="shared" si="51"/>
        <v>40</v>
      </c>
      <c r="K568" s="549">
        <v>12000</v>
      </c>
      <c r="L568" s="559">
        <f t="shared" si="52"/>
        <v>480000</v>
      </c>
      <c r="M568" s="516"/>
      <c r="N568" s="516"/>
      <c r="O568" s="516"/>
      <c r="P568" s="516"/>
      <c r="Q568" s="516"/>
      <c r="R568" s="728"/>
    </row>
    <row r="569" spans="1:18" outlineLevel="2" x14ac:dyDescent="0.25">
      <c r="A569" s="586" t="s">
        <v>1074</v>
      </c>
      <c r="B569" s="524">
        <v>40141606</v>
      </c>
      <c r="C569" s="523">
        <v>363.6</v>
      </c>
      <c r="D569" s="535" t="s">
        <v>631</v>
      </c>
      <c r="E569" s="105" t="s">
        <v>402</v>
      </c>
      <c r="F569" s="537">
        <v>5</v>
      </c>
      <c r="G569" s="537">
        <v>5</v>
      </c>
      <c r="H569" s="537">
        <v>5</v>
      </c>
      <c r="I569" s="537">
        <v>5</v>
      </c>
      <c r="J569" s="534">
        <f t="shared" si="51"/>
        <v>20</v>
      </c>
      <c r="K569" s="549">
        <v>28000</v>
      </c>
      <c r="L569" s="559">
        <f t="shared" si="52"/>
        <v>560000</v>
      </c>
      <c r="M569" s="516"/>
      <c r="N569" s="516"/>
      <c r="O569" s="516"/>
      <c r="P569" s="516"/>
      <c r="Q569" s="516"/>
      <c r="R569" s="728"/>
    </row>
    <row r="570" spans="1:18" outlineLevel="2" x14ac:dyDescent="0.25">
      <c r="A570" s="586" t="s">
        <v>1074</v>
      </c>
      <c r="B570" s="524">
        <v>30102403</v>
      </c>
      <c r="C570" s="523">
        <v>363.6</v>
      </c>
      <c r="D570" s="535" t="s">
        <v>399</v>
      </c>
      <c r="E570" s="102" t="s">
        <v>403</v>
      </c>
      <c r="F570" s="537">
        <v>5</v>
      </c>
      <c r="G570" s="537">
        <v>5</v>
      </c>
      <c r="H570" s="537">
        <v>5</v>
      </c>
      <c r="I570" s="537">
        <v>5</v>
      </c>
      <c r="J570" s="534">
        <f t="shared" si="51"/>
        <v>20</v>
      </c>
      <c r="K570" s="549">
        <v>2040</v>
      </c>
      <c r="L570" s="559">
        <f t="shared" si="52"/>
        <v>40800</v>
      </c>
      <c r="M570" s="516"/>
      <c r="N570" s="516"/>
      <c r="O570" s="516"/>
      <c r="P570" s="516"/>
      <c r="Q570" s="516"/>
      <c r="R570" s="728"/>
    </row>
    <row r="571" spans="1:18" outlineLevel="2" x14ac:dyDescent="0.25">
      <c r="A571" s="586" t="s">
        <v>1074</v>
      </c>
      <c r="B571" s="524">
        <v>30102403</v>
      </c>
      <c r="C571" s="523">
        <v>363.6</v>
      </c>
      <c r="D571" s="535" t="s">
        <v>400</v>
      </c>
      <c r="E571" s="102" t="s">
        <v>403</v>
      </c>
      <c r="F571" s="537">
        <v>5</v>
      </c>
      <c r="G571" s="537">
        <v>5</v>
      </c>
      <c r="H571" s="537">
        <v>5</v>
      </c>
      <c r="I571" s="537">
        <v>5</v>
      </c>
      <c r="J571" s="534">
        <f t="shared" si="51"/>
        <v>20</v>
      </c>
      <c r="K571" s="549">
        <v>2900</v>
      </c>
      <c r="L571" s="559">
        <f t="shared" si="52"/>
        <v>58000</v>
      </c>
      <c r="M571" s="516"/>
      <c r="N571" s="516"/>
      <c r="O571" s="516"/>
      <c r="P571" s="516"/>
      <c r="Q571" s="516"/>
      <c r="R571" s="728"/>
    </row>
    <row r="572" spans="1:18" outlineLevel="2" x14ac:dyDescent="0.25">
      <c r="A572" s="586" t="s">
        <v>1074</v>
      </c>
      <c r="B572" s="524">
        <v>40141606</v>
      </c>
      <c r="C572" s="523">
        <v>363.6</v>
      </c>
      <c r="D572" s="535" t="s">
        <v>630</v>
      </c>
      <c r="E572" s="105" t="s">
        <v>402</v>
      </c>
      <c r="F572" s="537">
        <v>5</v>
      </c>
      <c r="G572" s="537">
        <v>5</v>
      </c>
      <c r="H572" s="537">
        <v>5</v>
      </c>
      <c r="I572" s="537">
        <v>5</v>
      </c>
      <c r="J572" s="534">
        <f t="shared" si="51"/>
        <v>20</v>
      </c>
      <c r="K572" s="549">
        <v>25000</v>
      </c>
      <c r="L572" s="559">
        <f t="shared" si="52"/>
        <v>500000</v>
      </c>
      <c r="M572" s="516"/>
      <c r="N572" s="516"/>
      <c r="O572" s="516"/>
      <c r="P572" s="516"/>
      <c r="Q572" s="516"/>
      <c r="R572" s="728"/>
    </row>
    <row r="573" spans="1:18" outlineLevel="2" x14ac:dyDescent="0.25">
      <c r="A573" s="586" t="s">
        <v>1074</v>
      </c>
      <c r="B573" s="524">
        <v>20122354</v>
      </c>
      <c r="C573" s="523">
        <v>363.6</v>
      </c>
      <c r="D573" s="535" t="s">
        <v>839</v>
      </c>
      <c r="E573" s="105" t="s">
        <v>402</v>
      </c>
      <c r="F573" s="537">
        <v>10</v>
      </c>
      <c r="G573" s="537">
        <v>10</v>
      </c>
      <c r="H573" s="537">
        <v>10</v>
      </c>
      <c r="I573" s="537">
        <v>10</v>
      </c>
      <c r="J573" s="534">
        <f t="shared" si="51"/>
        <v>40</v>
      </c>
      <c r="K573" s="549">
        <v>250</v>
      </c>
      <c r="L573" s="559">
        <f t="shared" si="52"/>
        <v>10000</v>
      </c>
      <c r="M573" s="516"/>
      <c r="N573" s="516"/>
      <c r="O573" s="516"/>
      <c r="P573" s="516"/>
      <c r="Q573" s="516"/>
      <c r="R573" s="728"/>
    </row>
    <row r="574" spans="1:18" outlineLevel="2" x14ac:dyDescent="0.25">
      <c r="A574" s="586" t="s">
        <v>1074</v>
      </c>
      <c r="B574" s="524">
        <v>40141606</v>
      </c>
      <c r="C574" s="523">
        <v>363.6</v>
      </c>
      <c r="D574" s="535" t="s">
        <v>629</v>
      </c>
      <c r="E574" s="105" t="s">
        <v>402</v>
      </c>
      <c r="F574" s="537">
        <v>5</v>
      </c>
      <c r="G574" s="537">
        <v>5</v>
      </c>
      <c r="H574" s="537">
        <v>5</v>
      </c>
      <c r="I574" s="537">
        <v>5</v>
      </c>
      <c r="J574" s="534">
        <f t="shared" si="51"/>
        <v>20</v>
      </c>
      <c r="K574" s="549">
        <v>20000</v>
      </c>
      <c r="L574" s="559">
        <f t="shared" si="52"/>
        <v>400000</v>
      </c>
      <c r="M574" s="516"/>
      <c r="N574" s="516"/>
      <c r="O574" s="516"/>
      <c r="P574" s="516"/>
      <c r="Q574" s="516"/>
      <c r="R574" s="728"/>
    </row>
    <row r="575" spans="1:18" outlineLevel="2" x14ac:dyDescent="0.25">
      <c r="A575" s="586" t="s">
        <v>1074</v>
      </c>
      <c r="B575" s="524">
        <v>20122354</v>
      </c>
      <c r="C575" s="523">
        <v>363.6</v>
      </c>
      <c r="D575" s="535" t="s">
        <v>844</v>
      </c>
      <c r="E575" s="105" t="s">
        <v>402</v>
      </c>
      <c r="F575" s="537">
        <v>12</v>
      </c>
      <c r="G575" s="537">
        <v>12</v>
      </c>
      <c r="H575" s="537">
        <v>12</v>
      </c>
      <c r="I575" s="537">
        <v>12</v>
      </c>
      <c r="J575" s="534">
        <f t="shared" si="51"/>
        <v>48</v>
      </c>
      <c r="K575" s="549">
        <v>600</v>
      </c>
      <c r="L575" s="559">
        <f t="shared" si="52"/>
        <v>28800</v>
      </c>
      <c r="M575" s="516"/>
      <c r="N575" s="516"/>
      <c r="O575" s="516"/>
      <c r="P575" s="516"/>
      <c r="Q575" s="516"/>
      <c r="R575" s="728"/>
    </row>
    <row r="576" spans="1:18" outlineLevel="2" x14ac:dyDescent="0.25">
      <c r="A576" s="586" t="s">
        <v>1074</v>
      </c>
      <c r="B576" s="524">
        <v>40141606</v>
      </c>
      <c r="C576" s="523">
        <v>363.6</v>
      </c>
      <c r="D576" s="535" t="s">
        <v>869</v>
      </c>
      <c r="E576" s="105" t="s">
        <v>402</v>
      </c>
      <c r="F576" s="537">
        <v>12</v>
      </c>
      <c r="G576" s="537">
        <v>12</v>
      </c>
      <c r="H576" s="537">
        <v>12</v>
      </c>
      <c r="I576" s="537">
        <v>12</v>
      </c>
      <c r="J576" s="534">
        <f t="shared" si="51"/>
        <v>48</v>
      </c>
      <c r="K576" s="549">
        <v>350</v>
      </c>
      <c r="L576" s="559">
        <f t="shared" si="52"/>
        <v>16800</v>
      </c>
      <c r="M576" s="516"/>
      <c r="N576" s="516"/>
      <c r="O576" s="516"/>
      <c r="P576" s="516"/>
      <c r="Q576" s="516"/>
      <c r="R576" s="728"/>
    </row>
    <row r="577" spans="1:18" outlineLevel="2" x14ac:dyDescent="0.25">
      <c r="A577" s="586" t="s">
        <v>1074</v>
      </c>
      <c r="B577" s="524">
        <v>20122354</v>
      </c>
      <c r="C577" s="523">
        <v>363.6</v>
      </c>
      <c r="D577" s="535" t="s">
        <v>849</v>
      </c>
      <c r="E577" s="105" t="s">
        <v>402</v>
      </c>
      <c r="F577" s="537">
        <v>13</v>
      </c>
      <c r="G577" s="537">
        <v>13</v>
      </c>
      <c r="H577" s="537">
        <v>13</v>
      </c>
      <c r="I577" s="537">
        <v>13</v>
      </c>
      <c r="J577" s="534">
        <f t="shared" si="51"/>
        <v>52</v>
      </c>
      <c r="K577" s="549">
        <v>1300</v>
      </c>
      <c r="L577" s="559">
        <f t="shared" si="52"/>
        <v>67600</v>
      </c>
      <c r="M577" s="516"/>
      <c r="N577" s="516"/>
      <c r="O577" s="516"/>
      <c r="P577" s="516"/>
      <c r="Q577" s="516"/>
      <c r="R577" s="728"/>
    </row>
    <row r="578" spans="1:18" outlineLevel="2" x14ac:dyDescent="0.25">
      <c r="A578" s="586" t="s">
        <v>1074</v>
      </c>
      <c r="B578" s="524">
        <v>30111601</v>
      </c>
      <c r="C578" s="523">
        <v>363.6</v>
      </c>
      <c r="D578" s="535" t="s">
        <v>639</v>
      </c>
      <c r="E578" s="105" t="s">
        <v>402</v>
      </c>
      <c r="F578" s="537">
        <v>13</v>
      </c>
      <c r="G578" s="537">
        <v>13</v>
      </c>
      <c r="H578" s="537">
        <v>13</v>
      </c>
      <c r="I578" s="537">
        <v>13</v>
      </c>
      <c r="J578" s="534">
        <f t="shared" si="51"/>
        <v>52</v>
      </c>
      <c r="K578" s="549">
        <v>2500</v>
      </c>
      <c r="L578" s="559">
        <f t="shared" si="52"/>
        <v>130000</v>
      </c>
      <c r="M578" s="516"/>
      <c r="N578" s="516"/>
      <c r="O578" s="516"/>
      <c r="P578" s="516"/>
      <c r="Q578" s="516"/>
      <c r="R578" s="728"/>
    </row>
    <row r="579" spans="1:18" outlineLevel="2" x14ac:dyDescent="0.25">
      <c r="A579" s="586" t="s">
        <v>1074</v>
      </c>
      <c r="B579" s="524">
        <v>30111601</v>
      </c>
      <c r="C579" s="523">
        <v>363.6</v>
      </c>
      <c r="D579" s="535" t="s">
        <v>640</v>
      </c>
      <c r="E579" s="105" t="s">
        <v>402</v>
      </c>
      <c r="F579" s="537">
        <v>7</v>
      </c>
      <c r="G579" s="537">
        <v>7</v>
      </c>
      <c r="H579" s="537">
        <v>7</v>
      </c>
      <c r="I579" s="537">
        <v>7</v>
      </c>
      <c r="J579" s="534">
        <f t="shared" si="51"/>
        <v>28</v>
      </c>
      <c r="K579" s="549">
        <v>3980</v>
      </c>
      <c r="L579" s="559">
        <f t="shared" si="52"/>
        <v>111440</v>
      </c>
      <c r="M579" s="516"/>
      <c r="N579" s="516"/>
      <c r="O579" s="516"/>
      <c r="P579" s="516"/>
      <c r="Q579" s="516"/>
      <c r="R579" s="728"/>
    </row>
    <row r="580" spans="1:18" outlineLevel="2" x14ac:dyDescent="0.25">
      <c r="A580" s="586" t="s">
        <v>1074</v>
      </c>
      <c r="B580" s="524">
        <v>40141606</v>
      </c>
      <c r="C580" s="523">
        <v>363.6</v>
      </c>
      <c r="D580" s="535" t="s">
        <v>625</v>
      </c>
      <c r="E580" s="103" t="s">
        <v>123</v>
      </c>
      <c r="F580" s="537">
        <v>5</v>
      </c>
      <c r="G580" s="537">
        <v>5</v>
      </c>
      <c r="H580" s="537">
        <v>5</v>
      </c>
      <c r="I580" s="537">
        <v>5</v>
      </c>
      <c r="J580" s="534">
        <f t="shared" si="51"/>
        <v>20</v>
      </c>
      <c r="K580" s="549">
        <v>7200</v>
      </c>
      <c r="L580" s="559">
        <f t="shared" si="52"/>
        <v>144000</v>
      </c>
      <c r="M580" s="516"/>
      <c r="N580" s="516"/>
      <c r="O580" s="516"/>
      <c r="P580" s="516"/>
      <c r="Q580" s="516"/>
      <c r="R580" s="728"/>
    </row>
    <row r="581" spans="1:18" outlineLevel="2" x14ac:dyDescent="0.25">
      <c r="A581" s="586" t="s">
        <v>1074</v>
      </c>
      <c r="B581" s="524">
        <v>40141606</v>
      </c>
      <c r="C581" s="523">
        <v>363.6</v>
      </c>
      <c r="D581" s="535" t="s">
        <v>628</v>
      </c>
      <c r="E581" s="105" t="s">
        <v>402</v>
      </c>
      <c r="F581" s="537">
        <v>3</v>
      </c>
      <c r="G581" s="537">
        <v>3</v>
      </c>
      <c r="H581" s="537">
        <v>3</v>
      </c>
      <c r="I581" s="537">
        <v>3</v>
      </c>
      <c r="J581" s="534">
        <f t="shared" si="51"/>
        <v>12</v>
      </c>
      <c r="K581" s="549">
        <v>16640</v>
      </c>
      <c r="L581" s="559">
        <f t="shared" si="52"/>
        <v>199680</v>
      </c>
      <c r="M581" s="516"/>
      <c r="N581" s="516"/>
      <c r="O581" s="516"/>
      <c r="P581" s="516"/>
      <c r="Q581" s="516"/>
      <c r="R581" s="728"/>
    </row>
    <row r="582" spans="1:18" outlineLevel="2" x14ac:dyDescent="0.25">
      <c r="A582" s="586" t="s">
        <v>1074</v>
      </c>
      <c r="B582" s="524">
        <v>31231311</v>
      </c>
      <c r="C582" s="523">
        <v>363.6</v>
      </c>
      <c r="D582" s="535" t="s">
        <v>619</v>
      </c>
      <c r="E582" s="105" t="s">
        <v>402</v>
      </c>
      <c r="F582" s="537">
        <v>12</v>
      </c>
      <c r="G582" s="537">
        <v>12</v>
      </c>
      <c r="H582" s="537">
        <v>12</v>
      </c>
      <c r="I582" s="537">
        <v>12</v>
      </c>
      <c r="J582" s="534">
        <f t="shared" si="51"/>
        <v>48</v>
      </c>
      <c r="K582" s="549">
        <v>3500</v>
      </c>
      <c r="L582" s="559">
        <f t="shared" si="52"/>
        <v>168000</v>
      </c>
      <c r="M582" s="516"/>
      <c r="N582" s="516"/>
      <c r="O582" s="516"/>
      <c r="P582" s="516"/>
      <c r="Q582" s="516"/>
      <c r="R582" s="728"/>
    </row>
    <row r="583" spans="1:18" outlineLevel="2" x14ac:dyDescent="0.25">
      <c r="A583" s="586" t="s">
        <v>1074</v>
      </c>
      <c r="B583" s="524">
        <v>20122354</v>
      </c>
      <c r="C583" s="523">
        <v>363.6</v>
      </c>
      <c r="D583" s="535" t="s">
        <v>846</v>
      </c>
      <c r="E583" s="105" t="s">
        <v>402</v>
      </c>
      <c r="F583" s="537">
        <v>17</v>
      </c>
      <c r="G583" s="537">
        <v>17</v>
      </c>
      <c r="H583" s="537">
        <v>17</v>
      </c>
      <c r="I583" s="537">
        <v>17</v>
      </c>
      <c r="J583" s="534">
        <f t="shared" si="51"/>
        <v>68</v>
      </c>
      <c r="K583" s="549">
        <v>835</v>
      </c>
      <c r="L583" s="559">
        <f t="shared" si="52"/>
        <v>56780</v>
      </c>
      <c r="M583" s="516"/>
      <c r="N583" s="516"/>
      <c r="O583" s="516"/>
      <c r="P583" s="516"/>
      <c r="Q583" s="516"/>
      <c r="R583" s="728"/>
    </row>
    <row r="584" spans="1:18" outlineLevel="2" x14ac:dyDescent="0.25">
      <c r="A584" s="586" t="s">
        <v>1074</v>
      </c>
      <c r="B584" s="524">
        <v>40141606</v>
      </c>
      <c r="C584" s="523">
        <v>363.6</v>
      </c>
      <c r="D584" s="535" t="s">
        <v>627</v>
      </c>
      <c r="E584" s="105" t="s">
        <v>402</v>
      </c>
      <c r="F584" s="537">
        <v>8</v>
      </c>
      <c r="G584" s="537">
        <v>8</v>
      </c>
      <c r="H584" s="537">
        <v>8</v>
      </c>
      <c r="I584" s="537">
        <v>8</v>
      </c>
      <c r="J584" s="534">
        <f t="shared" si="51"/>
        <v>32</v>
      </c>
      <c r="K584" s="549">
        <v>12950</v>
      </c>
      <c r="L584" s="559">
        <f t="shared" si="52"/>
        <v>414400</v>
      </c>
      <c r="M584" s="516"/>
      <c r="N584" s="516"/>
      <c r="O584" s="516"/>
      <c r="P584" s="516"/>
      <c r="Q584" s="516"/>
      <c r="R584" s="728"/>
    </row>
    <row r="585" spans="1:18" outlineLevel="2" x14ac:dyDescent="0.25">
      <c r="A585" s="586" t="s">
        <v>1074</v>
      </c>
      <c r="B585" s="524">
        <v>20122354</v>
      </c>
      <c r="C585" s="523">
        <v>363.6</v>
      </c>
      <c r="D585" s="535" t="s">
        <v>841</v>
      </c>
      <c r="E585" s="105" t="s">
        <v>402</v>
      </c>
      <c r="F585" s="537">
        <v>18</v>
      </c>
      <c r="G585" s="537">
        <v>18</v>
      </c>
      <c r="H585" s="537">
        <v>18</v>
      </c>
      <c r="I585" s="537">
        <v>18</v>
      </c>
      <c r="J585" s="534">
        <f t="shared" si="51"/>
        <v>72</v>
      </c>
      <c r="K585" s="549">
        <v>280</v>
      </c>
      <c r="L585" s="559">
        <f t="shared" si="52"/>
        <v>20160</v>
      </c>
      <c r="M585" s="516"/>
      <c r="N585" s="516"/>
      <c r="O585" s="516"/>
      <c r="P585" s="516"/>
      <c r="Q585" s="516"/>
      <c r="R585" s="728"/>
    </row>
    <row r="586" spans="1:18" outlineLevel="2" x14ac:dyDescent="0.25">
      <c r="A586" s="586" t="s">
        <v>1074</v>
      </c>
      <c r="B586" s="524">
        <v>30102403</v>
      </c>
      <c r="C586" s="523">
        <v>363.6</v>
      </c>
      <c r="D586" s="535" t="s">
        <v>401</v>
      </c>
      <c r="E586" s="102" t="s">
        <v>403</v>
      </c>
      <c r="F586" s="537">
        <v>10</v>
      </c>
      <c r="G586" s="537">
        <v>10</v>
      </c>
      <c r="H586" s="537">
        <v>10</v>
      </c>
      <c r="I586" s="537">
        <v>10</v>
      </c>
      <c r="J586" s="534">
        <f t="shared" si="51"/>
        <v>40</v>
      </c>
      <c r="K586" s="549">
        <v>2125</v>
      </c>
      <c r="L586" s="559">
        <f t="shared" si="52"/>
        <v>85000</v>
      </c>
      <c r="M586" s="516"/>
      <c r="N586" s="516"/>
      <c r="O586" s="516"/>
      <c r="P586" s="516"/>
      <c r="Q586" s="516"/>
      <c r="R586" s="728"/>
    </row>
    <row r="587" spans="1:18" outlineLevel="2" x14ac:dyDescent="0.25">
      <c r="A587" s="586" t="s">
        <v>1074</v>
      </c>
      <c r="B587" s="524">
        <v>40141606</v>
      </c>
      <c r="C587" s="523">
        <v>363.6</v>
      </c>
      <c r="D587" s="535" t="s">
        <v>624</v>
      </c>
      <c r="E587" s="103" t="s">
        <v>123</v>
      </c>
      <c r="F587" s="537">
        <v>10</v>
      </c>
      <c r="G587" s="537">
        <v>10</v>
      </c>
      <c r="H587" s="537">
        <v>10</v>
      </c>
      <c r="I587" s="537">
        <v>10</v>
      </c>
      <c r="J587" s="534">
        <f t="shared" si="51"/>
        <v>40</v>
      </c>
      <c r="K587" s="549">
        <v>6000</v>
      </c>
      <c r="L587" s="559">
        <f t="shared" si="52"/>
        <v>240000</v>
      </c>
      <c r="M587" s="516"/>
      <c r="N587" s="516"/>
      <c r="O587" s="516"/>
      <c r="P587" s="516"/>
      <c r="Q587" s="516"/>
      <c r="R587" s="728"/>
    </row>
    <row r="588" spans="1:18" outlineLevel="2" x14ac:dyDescent="0.25">
      <c r="A588" s="586" t="s">
        <v>1074</v>
      </c>
      <c r="B588" s="524">
        <v>20122354</v>
      </c>
      <c r="C588" s="523">
        <v>363.6</v>
      </c>
      <c r="D588" s="535" t="s">
        <v>463</v>
      </c>
      <c r="E588" s="105" t="s">
        <v>402</v>
      </c>
      <c r="F588" s="537">
        <v>25</v>
      </c>
      <c r="G588" s="537">
        <v>25</v>
      </c>
      <c r="H588" s="537">
        <v>25</v>
      </c>
      <c r="I588" s="537">
        <v>25</v>
      </c>
      <c r="J588" s="534">
        <f t="shared" si="51"/>
        <v>100</v>
      </c>
      <c r="K588" s="549">
        <v>230</v>
      </c>
      <c r="L588" s="559">
        <f t="shared" si="52"/>
        <v>23000</v>
      </c>
      <c r="M588" s="516"/>
      <c r="N588" s="516"/>
      <c r="O588" s="516"/>
      <c r="P588" s="516"/>
      <c r="Q588" s="516"/>
      <c r="R588" s="728"/>
    </row>
    <row r="589" spans="1:18" outlineLevel="2" x14ac:dyDescent="0.25">
      <c r="A589" s="586" t="s">
        <v>1074</v>
      </c>
      <c r="B589" s="524">
        <v>3121311</v>
      </c>
      <c r="C589" s="523">
        <v>363.6</v>
      </c>
      <c r="D589" s="535" t="s">
        <v>632</v>
      </c>
      <c r="E589" s="105" t="s">
        <v>402</v>
      </c>
      <c r="F589" s="537">
        <v>30</v>
      </c>
      <c r="G589" s="537">
        <v>30</v>
      </c>
      <c r="H589" s="537">
        <v>30</v>
      </c>
      <c r="I589" s="537">
        <v>30</v>
      </c>
      <c r="J589" s="534">
        <f t="shared" si="51"/>
        <v>120</v>
      </c>
      <c r="K589" s="549">
        <v>3500</v>
      </c>
      <c r="L589" s="559">
        <f t="shared" si="52"/>
        <v>420000</v>
      </c>
      <c r="M589" s="516"/>
      <c r="N589" s="516"/>
      <c r="O589" s="516"/>
      <c r="P589" s="516"/>
      <c r="Q589" s="516"/>
      <c r="R589" s="728"/>
    </row>
    <row r="590" spans="1:18" outlineLevel="2" x14ac:dyDescent="0.25">
      <c r="A590" s="586" t="s">
        <v>1074</v>
      </c>
      <c r="B590" s="524">
        <v>3121311</v>
      </c>
      <c r="C590" s="523">
        <v>363.6</v>
      </c>
      <c r="D590" s="535" t="s">
        <v>633</v>
      </c>
      <c r="E590" s="105" t="s">
        <v>402</v>
      </c>
      <c r="F590" s="537">
        <v>30</v>
      </c>
      <c r="G590" s="537">
        <v>30</v>
      </c>
      <c r="H590" s="537">
        <v>30</v>
      </c>
      <c r="I590" s="537">
        <v>30</v>
      </c>
      <c r="J590" s="534">
        <f t="shared" si="51"/>
        <v>120</v>
      </c>
      <c r="K590" s="549">
        <v>4000</v>
      </c>
      <c r="L590" s="559">
        <f t="shared" si="52"/>
        <v>480000</v>
      </c>
      <c r="M590" s="516"/>
      <c r="N590" s="516"/>
      <c r="O590" s="516"/>
      <c r="P590" s="516"/>
      <c r="Q590" s="516"/>
      <c r="R590" s="728"/>
    </row>
    <row r="591" spans="1:18" outlineLevel="2" x14ac:dyDescent="0.25">
      <c r="A591" s="586" t="s">
        <v>1074</v>
      </c>
      <c r="B591" s="524">
        <v>30111601</v>
      </c>
      <c r="C591" s="523">
        <v>363.6</v>
      </c>
      <c r="D591" s="535" t="s">
        <v>638</v>
      </c>
      <c r="E591" s="105" t="s">
        <v>402</v>
      </c>
      <c r="F591" s="537">
        <v>30</v>
      </c>
      <c r="G591" s="537">
        <v>30</v>
      </c>
      <c r="H591" s="537">
        <v>30</v>
      </c>
      <c r="I591" s="537">
        <v>30</v>
      </c>
      <c r="J591" s="534">
        <f t="shared" si="51"/>
        <v>120</v>
      </c>
      <c r="K591" s="549">
        <v>1690</v>
      </c>
      <c r="L591" s="559">
        <f t="shared" si="52"/>
        <v>202800</v>
      </c>
      <c r="M591" s="516"/>
      <c r="N591" s="516"/>
      <c r="O591" s="516"/>
      <c r="P591" s="516"/>
      <c r="Q591" s="516"/>
      <c r="R591" s="728"/>
    </row>
    <row r="592" spans="1:18" outlineLevel="2" x14ac:dyDescent="0.25">
      <c r="A592" s="586" t="s">
        <v>1074</v>
      </c>
      <c r="B592" s="524">
        <v>30111601</v>
      </c>
      <c r="C592" s="523">
        <v>363.6</v>
      </c>
      <c r="D592" s="535" t="s">
        <v>637</v>
      </c>
      <c r="E592" s="105" t="s">
        <v>402</v>
      </c>
      <c r="F592" s="537">
        <v>30</v>
      </c>
      <c r="G592" s="537">
        <v>30</v>
      </c>
      <c r="H592" s="537">
        <v>30</v>
      </c>
      <c r="I592" s="537">
        <v>30</v>
      </c>
      <c r="J592" s="534">
        <f t="shared" si="51"/>
        <v>120</v>
      </c>
      <c r="K592" s="549">
        <v>980</v>
      </c>
      <c r="L592" s="559">
        <f t="shared" si="52"/>
        <v>117600</v>
      </c>
      <c r="M592" s="516"/>
      <c r="N592" s="516"/>
      <c r="O592" s="516"/>
      <c r="P592" s="516"/>
      <c r="Q592" s="516"/>
      <c r="R592" s="728"/>
    </row>
    <row r="593" spans="1:18" outlineLevel="2" x14ac:dyDescent="0.25">
      <c r="A593" s="586" t="s">
        <v>1074</v>
      </c>
      <c r="B593" s="524">
        <v>20122354</v>
      </c>
      <c r="C593" s="523">
        <v>363.6</v>
      </c>
      <c r="D593" s="535" t="s">
        <v>843</v>
      </c>
      <c r="E593" s="105" t="s">
        <v>402</v>
      </c>
      <c r="F593" s="537">
        <v>30</v>
      </c>
      <c r="G593" s="537">
        <v>30</v>
      </c>
      <c r="H593" s="537">
        <v>30</v>
      </c>
      <c r="I593" s="537">
        <v>30</v>
      </c>
      <c r="J593" s="534">
        <f t="shared" si="51"/>
        <v>120</v>
      </c>
      <c r="K593" s="549">
        <v>450</v>
      </c>
      <c r="L593" s="559">
        <f t="shared" si="52"/>
        <v>54000</v>
      </c>
      <c r="M593" s="516"/>
      <c r="N593" s="516"/>
      <c r="O593" s="516"/>
      <c r="P593" s="516"/>
      <c r="Q593" s="516"/>
      <c r="R593" s="728"/>
    </row>
    <row r="594" spans="1:18" outlineLevel="2" x14ac:dyDescent="0.25">
      <c r="A594" s="586" t="s">
        <v>1074</v>
      </c>
      <c r="B594" s="524">
        <v>20122354</v>
      </c>
      <c r="C594" s="523">
        <v>363.6</v>
      </c>
      <c r="D594" s="535" t="s">
        <v>464</v>
      </c>
      <c r="E594" s="105" t="s">
        <v>402</v>
      </c>
      <c r="F594" s="537">
        <v>50</v>
      </c>
      <c r="G594" s="537">
        <v>50</v>
      </c>
      <c r="H594" s="537">
        <v>50</v>
      </c>
      <c r="I594" s="537">
        <v>50</v>
      </c>
      <c r="J594" s="534">
        <f t="shared" si="51"/>
        <v>200</v>
      </c>
      <c r="K594" s="549">
        <v>135</v>
      </c>
      <c r="L594" s="559">
        <f t="shared" si="52"/>
        <v>27000</v>
      </c>
      <c r="M594" s="516"/>
      <c r="N594" s="516"/>
      <c r="O594" s="516"/>
      <c r="P594" s="516"/>
      <c r="Q594" s="516"/>
      <c r="R594" s="728"/>
    </row>
    <row r="595" spans="1:18" outlineLevel="2" x14ac:dyDescent="0.25">
      <c r="A595" s="586" t="s">
        <v>1074</v>
      </c>
      <c r="B595" s="524">
        <v>40141606</v>
      </c>
      <c r="C595" s="523">
        <v>363.6</v>
      </c>
      <c r="D595" s="535" t="s">
        <v>623</v>
      </c>
      <c r="E595" s="103" t="s">
        <v>123</v>
      </c>
      <c r="F595" s="537">
        <v>50</v>
      </c>
      <c r="G595" s="537">
        <v>50</v>
      </c>
      <c r="H595" s="537">
        <v>50</v>
      </c>
      <c r="I595" s="537">
        <v>50</v>
      </c>
      <c r="J595" s="534">
        <f t="shared" si="51"/>
        <v>200</v>
      </c>
      <c r="K595" s="549">
        <v>3000</v>
      </c>
      <c r="L595" s="559">
        <f t="shared" si="52"/>
        <v>600000</v>
      </c>
      <c r="M595" s="516"/>
      <c r="N595" s="516"/>
      <c r="O595" s="516"/>
      <c r="P595" s="516"/>
      <c r="Q595" s="516"/>
      <c r="R595" s="728"/>
    </row>
    <row r="596" spans="1:18" outlineLevel="2" x14ac:dyDescent="0.25">
      <c r="A596" s="586" t="s">
        <v>1074</v>
      </c>
      <c r="B596" s="524">
        <v>20122354</v>
      </c>
      <c r="C596" s="523">
        <v>363.6</v>
      </c>
      <c r="D596" s="535" t="s">
        <v>848</v>
      </c>
      <c r="E596" s="105" t="s">
        <v>402</v>
      </c>
      <c r="F596" s="537">
        <v>50</v>
      </c>
      <c r="G596" s="537">
        <v>50</v>
      </c>
      <c r="H596" s="537">
        <v>50</v>
      </c>
      <c r="I596" s="537">
        <v>50</v>
      </c>
      <c r="J596" s="534">
        <f t="shared" si="51"/>
        <v>200</v>
      </c>
      <c r="K596" s="549">
        <v>1050</v>
      </c>
      <c r="L596" s="559">
        <f t="shared" si="52"/>
        <v>210000</v>
      </c>
      <c r="M596" s="516"/>
      <c r="N596" s="516"/>
      <c r="O596" s="516"/>
      <c r="P596" s="516"/>
      <c r="Q596" s="516"/>
      <c r="R596" s="728"/>
    </row>
    <row r="597" spans="1:18" outlineLevel="2" x14ac:dyDescent="0.25">
      <c r="A597" s="586" t="s">
        <v>1074</v>
      </c>
      <c r="B597" s="524">
        <v>31231313</v>
      </c>
      <c r="C597" s="523">
        <v>363.6</v>
      </c>
      <c r="D597" s="535" t="s">
        <v>615</v>
      </c>
      <c r="E597" s="105" t="s">
        <v>402</v>
      </c>
      <c r="F597" s="537">
        <v>50</v>
      </c>
      <c r="G597" s="537">
        <v>50</v>
      </c>
      <c r="H597" s="537">
        <v>50</v>
      </c>
      <c r="I597" s="537">
        <v>50</v>
      </c>
      <c r="J597" s="534">
        <f t="shared" si="51"/>
        <v>200</v>
      </c>
      <c r="K597" s="549">
        <v>1300</v>
      </c>
      <c r="L597" s="559">
        <f t="shared" si="52"/>
        <v>260000</v>
      </c>
      <c r="M597" s="516"/>
      <c r="N597" s="516"/>
      <c r="O597" s="516"/>
      <c r="P597" s="516"/>
      <c r="Q597" s="516"/>
      <c r="R597" s="728"/>
    </row>
    <row r="598" spans="1:18" outlineLevel="2" x14ac:dyDescent="0.25">
      <c r="A598" s="586" t="s">
        <v>1074</v>
      </c>
      <c r="B598" s="524">
        <v>27112103</v>
      </c>
      <c r="C598" s="523">
        <v>363.6</v>
      </c>
      <c r="D598" s="535" t="s">
        <v>1033</v>
      </c>
      <c r="E598" s="103" t="s">
        <v>357</v>
      </c>
      <c r="F598" s="537">
        <v>50</v>
      </c>
      <c r="G598" s="537">
        <v>50</v>
      </c>
      <c r="H598" s="537">
        <v>50</v>
      </c>
      <c r="I598" s="537">
        <v>50</v>
      </c>
      <c r="J598" s="534">
        <f t="shared" ref="J598:J610" si="53">+I598+H598+G598+F598</f>
        <v>200</v>
      </c>
      <c r="K598" s="549">
        <v>1025</v>
      </c>
      <c r="L598" s="559">
        <f t="shared" ref="L598:L610" si="54">+K598*J598</f>
        <v>205000</v>
      </c>
      <c r="M598" s="516"/>
      <c r="N598" s="516"/>
      <c r="O598" s="516"/>
      <c r="P598" s="516"/>
      <c r="Q598" s="516"/>
      <c r="R598" s="728"/>
    </row>
    <row r="599" spans="1:18" outlineLevel="2" x14ac:dyDescent="0.25">
      <c r="A599" s="586" t="s">
        <v>1074</v>
      </c>
      <c r="B599" s="524">
        <v>27112103</v>
      </c>
      <c r="C599" s="523">
        <v>363.6</v>
      </c>
      <c r="D599" s="535" t="s">
        <v>1031</v>
      </c>
      <c r="E599" s="103" t="s">
        <v>357</v>
      </c>
      <c r="F599" s="537">
        <v>50</v>
      </c>
      <c r="G599" s="537">
        <v>50</v>
      </c>
      <c r="H599" s="537">
        <v>50</v>
      </c>
      <c r="I599" s="537">
        <v>50</v>
      </c>
      <c r="J599" s="534">
        <f t="shared" si="53"/>
        <v>200</v>
      </c>
      <c r="K599" s="549">
        <v>1025</v>
      </c>
      <c r="L599" s="559">
        <f t="shared" si="54"/>
        <v>205000</v>
      </c>
      <c r="M599" s="516"/>
      <c r="N599" s="516"/>
      <c r="O599" s="516"/>
      <c r="P599" s="516"/>
      <c r="Q599" s="516"/>
      <c r="R599" s="728"/>
    </row>
    <row r="600" spans="1:18" outlineLevel="2" x14ac:dyDescent="0.25">
      <c r="A600" s="586" t="s">
        <v>1074</v>
      </c>
      <c r="B600" s="524">
        <v>27112103</v>
      </c>
      <c r="C600" s="523">
        <v>363.6</v>
      </c>
      <c r="D600" s="535" t="s">
        <v>1034</v>
      </c>
      <c r="E600" s="103" t="s">
        <v>357</v>
      </c>
      <c r="F600" s="537">
        <v>40</v>
      </c>
      <c r="G600" s="537">
        <v>40</v>
      </c>
      <c r="H600" s="537">
        <v>40</v>
      </c>
      <c r="I600" s="537">
        <v>40</v>
      </c>
      <c r="J600" s="534">
        <f t="shared" si="53"/>
        <v>160</v>
      </c>
      <c r="K600" s="549">
        <v>1025</v>
      </c>
      <c r="L600" s="559">
        <f t="shared" si="54"/>
        <v>164000</v>
      </c>
      <c r="M600" s="516"/>
      <c r="N600" s="516"/>
      <c r="O600" s="516"/>
      <c r="P600" s="516"/>
      <c r="Q600" s="516"/>
      <c r="R600" s="728"/>
    </row>
    <row r="601" spans="1:18" outlineLevel="2" x14ac:dyDescent="0.25">
      <c r="A601" s="586" t="s">
        <v>1074</v>
      </c>
      <c r="B601" s="524">
        <v>27112103</v>
      </c>
      <c r="C601" s="523">
        <v>363.6</v>
      </c>
      <c r="D601" s="535" t="s">
        <v>1032</v>
      </c>
      <c r="E601" s="103" t="s">
        <v>357</v>
      </c>
      <c r="F601" s="537">
        <v>40</v>
      </c>
      <c r="G601" s="537">
        <v>40</v>
      </c>
      <c r="H601" s="537">
        <v>40</v>
      </c>
      <c r="I601" s="537">
        <v>40</v>
      </c>
      <c r="J601" s="534">
        <f t="shared" si="53"/>
        <v>160</v>
      </c>
      <c r="K601" s="549">
        <v>1025</v>
      </c>
      <c r="L601" s="559">
        <f t="shared" si="54"/>
        <v>164000</v>
      </c>
      <c r="M601" s="516"/>
      <c r="N601" s="516"/>
      <c r="O601" s="516"/>
      <c r="P601" s="516"/>
      <c r="Q601" s="516"/>
      <c r="R601" s="728"/>
    </row>
    <row r="602" spans="1:18" outlineLevel="2" x14ac:dyDescent="0.25">
      <c r="A602" s="586" t="s">
        <v>1074</v>
      </c>
      <c r="B602" s="524">
        <v>23171511</v>
      </c>
      <c r="C602" s="523">
        <v>363.6</v>
      </c>
      <c r="D602" s="535" t="s">
        <v>1040</v>
      </c>
      <c r="E602" s="105" t="s">
        <v>402</v>
      </c>
      <c r="F602" s="537">
        <v>100</v>
      </c>
      <c r="G602" s="537">
        <v>100</v>
      </c>
      <c r="H602" s="537">
        <v>100</v>
      </c>
      <c r="I602" s="537">
        <v>100</v>
      </c>
      <c r="J602" s="534">
        <f t="shared" si="53"/>
        <v>400</v>
      </c>
      <c r="K602" s="549">
        <v>290</v>
      </c>
      <c r="L602" s="559">
        <f t="shared" si="54"/>
        <v>116000</v>
      </c>
      <c r="M602" s="516"/>
      <c r="N602" s="516"/>
      <c r="O602" s="516"/>
      <c r="P602" s="516"/>
      <c r="Q602" s="516"/>
      <c r="R602" s="728"/>
    </row>
    <row r="603" spans="1:18" outlineLevel="2" x14ac:dyDescent="0.25">
      <c r="A603" s="586" t="s">
        <v>1074</v>
      </c>
      <c r="B603" s="524">
        <v>31231313</v>
      </c>
      <c r="C603" s="523">
        <v>363.6</v>
      </c>
      <c r="D603" s="535" t="s">
        <v>616</v>
      </c>
      <c r="E603" s="105" t="s">
        <v>402</v>
      </c>
      <c r="F603" s="537">
        <v>50</v>
      </c>
      <c r="G603" s="537">
        <v>50</v>
      </c>
      <c r="H603" s="537">
        <v>50</v>
      </c>
      <c r="I603" s="537">
        <v>50</v>
      </c>
      <c r="J603" s="534">
        <f t="shared" si="53"/>
        <v>200</v>
      </c>
      <c r="K603" s="549">
        <v>1500</v>
      </c>
      <c r="L603" s="559">
        <f t="shared" si="54"/>
        <v>300000</v>
      </c>
      <c r="M603" s="516"/>
      <c r="N603" s="516"/>
      <c r="O603" s="516"/>
      <c r="P603" s="516"/>
      <c r="Q603" s="516"/>
      <c r="R603" s="728"/>
    </row>
    <row r="604" spans="1:18" outlineLevel="2" x14ac:dyDescent="0.25">
      <c r="A604" s="586" t="s">
        <v>1074</v>
      </c>
      <c r="B604" s="524">
        <v>27112103</v>
      </c>
      <c r="C604" s="523">
        <v>363.6</v>
      </c>
      <c r="D604" s="535" t="s">
        <v>1029</v>
      </c>
      <c r="E604" s="103" t="s">
        <v>357</v>
      </c>
      <c r="F604" s="537">
        <v>50</v>
      </c>
      <c r="G604" s="537">
        <v>50</v>
      </c>
      <c r="H604" s="537">
        <v>50</v>
      </c>
      <c r="I604" s="537">
        <v>50</v>
      </c>
      <c r="J604" s="534">
        <f t="shared" si="53"/>
        <v>200</v>
      </c>
      <c r="K604" s="549">
        <v>1025</v>
      </c>
      <c r="L604" s="559">
        <f t="shared" si="54"/>
        <v>205000</v>
      </c>
      <c r="M604" s="516"/>
      <c r="N604" s="516"/>
      <c r="O604" s="516"/>
      <c r="P604" s="516"/>
      <c r="Q604" s="516"/>
      <c r="R604" s="728"/>
    </row>
    <row r="605" spans="1:18" outlineLevel="2" x14ac:dyDescent="0.25">
      <c r="A605" s="586" t="s">
        <v>1074</v>
      </c>
      <c r="B605" s="524">
        <v>27112103</v>
      </c>
      <c r="C605" s="523">
        <v>363.6</v>
      </c>
      <c r="D605" s="535" t="s">
        <v>1028</v>
      </c>
      <c r="E605" s="103" t="s">
        <v>357</v>
      </c>
      <c r="F605" s="537">
        <v>50</v>
      </c>
      <c r="G605" s="537">
        <v>50</v>
      </c>
      <c r="H605" s="537">
        <v>50</v>
      </c>
      <c r="I605" s="537">
        <v>50</v>
      </c>
      <c r="J605" s="534">
        <f t="shared" si="53"/>
        <v>200</v>
      </c>
      <c r="K605" s="549">
        <v>1025</v>
      </c>
      <c r="L605" s="559">
        <f t="shared" si="54"/>
        <v>205000</v>
      </c>
      <c r="M605" s="516"/>
      <c r="N605" s="516"/>
      <c r="O605" s="516"/>
      <c r="P605" s="516"/>
      <c r="Q605" s="516"/>
      <c r="R605" s="728"/>
    </row>
    <row r="606" spans="1:18" outlineLevel="2" x14ac:dyDescent="0.25">
      <c r="A606" s="586" t="s">
        <v>1074</v>
      </c>
      <c r="B606" s="524">
        <v>27112103</v>
      </c>
      <c r="C606" s="523">
        <v>363.6</v>
      </c>
      <c r="D606" s="535" t="s">
        <v>1030</v>
      </c>
      <c r="E606" s="103" t="s">
        <v>357</v>
      </c>
      <c r="F606" s="537">
        <v>50</v>
      </c>
      <c r="G606" s="537">
        <v>50</v>
      </c>
      <c r="H606" s="537">
        <v>50</v>
      </c>
      <c r="I606" s="537">
        <v>50</v>
      </c>
      <c r="J606" s="534">
        <f t="shared" si="53"/>
        <v>200</v>
      </c>
      <c r="K606" s="549">
        <v>1025</v>
      </c>
      <c r="L606" s="559">
        <f t="shared" si="54"/>
        <v>205000</v>
      </c>
      <c r="M606" s="516"/>
      <c r="N606" s="516"/>
      <c r="O606" s="516"/>
      <c r="P606" s="516"/>
      <c r="Q606" s="516"/>
      <c r="R606" s="728"/>
    </row>
    <row r="607" spans="1:18" outlineLevel="2" x14ac:dyDescent="0.25">
      <c r="A607" s="586" t="s">
        <v>1074</v>
      </c>
      <c r="B607" s="524">
        <v>20122354</v>
      </c>
      <c r="C607" s="523">
        <v>363.6</v>
      </c>
      <c r="D607" s="535" t="s">
        <v>845</v>
      </c>
      <c r="E607" s="105" t="s">
        <v>402</v>
      </c>
      <c r="F607" s="537">
        <v>100</v>
      </c>
      <c r="G607" s="537">
        <v>100</v>
      </c>
      <c r="H607" s="537">
        <v>100</v>
      </c>
      <c r="I607" s="537">
        <v>100</v>
      </c>
      <c r="J607" s="534">
        <f t="shared" si="53"/>
        <v>400</v>
      </c>
      <c r="K607" s="549">
        <v>500</v>
      </c>
      <c r="L607" s="559">
        <f t="shared" si="54"/>
        <v>200000</v>
      </c>
      <c r="M607" s="516"/>
      <c r="N607" s="516"/>
      <c r="O607" s="516"/>
      <c r="P607" s="516"/>
      <c r="Q607" s="516"/>
      <c r="R607" s="728"/>
    </row>
    <row r="608" spans="1:18" outlineLevel="2" x14ac:dyDescent="0.25">
      <c r="A608" s="586" t="s">
        <v>1074</v>
      </c>
      <c r="B608" s="524">
        <v>20122354</v>
      </c>
      <c r="C608" s="523">
        <v>363.6</v>
      </c>
      <c r="D608" s="535" t="s">
        <v>842</v>
      </c>
      <c r="E608" s="105" t="s">
        <v>402</v>
      </c>
      <c r="F608" s="537">
        <v>100</v>
      </c>
      <c r="G608" s="537">
        <v>100</v>
      </c>
      <c r="H608" s="537">
        <v>100</v>
      </c>
      <c r="I608" s="537">
        <v>100</v>
      </c>
      <c r="J608" s="534">
        <f t="shared" si="53"/>
        <v>400</v>
      </c>
      <c r="K608" s="549">
        <v>380</v>
      </c>
      <c r="L608" s="559">
        <f t="shared" si="54"/>
        <v>152000</v>
      </c>
      <c r="M608" s="516"/>
      <c r="N608" s="516"/>
      <c r="O608" s="516"/>
      <c r="P608" s="516"/>
      <c r="Q608" s="516"/>
      <c r="R608" s="728"/>
    </row>
    <row r="609" spans="1:18" outlineLevel="2" x14ac:dyDescent="0.25">
      <c r="A609" s="586" t="s">
        <v>1074</v>
      </c>
      <c r="B609" s="524">
        <v>20122354</v>
      </c>
      <c r="C609" s="523">
        <v>363.6</v>
      </c>
      <c r="D609" s="535" t="s">
        <v>840</v>
      </c>
      <c r="E609" s="105" t="s">
        <v>402</v>
      </c>
      <c r="F609" s="537">
        <v>101</v>
      </c>
      <c r="G609" s="537">
        <v>101</v>
      </c>
      <c r="H609" s="537">
        <v>101</v>
      </c>
      <c r="I609" s="537">
        <v>101</v>
      </c>
      <c r="J609" s="534">
        <f t="shared" si="53"/>
        <v>404</v>
      </c>
      <c r="K609" s="549">
        <v>210</v>
      </c>
      <c r="L609" s="559">
        <f t="shared" si="54"/>
        <v>84840</v>
      </c>
      <c r="M609" s="516"/>
      <c r="N609" s="516"/>
      <c r="O609" s="516"/>
      <c r="P609" s="516"/>
      <c r="Q609" s="516"/>
      <c r="R609" s="728"/>
    </row>
    <row r="610" spans="1:18" outlineLevel="2" x14ac:dyDescent="0.25">
      <c r="A610" s="586" t="s">
        <v>1074</v>
      </c>
      <c r="B610" s="524">
        <v>20122354</v>
      </c>
      <c r="C610" s="523">
        <v>363.6</v>
      </c>
      <c r="D610" s="535" t="s">
        <v>465</v>
      </c>
      <c r="E610" s="105" t="s">
        <v>402</v>
      </c>
      <c r="F610" s="537">
        <v>100</v>
      </c>
      <c r="G610" s="537">
        <v>100</v>
      </c>
      <c r="H610" s="537">
        <v>100</v>
      </c>
      <c r="I610" s="537">
        <v>100</v>
      </c>
      <c r="J610" s="534">
        <f t="shared" si="53"/>
        <v>400</v>
      </c>
      <c r="K610" s="549">
        <v>275</v>
      </c>
      <c r="L610" s="559">
        <f t="shared" si="54"/>
        <v>110000</v>
      </c>
      <c r="M610" s="516"/>
      <c r="N610" s="516"/>
      <c r="O610" s="516"/>
      <c r="P610" s="516"/>
      <c r="Q610" s="516"/>
      <c r="R610" s="728"/>
    </row>
    <row r="611" spans="1:18" ht="24" customHeight="1" outlineLevel="2" x14ac:dyDescent="0.3">
      <c r="A611" s="586" t="s">
        <v>1074</v>
      </c>
      <c r="B611" s="577" t="s">
        <v>1428</v>
      </c>
      <c r="C611" s="523"/>
      <c r="D611" s="844" t="s">
        <v>1700</v>
      </c>
      <c r="E611" s="844"/>
      <c r="F611" s="844"/>
      <c r="G611" s="844"/>
      <c r="H611" s="634"/>
      <c r="I611" s="634"/>
      <c r="J611" s="635"/>
      <c r="K611" s="652"/>
      <c r="L611" s="703">
        <f>SUM(L516:L610)</f>
        <v>20000100</v>
      </c>
      <c r="M611" s="626"/>
      <c r="N611" s="626"/>
      <c r="O611" s="626"/>
      <c r="P611" s="626"/>
      <c r="Q611" s="626"/>
      <c r="R611" s="727">
        <v>20000000</v>
      </c>
    </row>
    <row r="612" spans="1:18" outlineLevel="2" x14ac:dyDescent="0.25">
      <c r="A612" s="586"/>
      <c r="B612" s="577"/>
      <c r="C612" s="523"/>
      <c r="D612" s="846" t="s">
        <v>1628</v>
      </c>
      <c r="E612" s="846"/>
      <c r="F612" s="846"/>
      <c r="G612" s="846"/>
      <c r="H612" s="846"/>
      <c r="I612" s="537"/>
      <c r="J612" s="534"/>
      <c r="K612" s="549"/>
      <c r="L612" s="701"/>
      <c r="M612" s="606"/>
      <c r="N612" s="606"/>
      <c r="O612" s="606"/>
      <c r="P612" s="606"/>
      <c r="Q612" s="606"/>
      <c r="R612" s="728"/>
    </row>
    <row r="613" spans="1:18" outlineLevel="2" x14ac:dyDescent="0.25">
      <c r="A613" s="586" t="s">
        <v>1074</v>
      </c>
      <c r="B613" s="524">
        <v>2210605</v>
      </c>
      <c r="C613" s="523">
        <v>364.4</v>
      </c>
      <c r="D613" s="535" t="s">
        <v>1522</v>
      </c>
      <c r="E613" s="570" t="s">
        <v>432</v>
      </c>
      <c r="F613" s="104">
        <v>6</v>
      </c>
      <c r="G613" s="104">
        <v>6</v>
      </c>
      <c r="H613" s="104">
        <v>6</v>
      </c>
      <c r="I613" s="104">
        <v>6</v>
      </c>
      <c r="J613" s="588">
        <f>+I613+H613+G613+F613</f>
        <v>24</v>
      </c>
      <c r="K613" s="549">
        <v>1001</v>
      </c>
      <c r="L613" s="633">
        <f>+K613*J613</f>
        <v>24024</v>
      </c>
      <c r="M613" s="516"/>
      <c r="N613" s="516"/>
      <c r="O613" s="516"/>
      <c r="P613" s="516"/>
      <c r="Q613" s="516"/>
      <c r="R613" s="728"/>
    </row>
    <row r="614" spans="1:18" outlineLevel="2" x14ac:dyDescent="0.25">
      <c r="A614" s="586"/>
      <c r="B614" s="524">
        <v>11111701</v>
      </c>
      <c r="C614" s="523">
        <v>364.4</v>
      </c>
      <c r="D614" s="535" t="s">
        <v>379</v>
      </c>
      <c r="E614" s="615" t="s">
        <v>432</v>
      </c>
      <c r="F614" s="104">
        <v>8</v>
      </c>
      <c r="G614" s="104">
        <v>8</v>
      </c>
      <c r="H614" s="104">
        <v>8</v>
      </c>
      <c r="I614" s="104">
        <v>8</v>
      </c>
      <c r="J614" s="588">
        <f>+I614+H614+G614+F614</f>
        <v>32</v>
      </c>
      <c r="K614" s="549">
        <v>818</v>
      </c>
      <c r="L614" s="633">
        <f t="shared" ref="L614:L617" si="55">+K614*J614</f>
        <v>26176</v>
      </c>
      <c r="M614" s="516"/>
      <c r="N614" s="516"/>
      <c r="O614" s="516"/>
      <c r="P614" s="516"/>
      <c r="Q614" s="516"/>
      <c r="R614" s="728"/>
    </row>
    <row r="615" spans="1:18" outlineLevel="2" x14ac:dyDescent="0.25">
      <c r="A615" s="586"/>
      <c r="B615" s="524">
        <v>22101605</v>
      </c>
      <c r="C615" s="523">
        <v>364.4</v>
      </c>
      <c r="D615" s="535" t="s">
        <v>431</v>
      </c>
      <c r="E615" s="615" t="s">
        <v>432</v>
      </c>
      <c r="F615" s="104">
        <v>9</v>
      </c>
      <c r="G615" s="104">
        <v>9</v>
      </c>
      <c r="H615" s="104">
        <v>9</v>
      </c>
      <c r="I615" s="104">
        <v>9</v>
      </c>
      <c r="J615" s="588">
        <f>+I615+H615+G615+F615</f>
        <v>36</v>
      </c>
      <c r="K615" s="549">
        <v>1000</v>
      </c>
      <c r="L615" s="633">
        <f t="shared" si="55"/>
        <v>36000</v>
      </c>
      <c r="M615" s="516"/>
      <c r="N615" s="516"/>
      <c r="O615" s="516"/>
      <c r="P615" s="516"/>
      <c r="Q615" s="516"/>
      <c r="R615" s="728"/>
    </row>
    <row r="616" spans="1:18" outlineLevel="2" x14ac:dyDescent="0.25">
      <c r="A616" s="586"/>
      <c r="B616" s="524">
        <v>11111611</v>
      </c>
      <c r="C616" s="523">
        <v>364.4</v>
      </c>
      <c r="D616" s="535" t="s">
        <v>453</v>
      </c>
      <c r="E616" s="615" t="s">
        <v>432</v>
      </c>
      <c r="F616" s="104">
        <v>11</v>
      </c>
      <c r="G616" s="104">
        <v>11</v>
      </c>
      <c r="H616" s="104">
        <v>10</v>
      </c>
      <c r="I616" s="104">
        <v>10</v>
      </c>
      <c r="J616" s="588">
        <f>+I616+H616+G616+F616</f>
        <v>42</v>
      </c>
      <c r="K616" s="549">
        <v>900</v>
      </c>
      <c r="L616" s="633">
        <f t="shared" si="55"/>
        <v>37800</v>
      </c>
      <c r="M616" s="516"/>
      <c r="N616" s="516"/>
      <c r="O616" s="516"/>
      <c r="P616" s="516"/>
      <c r="Q616" s="516"/>
      <c r="R616" s="728"/>
    </row>
    <row r="617" spans="1:18" outlineLevel="2" x14ac:dyDescent="0.25">
      <c r="A617" s="586"/>
      <c r="B617" s="524">
        <v>30111504</v>
      </c>
      <c r="C617" s="523">
        <v>364.4</v>
      </c>
      <c r="D617" s="535" t="s">
        <v>448</v>
      </c>
      <c r="E617" s="615" t="s">
        <v>432</v>
      </c>
      <c r="F617" s="104">
        <v>5</v>
      </c>
      <c r="G617" s="104">
        <v>5</v>
      </c>
      <c r="H617" s="104">
        <v>5</v>
      </c>
      <c r="I617" s="104">
        <v>5</v>
      </c>
      <c r="J617" s="588">
        <f>+I617+H617+G617+F617</f>
        <v>20</v>
      </c>
      <c r="K617" s="549">
        <v>1300</v>
      </c>
      <c r="L617" s="633">
        <f t="shared" si="55"/>
        <v>26000</v>
      </c>
      <c r="M617" s="516"/>
      <c r="N617" s="516"/>
      <c r="O617" s="516"/>
      <c r="P617" s="516"/>
      <c r="Q617" s="516"/>
      <c r="R617" s="728"/>
    </row>
    <row r="618" spans="1:18" ht="18.75" outlineLevel="2" x14ac:dyDescent="0.3">
      <c r="A618" s="586"/>
      <c r="B618" s="524"/>
      <c r="C618" s="523"/>
      <c r="D618" s="850" t="s">
        <v>1691</v>
      </c>
      <c r="E618" s="850"/>
      <c r="F618" s="850"/>
      <c r="G618" s="850"/>
      <c r="H618" s="676"/>
      <c r="I618" s="676"/>
      <c r="J618" s="677"/>
      <c r="K618" s="652"/>
      <c r="L618" s="703">
        <f>SUM(L613:L617)</f>
        <v>150000</v>
      </c>
      <c r="M618" s="632"/>
      <c r="N618" s="632"/>
      <c r="O618" s="632"/>
      <c r="P618" s="632"/>
      <c r="Q618" s="632"/>
      <c r="R618" s="727">
        <v>150000</v>
      </c>
    </row>
    <row r="619" spans="1:18" ht="23.25" customHeight="1" outlineLevel="1" x14ac:dyDescent="0.25">
      <c r="A619" s="586"/>
      <c r="B619" s="577"/>
      <c r="C619" s="523"/>
      <c r="D619" s="840" t="s">
        <v>1692</v>
      </c>
      <c r="E619" s="840"/>
      <c r="F619" s="840"/>
      <c r="G619" s="840"/>
      <c r="H619" s="840"/>
      <c r="I619" s="537"/>
      <c r="J619" s="534"/>
      <c r="K619" s="549"/>
      <c r="L619" s="701"/>
      <c r="M619" s="516"/>
      <c r="N619" s="516"/>
      <c r="O619" s="516"/>
      <c r="P619" s="516"/>
      <c r="Q619" s="516"/>
      <c r="R619" s="728"/>
    </row>
    <row r="620" spans="1:18" outlineLevel="1" x14ac:dyDescent="0.25">
      <c r="A620" s="586"/>
      <c r="B620" s="524">
        <v>15101505</v>
      </c>
      <c r="C620" s="530">
        <v>371.1</v>
      </c>
      <c r="D620" s="616" t="s">
        <v>1095</v>
      </c>
      <c r="E620" s="541" t="s">
        <v>356</v>
      </c>
      <c r="F620" s="617">
        <v>33334</v>
      </c>
      <c r="G620" s="617">
        <v>33334</v>
      </c>
      <c r="H620" s="617">
        <v>33333</v>
      </c>
      <c r="I620" s="617">
        <v>33333</v>
      </c>
      <c r="J620" s="678">
        <f>+I620+H620+G620+F620</f>
        <v>133334</v>
      </c>
      <c r="K620" s="645">
        <v>240</v>
      </c>
      <c r="L620" s="559">
        <f>+K620*J620</f>
        <v>32000160</v>
      </c>
      <c r="M620" s="604"/>
      <c r="N620" s="604"/>
      <c r="O620" s="604"/>
      <c r="P620" s="604"/>
      <c r="Q620" s="604"/>
      <c r="R620" s="726">
        <v>32000000</v>
      </c>
    </row>
    <row r="621" spans="1:18" outlineLevel="2" x14ac:dyDescent="0.25">
      <c r="A621" s="586" t="s">
        <v>1438</v>
      </c>
      <c r="B621" s="524">
        <v>15101505</v>
      </c>
      <c r="C621" s="530">
        <v>371.2</v>
      </c>
      <c r="D621" s="679" t="s">
        <v>491</v>
      </c>
      <c r="E621" s="541" t="s">
        <v>356</v>
      </c>
      <c r="F621" s="617">
        <v>34884</v>
      </c>
      <c r="G621" s="617">
        <v>34884</v>
      </c>
      <c r="H621" s="617">
        <v>34884</v>
      </c>
      <c r="I621" s="617">
        <v>34883</v>
      </c>
      <c r="J621" s="678">
        <f>+I621+H621+G621+F621</f>
        <v>139535</v>
      </c>
      <c r="K621" s="645">
        <v>215</v>
      </c>
      <c r="L621" s="559">
        <f>+K621*J621</f>
        <v>30000025</v>
      </c>
      <c r="M621" s="604"/>
      <c r="N621" s="604"/>
      <c r="O621" s="604"/>
      <c r="P621" s="604"/>
      <c r="Q621" s="604"/>
      <c r="R621" s="726">
        <v>30000000</v>
      </c>
    </row>
    <row r="622" spans="1:18" outlineLevel="2" x14ac:dyDescent="0.25">
      <c r="A622" s="586" t="s">
        <v>1074</v>
      </c>
      <c r="B622" s="524">
        <v>15111501</v>
      </c>
      <c r="C622" s="523">
        <v>371.4</v>
      </c>
      <c r="D622" s="622" t="s">
        <v>490</v>
      </c>
      <c r="E622" s="680" t="s">
        <v>356</v>
      </c>
      <c r="F622" s="541">
        <v>658</v>
      </c>
      <c r="G622" s="541">
        <v>658</v>
      </c>
      <c r="H622" s="541">
        <v>658</v>
      </c>
      <c r="I622" s="541">
        <v>658</v>
      </c>
      <c r="J622" s="678">
        <f>+I622+H622+G622+F622</f>
        <v>2632</v>
      </c>
      <c r="K622" s="549">
        <v>95</v>
      </c>
      <c r="L622" s="559">
        <f>+K622*J622</f>
        <v>250040</v>
      </c>
      <c r="M622" s="604"/>
      <c r="N622" s="604"/>
      <c r="O622" s="604"/>
      <c r="P622" s="604"/>
      <c r="Q622" s="604"/>
      <c r="R622" s="726">
        <v>250000</v>
      </c>
    </row>
    <row r="623" spans="1:18" ht="18.75" outlineLevel="2" x14ac:dyDescent="0.3">
      <c r="A623" s="586"/>
      <c r="B623" s="524"/>
      <c r="C623" s="523"/>
      <c r="D623" s="844" t="s">
        <v>1693</v>
      </c>
      <c r="E623" s="844"/>
      <c r="F623" s="844"/>
      <c r="G623" s="844"/>
      <c r="H623" s="844"/>
      <c r="I623" s="634"/>
      <c r="J623" s="635"/>
      <c r="K623" s="652"/>
      <c r="L623" s="703">
        <f>+L622+L621+L620</f>
        <v>62250225</v>
      </c>
      <c r="M623" s="626"/>
      <c r="N623" s="626"/>
      <c r="O623" s="626"/>
      <c r="P623" s="626"/>
      <c r="Q623" s="626"/>
      <c r="R623" s="727">
        <f>+R622+R621+R620</f>
        <v>62250000</v>
      </c>
    </row>
    <row r="624" spans="1:18" ht="18" customHeight="1" outlineLevel="2" x14ac:dyDescent="0.3">
      <c r="A624" s="586"/>
      <c r="B624" s="524"/>
      <c r="C624" s="523"/>
      <c r="D624" s="845" t="s">
        <v>1694</v>
      </c>
      <c r="E624" s="845"/>
      <c r="F624" s="845"/>
      <c r="G624" s="845"/>
      <c r="H624" s="762"/>
      <c r="I624" s="634"/>
      <c r="J624" s="635"/>
      <c r="K624" s="652"/>
      <c r="L624" s="703"/>
      <c r="M624" s="626"/>
      <c r="N624" s="626"/>
      <c r="O624" s="626"/>
      <c r="P624" s="626"/>
      <c r="Q624" s="626"/>
      <c r="R624" s="727"/>
    </row>
    <row r="625" spans="1:18" outlineLevel="2" x14ac:dyDescent="0.25">
      <c r="A625" s="586" t="s">
        <v>1074</v>
      </c>
      <c r="B625" s="524">
        <v>15121504</v>
      </c>
      <c r="C625" s="523">
        <v>371.5</v>
      </c>
      <c r="D625" s="535" t="s">
        <v>1077</v>
      </c>
      <c r="E625" s="558" t="s">
        <v>1104</v>
      </c>
      <c r="F625" s="537">
        <v>40</v>
      </c>
      <c r="G625" s="537">
        <v>40</v>
      </c>
      <c r="H625" s="537">
        <v>40</v>
      </c>
      <c r="I625" s="537">
        <v>40</v>
      </c>
      <c r="J625" s="534">
        <f t="shared" ref="J625:J632" si="56">+I625+H625+G625+F625</f>
        <v>160</v>
      </c>
      <c r="K625" s="549">
        <v>750</v>
      </c>
      <c r="L625" s="559">
        <f t="shared" ref="L625:L632" si="57">+K625*J625</f>
        <v>120000</v>
      </c>
      <c r="M625" s="516"/>
      <c r="N625" s="516"/>
      <c r="O625" s="516"/>
      <c r="P625" s="516"/>
      <c r="Q625" s="516"/>
      <c r="R625" s="728"/>
    </row>
    <row r="626" spans="1:18" outlineLevel="1" x14ac:dyDescent="0.25">
      <c r="A626" s="586"/>
      <c r="B626" s="524">
        <v>15121504</v>
      </c>
      <c r="C626" s="523">
        <v>371.5</v>
      </c>
      <c r="D626" s="535" t="s">
        <v>1560</v>
      </c>
      <c r="E626" s="558" t="s">
        <v>1104</v>
      </c>
      <c r="F626" s="537">
        <v>1</v>
      </c>
      <c r="G626" s="537">
        <v>1</v>
      </c>
      <c r="H626" s="537">
        <v>2</v>
      </c>
      <c r="I626" s="537">
        <v>2</v>
      </c>
      <c r="J626" s="534">
        <f t="shared" si="56"/>
        <v>6</v>
      </c>
      <c r="K626" s="549">
        <v>40000</v>
      </c>
      <c r="L626" s="559">
        <f t="shared" si="57"/>
        <v>240000</v>
      </c>
      <c r="M626" s="516"/>
      <c r="N626" s="516"/>
      <c r="O626" s="516"/>
      <c r="P626" s="516"/>
      <c r="Q626" s="516"/>
      <c r="R626" s="728"/>
    </row>
    <row r="627" spans="1:18" outlineLevel="2" x14ac:dyDescent="0.25">
      <c r="A627" s="586" t="s">
        <v>1074</v>
      </c>
      <c r="B627" s="524">
        <v>15121902</v>
      </c>
      <c r="C627" s="523">
        <v>371.5</v>
      </c>
      <c r="D627" s="535" t="s">
        <v>1076</v>
      </c>
      <c r="E627" s="558" t="s">
        <v>950</v>
      </c>
      <c r="F627" s="537">
        <v>50</v>
      </c>
      <c r="G627" s="537">
        <v>50</v>
      </c>
      <c r="H627" s="537">
        <v>50</v>
      </c>
      <c r="I627" s="537">
        <v>50</v>
      </c>
      <c r="J627" s="534">
        <f t="shared" si="56"/>
        <v>200</v>
      </c>
      <c r="K627" s="549">
        <v>450</v>
      </c>
      <c r="L627" s="559">
        <f t="shared" si="57"/>
        <v>90000</v>
      </c>
      <c r="M627" s="516"/>
      <c r="N627" s="516"/>
      <c r="O627" s="516"/>
      <c r="P627" s="516"/>
      <c r="Q627" s="516"/>
      <c r="R627" s="728"/>
    </row>
    <row r="628" spans="1:18" outlineLevel="2" x14ac:dyDescent="0.25">
      <c r="A628" s="586" t="s">
        <v>1074</v>
      </c>
      <c r="B628" s="524">
        <v>44121802</v>
      </c>
      <c r="C628" s="523">
        <v>371.5</v>
      </c>
      <c r="D628" s="535" t="s">
        <v>1457</v>
      </c>
      <c r="E628" s="558" t="s">
        <v>356</v>
      </c>
      <c r="F628" s="537">
        <v>516</v>
      </c>
      <c r="G628" s="537">
        <v>516</v>
      </c>
      <c r="H628" s="537">
        <v>516</v>
      </c>
      <c r="I628" s="537">
        <v>517</v>
      </c>
      <c r="J628" s="534">
        <f>+I628+H628+G628+F628</f>
        <v>2065</v>
      </c>
      <c r="K628" s="549">
        <v>400</v>
      </c>
      <c r="L628" s="559">
        <f t="shared" si="57"/>
        <v>826000</v>
      </c>
      <c r="M628" s="516"/>
      <c r="N628" s="516"/>
      <c r="O628" s="516"/>
      <c r="P628" s="516"/>
      <c r="Q628" s="516"/>
      <c r="R628" s="728"/>
    </row>
    <row r="629" spans="1:18" outlineLevel="2" x14ac:dyDescent="0.25">
      <c r="A629" s="586" t="s">
        <v>1074</v>
      </c>
      <c r="B629" s="524">
        <v>15121504</v>
      </c>
      <c r="C629" s="523">
        <v>371.5</v>
      </c>
      <c r="D629" s="535" t="s">
        <v>425</v>
      </c>
      <c r="E629" s="558" t="s">
        <v>1104</v>
      </c>
      <c r="F629" s="537">
        <v>1</v>
      </c>
      <c r="G629" s="537">
        <v>1</v>
      </c>
      <c r="H629" s="537">
        <v>2</v>
      </c>
      <c r="I629" s="537">
        <v>2</v>
      </c>
      <c r="J629" s="534">
        <f t="shared" si="56"/>
        <v>6</v>
      </c>
      <c r="K629" s="549">
        <v>40000</v>
      </c>
      <c r="L629" s="559">
        <f t="shared" si="57"/>
        <v>240000</v>
      </c>
      <c r="M629" s="516"/>
      <c r="N629" s="516"/>
      <c r="O629" s="516"/>
      <c r="P629" s="516"/>
      <c r="Q629" s="516"/>
      <c r="R629" s="728"/>
    </row>
    <row r="630" spans="1:18" outlineLevel="2" x14ac:dyDescent="0.25">
      <c r="A630" s="586"/>
      <c r="B630" s="524">
        <v>15121504</v>
      </c>
      <c r="C630" s="523">
        <v>371.5</v>
      </c>
      <c r="D630" s="535" t="s">
        <v>233</v>
      </c>
      <c r="E630" s="558" t="s">
        <v>356</v>
      </c>
      <c r="F630" s="537">
        <v>30</v>
      </c>
      <c r="G630" s="537">
        <v>30</v>
      </c>
      <c r="H630" s="537">
        <v>30</v>
      </c>
      <c r="I630" s="537">
        <v>30</v>
      </c>
      <c r="J630" s="534">
        <f t="shared" si="56"/>
        <v>120</v>
      </c>
      <c r="K630" s="549">
        <v>700</v>
      </c>
      <c r="L630" s="559">
        <f t="shared" si="57"/>
        <v>84000</v>
      </c>
      <c r="M630" s="516"/>
      <c r="N630" s="516"/>
      <c r="O630" s="516"/>
      <c r="P630" s="516"/>
      <c r="Q630" s="516"/>
      <c r="R630" s="728"/>
    </row>
    <row r="631" spans="1:18" outlineLevel="2" x14ac:dyDescent="0.25">
      <c r="A631" s="586" t="s">
        <v>1074</v>
      </c>
      <c r="B631" s="524">
        <v>15121902</v>
      </c>
      <c r="C631" s="523">
        <v>371.5</v>
      </c>
      <c r="D631" s="535" t="s">
        <v>493</v>
      </c>
      <c r="E631" s="558" t="s">
        <v>357</v>
      </c>
      <c r="F631" s="537">
        <v>100</v>
      </c>
      <c r="G631" s="537">
        <v>100</v>
      </c>
      <c r="H631" s="537">
        <v>100</v>
      </c>
      <c r="I631" s="537">
        <v>100</v>
      </c>
      <c r="J631" s="534">
        <f t="shared" si="56"/>
        <v>400</v>
      </c>
      <c r="K631" s="549">
        <v>350</v>
      </c>
      <c r="L631" s="559">
        <f t="shared" si="57"/>
        <v>140000</v>
      </c>
      <c r="M631" s="516"/>
      <c r="N631" s="516"/>
      <c r="O631" s="516"/>
      <c r="P631" s="516"/>
      <c r="Q631" s="516"/>
      <c r="R631" s="728"/>
    </row>
    <row r="632" spans="1:18" outlineLevel="2" x14ac:dyDescent="0.25">
      <c r="A632" s="586"/>
      <c r="B632" s="783" t="s">
        <v>1717</v>
      </c>
      <c r="C632" s="536">
        <v>371.5</v>
      </c>
      <c r="D632" s="535" t="s">
        <v>1629</v>
      </c>
      <c r="E632" s="558"/>
      <c r="F632" s="537">
        <v>50</v>
      </c>
      <c r="G632" s="537">
        <v>50</v>
      </c>
      <c r="H632" s="537">
        <v>50</v>
      </c>
      <c r="I632" s="537">
        <v>50</v>
      </c>
      <c r="J632" s="534">
        <f t="shared" si="56"/>
        <v>200</v>
      </c>
      <c r="K632" s="549">
        <v>3800</v>
      </c>
      <c r="L632" s="559">
        <f t="shared" si="57"/>
        <v>760000</v>
      </c>
      <c r="M632" s="516"/>
      <c r="N632" s="516"/>
      <c r="O632" s="516"/>
      <c r="P632" s="516"/>
      <c r="Q632" s="516"/>
      <c r="R632" s="728">
        <f>+R633-L633</f>
        <v>0</v>
      </c>
    </row>
    <row r="633" spans="1:18" ht="18.75" outlineLevel="2" x14ac:dyDescent="0.3">
      <c r="A633" s="586" t="s">
        <v>1074</v>
      </c>
      <c r="B633" s="577" t="s">
        <v>1429</v>
      </c>
      <c r="C633" s="523"/>
      <c r="D633" s="844" t="s">
        <v>1695</v>
      </c>
      <c r="E633" s="844"/>
      <c r="F633" s="844"/>
      <c r="G633" s="844"/>
      <c r="H633" s="634"/>
      <c r="I633" s="634"/>
      <c r="J633" s="635"/>
      <c r="K633" s="652"/>
      <c r="L633" s="703">
        <f>SUBTOTAL(9,L625:L632)</f>
        <v>2500000</v>
      </c>
      <c r="M633" s="626"/>
      <c r="N633" s="626"/>
      <c r="O633" s="626"/>
      <c r="P633" s="626"/>
      <c r="Q633" s="626"/>
      <c r="R633" s="727">
        <v>2500000</v>
      </c>
    </row>
    <row r="634" spans="1:18" ht="18.75" outlineLevel="2" x14ac:dyDescent="0.3">
      <c r="A634" s="586"/>
      <c r="B634" s="524"/>
      <c r="C634" s="523"/>
      <c r="D634" s="849" t="s">
        <v>1630</v>
      </c>
      <c r="E634" s="849"/>
      <c r="F634" s="849"/>
      <c r="G634" s="849"/>
      <c r="H634" s="537"/>
      <c r="I634" s="537"/>
      <c r="J634" s="534"/>
      <c r="K634" s="549"/>
      <c r="L634" s="701"/>
      <c r="M634" s="516"/>
      <c r="N634" s="516"/>
      <c r="O634" s="516"/>
      <c r="P634" s="516"/>
      <c r="Q634" s="516"/>
      <c r="R634" s="728"/>
    </row>
    <row r="635" spans="1:18" outlineLevel="2" x14ac:dyDescent="0.25">
      <c r="A635" s="586" t="s">
        <v>1074</v>
      </c>
      <c r="B635" s="524">
        <v>31211801</v>
      </c>
      <c r="C635" s="523">
        <v>371.6</v>
      </c>
      <c r="D635" s="535" t="s">
        <v>590</v>
      </c>
      <c r="E635" s="615" t="s">
        <v>356</v>
      </c>
      <c r="F635" s="537">
        <v>160</v>
      </c>
      <c r="G635" s="537">
        <v>160</v>
      </c>
      <c r="H635" s="537">
        <v>157</v>
      </c>
      <c r="I635" s="537">
        <v>157</v>
      </c>
      <c r="J635" s="534">
        <f>+I635+H635+G635+F635</f>
        <v>634</v>
      </c>
      <c r="K635" s="549">
        <v>300</v>
      </c>
      <c r="L635" s="559">
        <f>+K635*J635</f>
        <v>190200</v>
      </c>
      <c r="M635" s="516"/>
      <c r="N635" s="516"/>
      <c r="O635" s="516"/>
      <c r="P635" s="516"/>
      <c r="Q635" s="516"/>
      <c r="R635" s="728"/>
    </row>
    <row r="636" spans="1:18" outlineLevel="2" x14ac:dyDescent="0.25">
      <c r="A636" s="586" t="s">
        <v>1074</v>
      </c>
      <c r="B636" s="524">
        <v>15121902</v>
      </c>
      <c r="C636" s="523">
        <v>371.6</v>
      </c>
      <c r="D636" s="535" t="s">
        <v>554</v>
      </c>
      <c r="E636" s="615" t="s">
        <v>486</v>
      </c>
      <c r="F636" s="537">
        <v>10000</v>
      </c>
      <c r="G636" s="537">
        <v>10000</v>
      </c>
      <c r="H636" s="537">
        <v>10000</v>
      </c>
      <c r="I636" s="537">
        <v>10000</v>
      </c>
      <c r="J636" s="534">
        <f>+I636+H636+G636+F636</f>
        <v>40000</v>
      </c>
      <c r="K636" s="549">
        <v>4</v>
      </c>
      <c r="L636" s="559">
        <f>+K636*J636</f>
        <v>160000</v>
      </c>
      <c r="M636" s="516"/>
      <c r="N636" s="516"/>
      <c r="O636" s="516"/>
      <c r="P636" s="516"/>
      <c r="Q636" s="516"/>
      <c r="R636" s="728"/>
    </row>
    <row r="637" spans="1:18" ht="15.75" outlineLevel="2" x14ac:dyDescent="0.25">
      <c r="A637" s="586"/>
      <c r="B637" s="524"/>
      <c r="C637" s="523"/>
      <c r="D637" s="841" t="s">
        <v>1696</v>
      </c>
      <c r="E637" s="841"/>
      <c r="F637" s="841"/>
      <c r="G637" s="841"/>
      <c r="H637" s="634"/>
      <c r="I637" s="634"/>
      <c r="J637" s="635"/>
      <c r="K637" s="652"/>
      <c r="L637" s="703">
        <f>SUM(L635:L636)</f>
        <v>350200</v>
      </c>
      <c r="M637" s="626"/>
      <c r="N637" s="626"/>
      <c r="O637" s="626"/>
      <c r="P637" s="626"/>
      <c r="Q637" s="626"/>
      <c r="R637" s="727">
        <v>350000</v>
      </c>
    </row>
    <row r="638" spans="1:18" ht="30" customHeight="1" outlineLevel="2" x14ac:dyDescent="0.25">
      <c r="A638" s="586"/>
      <c r="B638" s="524"/>
      <c r="C638" s="523"/>
      <c r="D638" s="840" t="s">
        <v>1833</v>
      </c>
      <c r="E638" s="840"/>
      <c r="F638" s="840"/>
      <c r="G638" s="840"/>
      <c r="H638" s="634"/>
      <c r="I638" s="634"/>
      <c r="J638" s="635"/>
      <c r="K638" s="652"/>
      <c r="L638" s="703"/>
      <c r="M638" s="626"/>
      <c r="N638" s="626"/>
      <c r="O638" s="626"/>
      <c r="P638" s="626"/>
      <c r="Q638" s="626"/>
      <c r="R638" s="727"/>
    </row>
    <row r="639" spans="1:18" outlineLevel="2" x14ac:dyDescent="0.25">
      <c r="A639" s="586" t="s">
        <v>1074</v>
      </c>
      <c r="B639" s="524">
        <v>41105326</v>
      </c>
      <c r="C639" s="523">
        <v>372.3</v>
      </c>
      <c r="D639" s="535" t="s">
        <v>656</v>
      </c>
      <c r="E639" s="528" t="s">
        <v>128</v>
      </c>
      <c r="F639" s="537">
        <v>10</v>
      </c>
      <c r="G639" s="537">
        <v>10</v>
      </c>
      <c r="H639" s="537">
        <v>10</v>
      </c>
      <c r="I639" s="537">
        <v>10</v>
      </c>
      <c r="J639" s="534">
        <f t="shared" ref="J639:J648" si="58">+I639+H639+G639+F639</f>
        <v>40</v>
      </c>
      <c r="K639" s="549">
        <v>1374</v>
      </c>
      <c r="L639" s="559">
        <f t="shared" ref="L639:L648" si="59">+K639*J639</f>
        <v>54960</v>
      </c>
      <c r="M639" s="516"/>
      <c r="N639" s="516"/>
      <c r="O639" s="516"/>
      <c r="P639" s="516"/>
      <c r="Q639" s="516"/>
      <c r="R639" s="728"/>
    </row>
    <row r="640" spans="1:18" outlineLevel="1" x14ac:dyDescent="0.25">
      <c r="A640" s="586"/>
      <c r="B640" s="524">
        <v>4212409</v>
      </c>
      <c r="C640" s="523">
        <v>372.3</v>
      </c>
      <c r="D640" s="535" t="s">
        <v>657</v>
      </c>
      <c r="E640" s="528" t="s">
        <v>128</v>
      </c>
      <c r="F640" s="537">
        <v>10</v>
      </c>
      <c r="G640" s="537">
        <v>10</v>
      </c>
      <c r="H640" s="537">
        <v>10</v>
      </c>
      <c r="I640" s="537">
        <v>10</v>
      </c>
      <c r="J640" s="534">
        <f t="shared" si="58"/>
        <v>40</v>
      </c>
      <c r="K640" s="549">
        <v>3275</v>
      </c>
      <c r="L640" s="559">
        <f t="shared" si="59"/>
        <v>131000</v>
      </c>
      <c r="M640" s="516"/>
      <c r="N640" s="516"/>
      <c r="O640" s="516"/>
      <c r="P640" s="516"/>
      <c r="Q640" s="516"/>
      <c r="R640" s="728"/>
    </row>
    <row r="641" spans="1:18" outlineLevel="2" x14ac:dyDescent="0.25">
      <c r="A641" s="586" t="s">
        <v>1074</v>
      </c>
      <c r="B641" s="524">
        <v>41106217</v>
      </c>
      <c r="C641" s="523">
        <v>372.3</v>
      </c>
      <c r="D641" s="535" t="s">
        <v>661</v>
      </c>
      <c r="E641" s="528" t="s">
        <v>141</v>
      </c>
      <c r="F641" s="537">
        <v>8</v>
      </c>
      <c r="G641" s="537">
        <v>8</v>
      </c>
      <c r="H641" s="537">
        <v>8</v>
      </c>
      <c r="I641" s="537">
        <v>9</v>
      </c>
      <c r="J641" s="534">
        <f t="shared" si="58"/>
        <v>33</v>
      </c>
      <c r="K641" s="549">
        <v>3637</v>
      </c>
      <c r="L641" s="559">
        <f t="shared" si="59"/>
        <v>120021</v>
      </c>
      <c r="M641" s="516"/>
      <c r="N641" s="516"/>
      <c r="O641" s="516"/>
      <c r="P641" s="516"/>
      <c r="Q641" s="516"/>
      <c r="R641" s="728"/>
    </row>
    <row r="642" spans="1:18" outlineLevel="2" x14ac:dyDescent="0.25">
      <c r="A642" s="586" t="s">
        <v>1074</v>
      </c>
      <c r="B642" s="524">
        <v>51171513</v>
      </c>
      <c r="C642" s="523">
        <v>372.3</v>
      </c>
      <c r="D642" s="535" t="s">
        <v>663</v>
      </c>
      <c r="E642" s="528" t="s">
        <v>123</v>
      </c>
      <c r="F642" s="537">
        <v>10</v>
      </c>
      <c r="G642" s="537">
        <v>10</v>
      </c>
      <c r="H642" s="537">
        <v>10</v>
      </c>
      <c r="I642" s="537">
        <v>10</v>
      </c>
      <c r="J642" s="534">
        <f t="shared" si="58"/>
        <v>40</v>
      </c>
      <c r="K642" s="549">
        <v>2204</v>
      </c>
      <c r="L642" s="559">
        <f t="shared" si="59"/>
        <v>88160</v>
      </c>
      <c r="M642" s="516"/>
      <c r="N642" s="516"/>
      <c r="O642" s="516"/>
      <c r="P642" s="516"/>
      <c r="Q642" s="516"/>
      <c r="R642" s="728"/>
    </row>
    <row r="643" spans="1:18" outlineLevel="2" x14ac:dyDescent="0.25">
      <c r="A643" s="586" t="s">
        <v>1074</v>
      </c>
      <c r="B643" s="524">
        <v>47101605</v>
      </c>
      <c r="C643" s="523">
        <v>372.3</v>
      </c>
      <c r="D643" s="535" t="s">
        <v>666</v>
      </c>
      <c r="E643" s="528" t="s">
        <v>667</v>
      </c>
      <c r="F643" s="537">
        <v>12</v>
      </c>
      <c r="G643" s="537">
        <v>12</v>
      </c>
      <c r="H643" s="537">
        <v>12</v>
      </c>
      <c r="I643" s="537">
        <v>12</v>
      </c>
      <c r="J643" s="534">
        <f t="shared" si="58"/>
        <v>48</v>
      </c>
      <c r="K643" s="549">
        <v>155</v>
      </c>
      <c r="L643" s="559">
        <f t="shared" si="59"/>
        <v>7440</v>
      </c>
      <c r="M643" s="516"/>
      <c r="N643" s="516"/>
      <c r="O643" s="516"/>
      <c r="P643" s="516"/>
      <c r="Q643" s="516"/>
      <c r="R643" s="728"/>
    </row>
    <row r="644" spans="1:18" outlineLevel="2" x14ac:dyDescent="0.25">
      <c r="A644" s="586"/>
      <c r="B644" s="524" t="s">
        <v>1766</v>
      </c>
      <c r="C644" s="523">
        <v>372.3</v>
      </c>
      <c r="D644" s="535" t="s">
        <v>1631</v>
      </c>
      <c r="E644" s="528"/>
      <c r="F644" s="537">
        <v>2</v>
      </c>
      <c r="G644" s="537">
        <v>2</v>
      </c>
      <c r="H644" s="537">
        <v>2</v>
      </c>
      <c r="I644" s="537">
        <v>2</v>
      </c>
      <c r="J644" s="534">
        <f t="shared" si="58"/>
        <v>8</v>
      </c>
      <c r="K644" s="549">
        <v>3036</v>
      </c>
      <c r="L644" s="559">
        <f t="shared" si="59"/>
        <v>24288</v>
      </c>
      <c r="M644" s="516"/>
      <c r="N644" s="516"/>
      <c r="O644" s="516"/>
      <c r="P644" s="516"/>
      <c r="Q644" s="516"/>
      <c r="R644" s="728"/>
    </row>
    <row r="645" spans="1:18" outlineLevel="2" x14ac:dyDescent="0.25">
      <c r="A645" s="586"/>
      <c r="B645" s="524" t="s">
        <v>1766</v>
      </c>
      <c r="C645" s="523">
        <v>372.3</v>
      </c>
      <c r="D645" s="535" t="s">
        <v>1834</v>
      </c>
      <c r="E645" s="528"/>
      <c r="F645" s="537">
        <v>5</v>
      </c>
      <c r="G645" s="537">
        <v>5</v>
      </c>
      <c r="H645" s="537">
        <v>5</v>
      </c>
      <c r="I645" s="537">
        <v>5</v>
      </c>
      <c r="J645" s="534">
        <f t="shared" si="58"/>
        <v>20</v>
      </c>
      <c r="K645" s="549">
        <v>8921</v>
      </c>
      <c r="L645" s="559">
        <f t="shared" si="59"/>
        <v>178420</v>
      </c>
      <c r="M645" s="516"/>
      <c r="N645" s="516"/>
      <c r="O645" s="516"/>
      <c r="P645" s="516"/>
      <c r="Q645" s="516"/>
      <c r="R645" s="728"/>
    </row>
    <row r="646" spans="1:18" outlineLevel="2" x14ac:dyDescent="0.25">
      <c r="A646" s="586"/>
      <c r="B646" s="524" t="s">
        <v>1766</v>
      </c>
      <c r="C646" s="523">
        <v>372.3</v>
      </c>
      <c r="D646" s="535" t="s">
        <v>1632</v>
      </c>
      <c r="E646" s="528"/>
      <c r="F646" s="537">
        <v>2</v>
      </c>
      <c r="G646" s="537">
        <v>2</v>
      </c>
      <c r="H646" s="537">
        <v>2</v>
      </c>
      <c r="I646" s="537">
        <v>2</v>
      </c>
      <c r="J646" s="534">
        <f t="shared" si="58"/>
        <v>8</v>
      </c>
      <c r="K646" s="549">
        <v>10800</v>
      </c>
      <c r="L646" s="559">
        <f t="shared" si="59"/>
        <v>86400</v>
      </c>
      <c r="M646" s="516"/>
      <c r="N646" s="516"/>
      <c r="O646" s="516"/>
      <c r="P646" s="516"/>
      <c r="Q646" s="516"/>
      <c r="R646" s="728"/>
    </row>
    <row r="647" spans="1:18" outlineLevel="2" x14ac:dyDescent="0.25">
      <c r="A647" s="586" t="s">
        <v>1074</v>
      </c>
      <c r="B647" s="524">
        <v>512211622</v>
      </c>
      <c r="C647" s="523">
        <v>372.3</v>
      </c>
      <c r="D647" s="535" t="s">
        <v>665</v>
      </c>
      <c r="E647" s="528" t="s">
        <v>950</v>
      </c>
      <c r="F647" s="537">
        <v>38</v>
      </c>
      <c r="G647" s="537">
        <v>38</v>
      </c>
      <c r="H647" s="537">
        <v>38</v>
      </c>
      <c r="I647" s="537">
        <v>38</v>
      </c>
      <c r="J647" s="534">
        <f t="shared" si="58"/>
        <v>152</v>
      </c>
      <c r="K647" s="549">
        <v>120</v>
      </c>
      <c r="L647" s="559">
        <f t="shared" si="59"/>
        <v>18240</v>
      </c>
      <c r="M647" s="516"/>
      <c r="N647" s="516"/>
      <c r="O647" s="516"/>
      <c r="P647" s="516"/>
      <c r="Q647" s="516"/>
      <c r="R647" s="728"/>
    </row>
    <row r="648" spans="1:18" outlineLevel="2" x14ac:dyDescent="0.25">
      <c r="A648" s="586" t="s">
        <v>1074</v>
      </c>
      <c r="B648" s="524">
        <v>42281603</v>
      </c>
      <c r="C648" s="523">
        <v>372.3</v>
      </c>
      <c r="D648" s="535" t="s">
        <v>1633</v>
      </c>
      <c r="E648" s="528" t="s">
        <v>659</v>
      </c>
      <c r="F648" s="537">
        <v>5</v>
      </c>
      <c r="G648" s="537">
        <v>5</v>
      </c>
      <c r="H648" s="537">
        <v>5</v>
      </c>
      <c r="I648" s="537">
        <v>5</v>
      </c>
      <c r="J648" s="534">
        <f t="shared" si="58"/>
        <v>20</v>
      </c>
      <c r="K648" s="549">
        <v>4560</v>
      </c>
      <c r="L648" s="559">
        <f t="shared" si="59"/>
        <v>91200</v>
      </c>
      <c r="M648" s="516"/>
      <c r="N648" s="516"/>
      <c r="O648" s="516"/>
      <c r="P648" s="516"/>
      <c r="Q648" s="516"/>
      <c r="R648" s="728"/>
    </row>
    <row r="649" spans="1:18" ht="18.75" outlineLevel="2" x14ac:dyDescent="0.3">
      <c r="A649" s="586"/>
      <c r="B649" s="524"/>
      <c r="C649" s="523"/>
      <c r="D649" s="841" t="s">
        <v>1835</v>
      </c>
      <c r="E649" s="841"/>
      <c r="F649" s="841"/>
      <c r="G649" s="841"/>
      <c r="H649" s="676"/>
      <c r="I649" s="676"/>
      <c r="J649" s="677"/>
      <c r="K649" s="652"/>
      <c r="L649" s="703">
        <f>SUM(L639:L648)</f>
        <v>800129</v>
      </c>
      <c r="M649" s="632"/>
      <c r="N649" s="632"/>
      <c r="O649" s="632"/>
      <c r="P649" s="632"/>
      <c r="Q649" s="632"/>
      <c r="R649" s="727">
        <v>800000</v>
      </c>
    </row>
    <row r="650" spans="1:18" outlineLevel="2" x14ac:dyDescent="0.25">
      <c r="A650" s="586" t="s">
        <v>1074</v>
      </c>
      <c r="B650" s="577" t="s">
        <v>1430</v>
      </c>
      <c r="C650" s="523">
        <f>SUBTOTAL(9,C639:C648)</f>
        <v>3723.0000000000009</v>
      </c>
      <c r="D650" s="846" t="s">
        <v>1651</v>
      </c>
      <c r="E650" s="846"/>
      <c r="F650" s="846"/>
      <c r="G650" s="846"/>
      <c r="H650" s="846"/>
      <c r="I650" s="846"/>
      <c r="J650" s="534"/>
      <c r="K650" s="549"/>
      <c r="L650" s="701"/>
      <c r="M650" s="516"/>
      <c r="N650" s="516"/>
      <c r="O650" s="516"/>
      <c r="P650" s="516"/>
      <c r="Q650" s="516"/>
      <c r="R650" s="728"/>
    </row>
    <row r="651" spans="1:18" outlineLevel="2" x14ac:dyDescent="0.25">
      <c r="A651" s="586" t="s">
        <v>1074</v>
      </c>
      <c r="B651" s="524">
        <v>1017701</v>
      </c>
      <c r="C651" s="523">
        <v>372.5</v>
      </c>
      <c r="D651" s="535" t="s">
        <v>1561</v>
      </c>
      <c r="E651" s="615" t="s">
        <v>356</v>
      </c>
      <c r="F651" s="537">
        <v>6</v>
      </c>
      <c r="G651" s="537">
        <v>6</v>
      </c>
      <c r="H651" s="537">
        <v>6</v>
      </c>
      <c r="I651" s="537">
        <v>6</v>
      </c>
      <c r="J651" s="534">
        <f>+I651+H651+G651+F651</f>
        <v>24</v>
      </c>
      <c r="K651" s="549">
        <v>1300</v>
      </c>
      <c r="L651" s="559">
        <f>+K651*J651</f>
        <v>31200</v>
      </c>
      <c r="M651" s="516"/>
      <c r="N651" s="516"/>
      <c r="O651" s="516"/>
      <c r="P651" s="516"/>
      <c r="Q651" s="516"/>
      <c r="R651" s="728"/>
    </row>
    <row r="652" spans="1:18" outlineLevel="1" x14ac:dyDescent="0.25">
      <c r="A652" s="586"/>
      <c r="B652" s="524">
        <v>1017701</v>
      </c>
      <c r="C652" s="523">
        <v>372.5</v>
      </c>
      <c r="D652" s="535" t="s">
        <v>492</v>
      </c>
      <c r="E652" s="615" t="s">
        <v>356</v>
      </c>
      <c r="F652" s="537">
        <v>13</v>
      </c>
      <c r="G652" s="537">
        <v>13</v>
      </c>
      <c r="H652" s="537">
        <v>13</v>
      </c>
      <c r="I652" s="537">
        <v>14</v>
      </c>
      <c r="J652" s="534">
        <f>+I652+H652+G652+F652</f>
        <v>53</v>
      </c>
      <c r="K652" s="549">
        <v>1300</v>
      </c>
      <c r="L652" s="559">
        <f>+K652*J652</f>
        <v>68900</v>
      </c>
      <c r="M652" s="516"/>
      <c r="N652" s="516"/>
      <c r="O652" s="516"/>
      <c r="P652" s="516"/>
      <c r="Q652" s="516"/>
      <c r="R652" s="728"/>
    </row>
    <row r="653" spans="1:18" ht="15.75" outlineLevel="2" x14ac:dyDescent="0.25">
      <c r="A653" s="586" t="s">
        <v>1074</v>
      </c>
      <c r="B653" s="577"/>
      <c r="C653" s="523"/>
      <c r="D653" s="841" t="s">
        <v>1652</v>
      </c>
      <c r="E653" s="841"/>
      <c r="F653" s="841"/>
      <c r="G653" s="841"/>
      <c r="H653" s="841"/>
      <c r="I653" s="841"/>
      <c r="J653" s="667"/>
      <c r="K653" s="652"/>
      <c r="L653" s="703">
        <f>SUBTOTAL(9,L651:L652)</f>
        <v>100100</v>
      </c>
      <c r="M653" s="631"/>
      <c r="N653" s="631"/>
      <c r="O653" s="631"/>
      <c r="P653" s="631"/>
      <c r="Q653" s="631"/>
      <c r="R653" s="727">
        <v>100000</v>
      </c>
    </row>
    <row r="654" spans="1:18" ht="31.5" customHeight="1" outlineLevel="2" x14ac:dyDescent="0.25">
      <c r="A654" s="586"/>
      <c r="B654" s="577"/>
      <c r="C654" s="523"/>
      <c r="D654" s="840" t="s">
        <v>1836</v>
      </c>
      <c r="E654" s="840"/>
      <c r="F654" s="840"/>
      <c r="G654" s="840"/>
      <c r="H654" s="763"/>
      <c r="I654" s="763"/>
      <c r="J654" s="667"/>
      <c r="K654" s="652"/>
      <c r="L654" s="703"/>
      <c r="M654" s="631"/>
      <c r="N654" s="631"/>
      <c r="O654" s="631"/>
      <c r="P654" s="631"/>
      <c r="Q654" s="631"/>
      <c r="R654" s="727"/>
    </row>
    <row r="655" spans="1:18" outlineLevel="2" x14ac:dyDescent="0.25">
      <c r="A655" s="586" t="s">
        <v>1074</v>
      </c>
      <c r="B655" s="524">
        <v>31211707</v>
      </c>
      <c r="C655" s="523">
        <v>372.6</v>
      </c>
      <c r="D655" s="535" t="s">
        <v>260</v>
      </c>
      <c r="E655" s="103" t="s">
        <v>356</v>
      </c>
      <c r="F655" s="537">
        <v>5</v>
      </c>
      <c r="G655" s="537">
        <v>5</v>
      </c>
      <c r="H655" s="537">
        <v>5</v>
      </c>
      <c r="I655" s="537">
        <v>5</v>
      </c>
      <c r="J655" s="534">
        <f t="shared" ref="J655:J672" si="60">+I655+H655+G655+F655</f>
        <v>20</v>
      </c>
      <c r="K655" s="549">
        <v>280</v>
      </c>
      <c r="L655" s="559">
        <f t="shared" ref="L655:L672" si="61">+K655*J655</f>
        <v>5600</v>
      </c>
      <c r="M655" s="516"/>
      <c r="N655" s="516"/>
      <c r="O655" s="516"/>
      <c r="P655" s="516"/>
      <c r="Q655" s="516"/>
      <c r="R655" s="728"/>
    </row>
    <row r="656" spans="1:18" outlineLevel="1" x14ac:dyDescent="0.25">
      <c r="A656" s="586"/>
      <c r="B656" s="524">
        <v>31211500</v>
      </c>
      <c r="C656" s="523">
        <v>372.6</v>
      </c>
      <c r="D656" s="535" t="s">
        <v>378</v>
      </c>
      <c r="E656" s="102" t="s">
        <v>356</v>
      </c>
      <c r="F656" s="537">
        <v>5</v>
      </c>
      <c r="G656" s="537">
        <v>5</v>
      </c>
      <c r="H656" s="537">
        <v>5</v>
      </c>
      <c r="I656" s="537">
        <v>5</v>
      </c>
      <c r="J656" s="534">
        <f t="shared" si="60"/>
        <v>20</v>
      </c>
      <c r="K656" s="549">
        <v>580</v>
      </c>
      <c r="L656" s="559">
        <f t="shared" si="61"/>
        <v>11600</v>
      </c>
      <c r="M656" s="516"/>
      <c r="N656" s="516"/>
      <c r="O656" s="516"/>
      <c r="P656" s="516"/>
      <c r="Q656" s="516"/>
      <c r="R656" s="728"/>
    </row>
    <row r="657" spans="1:18" outlineLevel="2" x14ac:dyDescent="0.25">
      <c r="A657" s="586" t="s">
        <v>1074</v>
      </c>
      <c r="B657" s="524">
        <v>31211500</v>
      </c>
      <c r="C657" s="523">
        <v>372.6</v>
      </c>
      <c r="D657" s="535" t="s">
        <v>383</v>
      </c>
      <c r="E657" s="102" t="s">
        <v>356</v>
      </c>
      <c r="F657" s="537">
        <v>5</v>
      </c>
      <c r="G657" s="537">
        <v>5</v>
      </c>
      <c r="H657" s="537">
        <v>5</v>
      </c>
      <c r="I657" s="537">
        <v>5</v>
      </c>
      <c r="J657" s="534">
        <f t="shared" si="60"/>
        <v>20</v>
      </c>
      <c r="K657" s="549">
        <v>580</v>
      </c>
      <c r="L657" s="559">
        <f t="shared" si="61"/>
        <v>11600</v>
      </c>
      <c r="M657" s="516"/>
      <c r="N657" s="516"/>
      <c r="O657" s="516"/>
      <c r="P657" s="516"/>
      <c r="Q657" s="516"/>
      <c r="R657" s="728"/>
    </row>
    <row r="658" spans="1:18" outlineLevel="2" x14ac:dyDescent="0.25">
      <c r="A658" s="586" t="s">
        <v>1074</v>
      </c>
      <c r="B658" s="524">
        <v>31211500</v>
      </c>
      <c r="C658" s="523">
        <v>372.6</v>
      </c>
      <c r="D658" s="535" t="s">
        <v>387</v>
      </c>
      <c r="E658" s="102" t="s">
        <v>123</v>
      </c>
      <c r="F658" s="537">
        <v>10</v>
      </c>
      <c r="G658" s="537">
        <v>10</v>
      </c>
      <c r="H658" s="537">
        <v>10</v>
      </c>
      <c r="I658" s="537">
        <v>10</v>
      </c>
      <c r="J658" s="534">
        <f t="shared" si="60"/>
        <v>40</v>
      </c>
      <c r="K658" s="549">
        <v>155</v>
      </c>
      <c r="L658" s="559">
        <f t="shared" si="61"/>
        <v>6200</v>
      </c>
      <c r="M658" s="516"/>
      <c r="N658" s="516"/>
      <c r="O658" s="516"/>
      <c r="P658" s="516"/>
      <c r="Q658" s="516"/>
      <c r="R658" s="728"/>
    </row>
    <row r="659" spans="1:18" outlineLevel="2" x14ac:dyDescent="0.25">
      <c r="A659" s="586" t="s">
        <v>1074</v>
      </c>
      <c r="B659" s="524">
        <v>31211500</v>
      </c>
      <c r="C659" s="523">
        <v>372.6</v>
      </c>
      <c r="D659" s="535" t="s">
        <v>701</v>
      </c>
      <c r="E659" s="102" t="s">
        <v>356</v>
      </c>
      <c r="F659" s="537">
        <v>10</v>
      </c>
      <c r="G659" s="537">
        <v>10</v>
      </c>
      <c r="H659" s="537">
        <v>10</v>
      </c>
      <c r="I659" s="537">
        <v>10</v>
      </c>
      <c r="J659" s="534">
        <f t="shared" si="60"/>
        <v>40</v>
      </c>
      <c r="K659" s="549">
        <v>780</v>
      </c>
      <c r="L659" s="559">
        <f t="shared" si="61"/>
        <v>31200</v>
      </c>
      <c r="M659" s="516"/>
      <c r="N659" s="516"/>
      <c r="O659" s="516"/>
      <c r="P659" s="516"/>
      <c r="Q659" s="516"/>
      <c r="R659" s="728"/>
    </row>
    <row r="660" spans="1:18" outlineLevel="2" x14ac:dyDescent="0.25">
      <c r="A660" s="586" t="s">
        <v>1074</v>
      </c>
      <c r="B660" s="524">
        <v>31211500</v>
      </c>
      <c r="C660" s="523">
        <v>372.6</v>
      </c>
      <c r="D660" s="535" t="s">
        <v>389</v>
      </c>
      <c r="E660" s="102" t="s">
        <v>356</v>
      </c>
      <c r="F660" s="537">
        <v>5</v>
      </c>
      <c r="G660" s="537">
        <v>5</v>
      </c>
      <c r="H660" s="537">
        <v>5</v>
      </c>
      <c r="I660" s="537">
        <v>5</v>
      </c>
      <c r="J660" s="534">
        <f t="shared" si="60"/>
        <v>20</v>
      </c>
      <c r="K660" s="549">
        <v>700</v>
      </c>
      <c r="L660" s="559">
        <f t="shared" si="61"/>
        <v>14000</v>
      </c>
      <c r="M660" s="516"/>
      <c r="N660" s="516"/>
      <c r="O660" s="516"/>
      <c r="P660" s="516"/>
      <c r="Q660" s="516"/>
      <c r="R660" s="728"/>
    </row>
    <row r="661" spans="1:18" outlineLevel="2" x14ac:dyDescent="0.25">
      <c r="A661" s="586" t="s">
        <v>1074</v>
      </c>
      <c r="B661" s="524">
        <v>31211707</v>
      </c>
      <c r="C661" s="523">
        <v>372.6</v>
      </c>
      <c r="D661" s="535" t="s">
        <v>363</v>
      </c>
      <c r="E661" s="102" t="s">
        <v>356</v>
      </c>
      <c r="F661" s="537">
        <v>5</v>
      </c>
      <c r="G661" s="537">
        <v>5</v>
      </c>
      <c r="H661" s="537">
        <v>5</v>
      </c>
      <c r="I661" s="537">
        <v>5</v>
      </c>
      <c r="J661" s="534">
        <f t="shared" si="60"/>
        <v>20</v>
      </c>
      <c r="K661" s="549">
        <v>280</v>
      </c>
      <c r="L661" s="559">
        <f t="shared" si="61"/>
        <v>5600</v>
      </c>
      <c r="M661" s="516"/>
      <c r="N661" s="516"/>
      <c r="O661" s="516"/>
      <c r="P661" s="516"/>
      <c r="Q661" s="516"/>
      <c r="R661" s="728"/>
    </row>
    <row r="662" spans="1:18" outlineLevel="2" x14ac:dyDescent="0.25">
      <c r="A662" s="586" t="s">
        <v>1074</v>
      </c>
      <c r="B662" s="524">
        <v>31211500</v>
      </c>
      <c r="C662" s="523">
        <v>372.6</v>
      </c>
      <c r="D662" s="535" t="s">
        <v>377</v>
      </c>
      <c r="E662" s="102" t="s">
        <v>356</v>
      </c>
      <c r="F662" s="537">
        <v>5</v>
      </c>
      <c r="G662" s="537">
        <v>5</v>
      </c>
      <c r="H662" s="537">
        <v>5</v>
      </c>
      <c r="I662" s="537">
        <v>5</v>
      </c>
      <c r="J662" s="534">
        <f t="shared" si="60"/>
        <v>20</v>
      </c>
      <c r="K662" s="549">
        <v>573</v>
      </c>
      <c r="L662" s="559">
        <f t="shared" si="61"/>
        <v>11460</v>
      </c>
      <c r="M662" s="516"/>
      <c r="N662" s="516"/>
      <c r="O662" s="516"/>
      <c r="P662" s="516"/>
      <c r="Q662" s="516"/>
      <c r="R662" s="728"/>
    </row>
    <row r="663" spans="1:18" ht="16.5" customHeight="1" outlineLevel="2" x14ac:dyDescent="0.25">
      <c r="A663" s="586" t="s">
        <v>1074</v>
      </c>
      <c r="B663" s="524">
        <v>31211500</v>
      </c>
      <c r="C663" s="523">
        <v>372.6</v>
      </c>
      <c r="D663" s="535" t="s">
        <v>388</v>
      </c>
      <c r="E663" s="102" t="s">
        <v>356</v>
      </c>
      <c r="F663" s="537">
        <v>22</v>
      </c>
      <c r="G663" s="537">
        <v>22</v>
      </c>
      <c r="H663" s="537">
        <v>22</v>
      </c>
      <c r="I663" s="537">
        <v>22</v>
      </c>
      <c r="J663" s="534">
        <f t="shared" si="60"/>
        <v>88</v>
      </c>
      <c r="K663" s="549">
        <v>1700</v>
      </c>
      <c r="L663" s="559">
        <f t="shared" si="61"/>
        <v>149600</v>
      </c>
      <c r="M663" s="516"/>
      <c r="N663" s="516"/>
      <c r="O663" s="516"/>
      <c r="P663" s="516"/>
      <c r="Q663" s="516"/>
      <c r="R663" s="728"/>
    </row>
    <row r="664" spans="1:18" outlineLevel="2" x14ac:dyDescent="0.25">
      <c r="A664" s="586" t="s">
        <v>1074</v>
      </c>
      <c r="B664" s="524">
        <v>31211500</v>
      </c>
      <c r="C664" s="523">
        <v>372.6</v>
      </c>
      <c r="D664" s="535" t="s">
        <v>384</v>
      </c>
      <c r="E664" s="102" t="s">
        <v>356</v>
      </c>
      <c r="F664" s="537">
        <v>26</v>
      </c>
      <c r="G664" s="537">
        <v>26</v>
      </c>
      <c r="H664" s="537">
        <v>26</v>
      </c>
      <c r="I664" s="537">
        <v>26</v>
      </c>
      <c r="J664" s="534">
        <f t="shared" si="60"/>
        <v>104</v>
      </c>
      <c r="K664" s="549">
        <v>900</v>
      </c>
      <c r="L664" s="559">
        <f t="shared" si="61"/>
        <v>93600</v>
      </c>
      <c r="M664" s="516"/>
      <c r="N664" s="516"/>
      <c r="O664" s="516"/>
      <c r="P664" s="516"/>
      <c r="Q664" s="516"/>
      <c r="R664" s="728"/>
    </row>
    <row r="665" spans="1:18" outlineLevel="2" x14ac:dyDescent="0.25">
      <c r="A665" s="586" t="s">
        <v>1074</v>
      </c>
      <c r="B665" s="524">
        <v>31211500</v>
      </c>
      <c r="C665" s="523">
        <v>372.6</v>
      </c>
      <c r="D665" s="535" t="s">
        <v>390</v>
      </c>
      <c r="E665" s="103" t="s">
        <v>123</v>
      </c>
      <c r="F665" s="537">
        <v>48</v>
      </c>
      <c r="G665" s="537">
        <v>48</v>
      </c>
      <c r="H665" s="537">
        <v>48</v>
      </c>
      <c r="I665" s="537">
        <v>48</v>
      </c>
      <c r="J665" s="534">
        <f t="shared" si="60"/>
        <v>192</v>
      </c>
      <c r="K665" s="549">
        <v>350</v>
      </c>
      <c r="L665" s="559">
        <f t="shared" si="61"/>
        <v>67200</v>
      </c>
      <c r="M665" s="516"/>
      <c r="N665" s="516"/>
      <c r="O665" s="516"/>
      <c r="P665" s="516"/>
      <c r="Q665" s="516"/>
      <c r="R665" s="728"/>
    </row>
    <row r="666" spans="1:18" outlineLevel="2" x14ac:dyDescent="0.25">
      <c r="A666" s="586" t="s">
        <v>1074</v>
      </c>
      <c r="B666" s="524">
        <v>41111802</v>
      </c>
      <c r="C666" s="523">
        <v>372.6</v>
      </c>
      <c r="D666" s="535" t="s">
        <v>380</v>
      </c>
      <c r="E666" s="102" t="s">
        <v>123</v>
      </c>
      <c r="F666" s="537">
        <v>65</v>
      </c>
      <c r="G666" s="537">
        <v>65</v>
      </c>
      <c r="H666" s="537">
        <v>65</v>
      </c>
      <c r="I666" s="537">
        <v>65</v>
      </c>
      <c r="J666" s="534">
        <f t="shared" si="60"/>
        <v>260</v>
      </c>
      <c r="K666" s="549">
        <v>125</v>
      </c>
      <c r="L666" s="559">
        <f t="shared" si="61"/>
        <v>32500</v>
      </c>
      <c r="M666" s="516"/>
      <c r="N666" s="516"/>
      <c r="O666" s="516"/>
      <c r="P666" s="516"/>
      <c r="Q666" s="516"/>
      <c r="R666" s="728"/>
    </row>
    <row r="667" spans="1:18" outlineLevel="2" x14ac:dyDescent="0.25">
      <c r="A667" s="586" t="s">
        <v>1074</v>
      </c>
      <c r="B667" s="524">
        <v>31211500</v>
      </c>
      <c r="C667" s="523">
        <v>372.6</v>
      </c>
      <c r="D667" s="535" t="s">
        <v>381</v>
      </c>
      <c r="E667" s="102" t="s">
        <v>356</v>
      </c>
      <c r="F667" s="537">
        <v>70</v>
      </c>
      <c r="G667" s="537">
        <v>70</v>
      </c>
      <c r="H667" s="537">
        <v>70</v>
      </c>
      <c r="I667" s="537">
        <v>70</v>
      </c>
      <c r="J667" s="534">
        <f t="shared" si="60"/>
        <v>280</v>
      </c>
      <c r="K667" s="549">
        <v>500</v>
      </c>
      <c r="L667" s="559">
        <f t="shared" si="61"/>
        <v>140000</v>
      </c>
      <c r="M667" s="516"/>
      <c r="N667" s="516"/>
      <c r="O667" s="516"/>
      <c r="P667" s="516"/>
      <c r="Q667" s="516"/>
      <c r="R667" s="728"/>
    </row>
    <row r="668" spans="1:18" outlineLevel="2" x14ac:dyDescent="0.25">
      <c r="A668" s="586" t="s">
        <v>1074</v>
      </c>
      <c r="B668" s="524">
        <v>31211500</v>
      </c>
      <c r="C668" s="523">
        <v>372.6</v>
      </c>
      <c r="D668" s="535" t="s">
        <v>385</v>
      </c>
      <c r="E668" s="102" t="s">
        <v>356</v>
      </c>
      <c r="F668" s="537">
        <v>72</v>
      </c>
      <c r="G668" s="537">
        <v>72</v>
      </c>
      <c r="H668" s="537">
        <v>72</v>
      </c>
      <c r="I668" s="537">
        <v>72</v>
      </c>
      <c r="J668" s="534">
        <f t="shared" si="60"/>
        <v>288</v>
      </c>
      <c r="K668" s="549">
        <v>900</v>
      </c>
      <c r="L668" s="559">
        <f t="shared" si="61"/>
        <v>259200</v>
      </c>
      <c r="M668" s="516"/>
      <c r="N668" s="516"/>
      <c r="O668" s="516"/>
      <c r="P668" s="516"/>
      <c r="Q668" s="516"/>
      <c r="R668" s="728"/>
    </row>
    <row r="669" spans="1:18" outlineLevel="2" x14ac:dyDescent="0.25">
      <c r="A669" s="586" t="s">
        <v>1074</v>
      </c>
      <c r="B669" s="524">
        <v>31211500</v>
      </c>
      <c r="C669" s="523">
        <v>372.6</v>
      </c>
      <c r="D669" s="535" t="s">
        <v>391</v>
      </c>
      <c r="E669" s="103" t="s">
        <v>356</v>
      </c>
      <c r="F669" s="537">
        <v>72</v>
      </c>
      <c r="G669" s="537">
        <v>72</v>
      </c>
      <c r="H669" s="537">
        <v>72</v>
      </c>
      <c r="I669" s="537">
        <v>72</v>
      </c>
      <c r="J669" s="534">
        <f t="shared" si="60"/>
        <v>288</v>
      </c>
      <c r="K669" s="549">
        <v>860</v>
      </c>
      <c r="L669" s="559">
        <f t="shared" si="61"/>
        <v>247680</v>
      </c>
      <c r="M669" s="516"/>
      <c r="N669" s="516"/>
      <c r="O669" s="516"/>
      <c r="P669" s="516"/>
      <c r="Q669" s="516"/>
      <c r="R669" s="728"/>
    </row>
    <row r="670" spans="1:18" outlineLevel="2" x14ac:dyDescent="0.25">
      <c r="A670" s="586" t="s">
        <v>1074</v>
      </c>
      <c r="B670" s="524">
        <v>24121802</v>
      </c>
      <c r="C670" s="523">
        <v>372.6</v>
      </c>
      <c r="D670" s="535" t="s">
        <v>747</v>
      </c>
      <c r="E670" s="102" t="s">
        <v>356</v>
      </c>
      <c r="F670" s="537">
        <v>96</v>
      </c>
      <c r="G670" s="537">
        <v>96</v>
      </c>
      <c r="H670" s="537">
        <v>96</v>
      </c>
      <c r="I670" s="537">
        <v>96</v>
      </c>
      <c r="J670" s="534">
        <f t="shared" si="60"/>
        <v>384</v>
      </c>
      <c r="K670" s="549">
        <v>190</v>
      </c>
      <c r="L670" s="559">
        <f t="shared" si="61"/>
        <v>72960</v>
      </c>
      <c r="M670" s="516"/>
      <c r="N670" s="516"/>
      <c r="O670" s="516"/>
      <c r="P670" s="516"/>
      <c r="Q670" s="516"/>
      <c r="R670" s="728"/>
    </row>
    <row r="671" spans="1:18" outlineLevel="2" x14ac:dyDescent="0.25">
      <c r="A671" s="586" t="s">
        <v>1074</v>
      </c>
      <c r="B671" s="524">
        <v>31211500</v>
      </c>
      <c r="C671" s="523">
        <v>372.6</v>
      </c>
      <c r="D671" s="535" t="s">
        <v>382</v>
      </c>
      <c r="E671" s="102" t="s">
        <v>356</v>
      </c>
      <c r="F671" s="537">
        <v>155</v>
      </c>
      <c r="G671" s="537">
        <v>155</v>
      </c>
      <c r="H671" s="537">
        <v>155</v>
      </c>
      <c r="I671" s="537">
        <v>155</v>
      </c>
      <c r="J671" s="534">
        <f t="shared" si="60"/>
        <v>620</v>
      </c>
      <c r="K671" s="549">
        <v>500</v>
      </c>
      <c r="L671" s="559">
        <f t="shared" si="61"/>
        <v>310000</v>
      </c>
      <c r="M671" s="516"/>
      <c r="N671" s="516"/>
      <c r="O671" s="516"/>
      <c r="P671" s="516"/>
      <c r="Q671" s="516"/>
      <c r="R671" s="728"/>
    </row>
    <row r="672" spans="1:18" outlineLevel="2" x14ac:dyDescent="0.25">
      <c r="A672" s="586" t="s">
        <v>1074</v>
      </c>
      <c r="B672" s="524">
        <v>31211500</v>
      </c>
      <c r="C672" s="523">
        <v>372.6</v>
      </c>
      <c r="D672" s="535" t="s">
        <v>386</v>
      </c>
      <c r="E672" s="102" t="s">
        <v>356</v>
      </c>
      <c r="F672" s="537">
        <v>175</v>
      </c>
      <c r="G672" s="537">
        <v>175</v>
      </c>
      <c r="H672" s="537">
        <v>175</v>
      </c>
      <c r="I672" s="537">
        <v>175</v>
      </c>
      <c r="J672" s="534">
        <f t="shared" si="60"/>
        <v>700</v>
      </c>
      <c r="K672" s="549">
        <v>900</v>
      </c>
      <c r="L672" s="559">
        <f t="shared" si="61"/>
        <v>630000</v>
      </c>
      <c r="M672" s="516"/>
      <c r="N672" s="516"/>
      <c r="O672" s="516"/>
      <c r="P672" s="516"/>
      <c r="Q672" s="516"/>
      <c r="R672" s="728">
        <f>+R673-L673</f>
        <v>0</v>
      </c>
    </row>
    <row r="673" spans="1:19" ht="18.75" customHeight="1" outlineLevel="2" x14ac:dyDescent="0.3">
      <c r="A673" s="586" t="s">
        <v>1074</v>
      </c>
      <c r="B673" s="577" t="s">
        <v>1431</v>
      </c>
      <c r="C673" s="523"/>
      <c r="D673" s="844" t="s">
        <v>1837</v>
      </c>
      <c r="E673" s="844"/>
      <c r="F673" s="844"/>
      <c r="G673" s="844"/>
      <c r="H673" s="844"/>
      <c r="I673" s="676"/>
      <c r="J673" s="677"/>
      <c r="K673" s="652"/>
      <c r="L673" s="703">
        <f>SUBTOTAL(9,L655:L672)</f>
        <v>2100000</v>
      </c>
      <c r="M673" s="632"/>
      <c r="N673" s="632"/>
      <c r="O673" s="632"/>
      <c r="P673" s="632"/>
      <c r="Q673" s="632"/>
      <c r="R673" s="727">
        <v>2100000</v>
      </c>
    </row>
    <row r="674" spans="1:19" ht="26.25" customHeight="1" outlineLevel="2" x14ac:dyDescent="0.3">
      <c r="A674" s="586"/>
      <c r="B674" s="577"/>
      <c r="C674" s="523"/>
      <c r="D674" s="849" t="s">
        <v>1838</v>
      </c>
      <c r="E674" s="849"/>
      <c r="F674" s="849"/>
      <c r="G674" s="849"/>
      <c r="H674" s="849"/>
      <c r="I674" s="676"/>
      <c r="J674" s="677"/>
      <c r="K674" s="652"/>
      <c r="L674" s="703"/>
      <c r="M674" s="632"/>
      <c r="N674" s="632"/>
      <c r="O674" s="632"/>
      <c r="P674" s="632"/>
      <c r="Q674" s="632"/>
      <c r="R674" s="727"/>
    </row>
    <row r="675" spans="1:19" outlineLevel="2" x14ac:dyDescent="0.25">
      <c r="A675" s="586" t="s">
        <v>1074</v>
      </c>
      <c r="B675" s="524">
        <v>12142102</v>
      </c>
      <c r="C675" s="523">
        <v>372.7</v>
      </c>
      <c r="D675" s="535" t="s">
        <v>1026</v>
      </c>
      <c r="E675" s="103" t="s">
        <v>486</v>
      </c>
      <c r="F675" s="537">
        <v>500450</v>
      </c>
      <c r="G675" s="537">
        <v>500450</v>
      </c>
      <c r="H675" s="537">
        <v>500450</v>
      </c>
      <c r="I675" s="537">
        <v>500450</v>
      </c>
      <c r="J675" s="534">
        <f>+I675+H675+G675+F675</f>
        <v>2001800</v>
      </c>
      <c r="K675" s="549">
        <v>20</v>
      </c>
      <c r="L675" s="559">
        <f>+K675*J675</f>
        <v>40036000</v>
      </c>
      <c r="M675" s="516"/>
      <c r="N675" s="516"/>
      <c r="O675" s="516"/>
      <c r="P675" s="516"/>
      <c r="Q675" s="516"/>
      <c r="R675" s="728"/>
    </row>
    <row r="676" spans="1:19" outlineLevel="1" x14ac:dyDescent="0.25">
      <c r="A676" s="586"/>
      <c r="B676" s="524">
        <v>51131806</v>
      </c>
      <c r="C676" s="523">
        <v>372.7</v>
      </c>
      <c r="D676" s="535" t="s">
        <v>1027</v>
      </c>
      <c r="E676" s="103" t="s">
        <v>486</v>
      </c>
      <c r="F676" s="537">
        <v>1646093</v>
      </c>
      <c r="G676" s="537">
        <v>1646093</v>
      </c>
      <c r="H676" s="537">
        <v>1646093</v>
      </c>
      <c r="I676" s="537">
        <v>1646093</v>
      </c>
      <c r="J676" s="534">
        <f>+I676+H676+G676+F676</f>
        <v>6584372</v>
      </c>
      <c r="K676" s="549">
        <v>8</v>
      </c>
      <c r="L676" s="559">
        <f>+K676*J676</f>
        <v>52674976</v>
      </c>
      <c r="M676" s="516"/>
      <c r="N676" s="516"/>
      <c r="O676" s="516"/>
      <c r="P676" s="516"/>
      <c r="Q676" s="516"/>
      <c r="R676" s="728"/>
    </row>
    <row r="677" spans="1:19" outlineLevel="1" x14ac:dyDescent="0.25">
      <c r="A677" s="586"/>
      <c r="B677" s="524">
        <v>51131806</v>
      </c>
      <c r="C677" s="523">
        <v>372.7</v>
      </c>
      <c r="D677" s="535" t="s">
        <v>1498</v>
      </c>
      <c r="E677" s="103" t="s">
        <v>486</v>
      </c>
      <c r="F677" s="537">
        <v>83125</v>
      </c>
      <c r="G677" s="537">
        <v>83125</v>
      </c>
      <c r="H677" s="537">
        <v>83125</v>
      </c>
      <c r="I677" s="537">
        <v>83125</v>
      </c>
      <c r="J677" s="534">
        <f t="shared" ref="J677:J678" si="62">+I677+H677+G677+F677</f>
        <v>332500</v>
      </c>
      <c r="K677" s="549">
        <v>20</v>
      </c>
      <c r="L677" s="559">
        <f>+K677*J677</f>
        <v>6650000</v>
      </c>
      <c r="M677" s="516"/>
      <c r="N677" s="516"/>
      <c r="O677" s="516"/>
      <c r="P677" s="516"/>
      <c r="Q677" s="516"/>
      <c r="R677" s="728"/>
    </row>
    <row r="678" spans="1:19" outlineLevel="1" x14ac:dyDescent="0.25">
      <c r="A678" s="586"/>
      <c r="B678" s="524">
        <v>51131806</v>
      </c>
      <c r="C678" s="523">
        <v>372.7</v>
      </c>
      <c r="D678" s="535" t="s">
        <v>1499</v>
      </c>
      <c r="E678" s="103" t="s">
        <v>486</v>
      </c>
      <c r="F678" s="537">
        <v>286653</v>
      </c>
      <c r="G678" s="537">
        <v>286653</v>
      </c>
      <c r="H678" s="537">
        <v>286653</v>
      </c>
      <c r="I678" s="537">
        <v>286653</v>
      </c>
      <c r="J678" s="534">
        <f t="shared" si="62"/>
        <v>1146612</v>
      </c>
      <c r="K678" s="549">
        <v>18</v>
      </c>
      <c r="L678" s="559">
        <f>+K678*J678</f>
        <v>20639016</v>
      </c>
      <c r="M678" s="516"/>
      <c r="N678" s="516"/>
      <c r="O678" s="516"/>
      <c r="P678" s="516"/>
      <c r="Q678" s="516"/>
      <c r="R678" s="727">
        <f>+R679-L679</f>
        <v>8</v>
      </c>
      <c r="S678" s="591"/>
    </row>
    <row r="679" spans="1:19" ht="18.75" outlineLevel="2" x14ac:dyDescent="0.3">
      <c r="A679" s="586" t="s">
        <v>1074</v>
      </c>
      <c r="B679" s="577" t="s">
        <v>1432</v>
      </c>
      <c r="C679" s="523"/>
      <c r="D679" s="844" t="s">
        <v>1839</v>
      </c>
      <c r="E679" s="844"/>
      <c r="F679" s="844"/>
      <c r="G679" s="844"/>
      <c r="H679" s="844"/>
      <c r="I679" s="634"/>
      <c r="J679" s="635"/>
      <c r="K679" s="652"/>
      <c r="L679" s="703">
        <f>SUBTOTAL(9,L675:Q678)</f>
        <v>119999992</v>
      </c>
      <c r="M679" s="626"/>
      <c r="N679" s="626"/>
      <c r="O679" s="626"/>
      <c r="P679" s="626"/>
      <c r="Q679" s="626"/>
      <c r="R679" s="727">
        <f>70000000+50000000</f>
        <v>120000000</v>
      </c>
      <c r="S679" s="618"/>
    </row>
    <row r="680" spans="1:19" ht="18.75" outlineLevel="2" x14ac:dyDescent="0.3">
      <c r="A680" s="586"/>
      <c r="B680" s="577"/>
      <c r="C680" s="523"/>
      <c r="D680" s="764" t="s">
        <v>1697</v>
      </c>
      <c r="E680" s="762"/>
      <c r="F680" s="762"/>
      <c r="G680" s="762"/>
      <c r="H680" s="762"/>
      <c r="I680" s="634"/>
      <c r="J680" s="635"/>
      <c r="K680" s="652"/>
      <c r="L680" s="703"/>
      <c r="M680" s="626"/>
      <c r="N680" s="626"/>
      <c r="O680" s="626"/>
      <c r="P680" s="626"/>
      <c r="Q680" s="626"/>
      <c r="R680" s="727"/>
      <c r="S680" s="618"/>
    </row>
    <row r="681" spans="1:19" outlineLevel="2" x14ac:dyDescent="0.25">
      <c r="A681" s="586" t="s">
        <v>1074</v>
      </c>
      <c r="B681" s="524">
        <v>51131512</v>
      </c>
      <c r="C681" s="104">
        <v>391</v>
      </c>
      <c r="D681" s="535" t="s">
        <v>658</v>
      </c>
      <c r="E681" s="528" t="s">
        <v>128</v>
      </c>
      <c r="F681" s="545">
        <v>20</v>
      </c>
      <c r="G681" s="545">
        <v>20</v>
      </c>
      <c r="H681" s="545">
        <v>20</v>
      </c>
      <c r="I681" s="545">
        <v>20</v>
      </c>
      <c r="J681" s="534">
        <f t="shared" ref="J681:J727" si="63">+I681+H681+G681+F681</f>
        <v>80</v>
      </c>
      <c r="K681" s="549">
        <v>350</v>
      </c>
      <c r="L681" s="559">
        <f t="shared" ref="L681:L727" si="64">+K681*J681</f>
        <v>28000</v>
      </c>
      <c r="M681" s="516"/>
      <c r="N681" s="516"/>
      <c r="O681" s="516"/>
      <c r="P681" s="516"/>
      <c r="Q681" s="516"/>
      <c r="R681" s="728"/>
    </row>
    <row r="682" spans="1:19" outlineLevel="1" x14ac:dyDescent="0.25">
      <c r="A682" s="586"/>
      <c r="B682" s="779">
        <v>40101901</v>
      </c>
      <c r="C682" s="530">
        <v>391</v>
      </c>
      <c r="D682" s="594" t="s">
        <v>1840</v>
      </c>
      <c r="E682" s="104" t="s">
        <v>1528</v>
      </c>
      <c r="F682" s="104">
        <v>25</v>
      </c>
      <c r="G682" s="104">
        <v>25</v>
      </c>
      <c r="H682" s="104">
        <v>25</v>
      </c>
      <c r="I682" s="104">
        <v>25</v>
      </c>
      <c r="J682" s="534">
        <f t="shared" si="63"/>
        <v>100</v>
      </c>
      <c r="K682" s="552">
        <v>155</v>
      </c>
      <c r="L682" s="559">
        <f t="shared" si="64"/>
        <v>15500</v>
      </c>
      <c r="M682" s="516"/>
      <c r="N682" s="516"/>
      <c r="O682" s="516"/>
      <c r="P682" s="516"/>
      <c r="Q682" s="516"/>
      <c r="R682" s="728"/>
    </row>
    <row r="683" spans="1:19" outlineLevel="2" x14ac:dyDescent="0.25">
      <c r="A683" s="586" t="s">
        <v>1562</v>
      </c>
      <c r="B683" s="524">
        <v>42132200</v>
      </c>
      <c r="C683" s="530">
        <v>391</v>
      </c>
      <c r="D683" s="594" t="s">
        <v>1653</v>
      </c>
      <c r="E683" s="104" t="s">
        <v>772</v>
      </c>
      <c r="F683" s="104">
        <v>25</v>
      </c>
      <c r="G683" s="104">
        <v>25</v>
      </c>
      <c r="H683" s="104">
        <v>25</v>
      </c>
      <c r="I683" s="104">
        <v>25</v>
      </c>
      <c r="J683" s="534">
        <f t="shared" si="63"/>
        <v>100</v>
      </c>
      <c r="K683" s="552">
        <v>480</v>
      </c>
      <c r="L683" s="559">
        <f t="shared" si="64"/>
        <v>48000</v>
      </c>
      <c r="M683" s="516"/>
      <c r="N683" s="516"/>
      <c r="O683" s="516"/>
      <c r="P683" s="516"/>
      <c r="Q683" s="516"/>
      <c r="R683" s="728"/>
    </row>
    <row r="684" spans="1:19" outlineLevel="2" x14ac:dyDescent="0.25">
      <c r="A684" s="586" t="s">
        <v>1294</v>
      </c>
      <c r="B684" s="527">
        <v>47131704</v>
      </c>
      <c r="C684" s="104">
        <v>391</v>
      </c>
      <c r="D684" s="540" t="s">
        <v>1120</v>
      </c>
      <c r="E684" s="681" t="s">
        <v>128</v>
      </c>
      <c r="F684" s="537">
        <v>20</v>
      </c>
      <c r="G684" s="537">
        <v>20</v>
      </c>
      <c r="H684" s="537">
        <v>20</v>
      </c>
      <c r="I684" s="537">
        <v>20</v>
      </c>
      <c r="J684" s="534">
        <f t="shared" si="63"/>
        <v>80</v>
      </c>
      <c r="K684" s="552">
        <v>195</v>
      </c>
      <c r="L684" s="559">
        <f t="shared" si="64"/>
        <v>15600</v>
      </c>
      <c r="M684" s="516"/>
      <c r="N684" s="516"/>
      <c r="O684" s="516"/>
      <c r="P684" s="516"/>
      <c r="Q684" s="516"/>
      <c r="R684" s="728"/>
    </row>
    <row r="685" spans="1:19" outlineLevel="2" x14ac:dyDescent="0.25">
      <c r="A685" s="586" t="s">
        <v>1562</v>
      </c>
      <c r="B685" s="524">
        <v>47131618</v>
      </c>
      <c r="C685" s="104">
        <v>391</v>
      </c>
      <c r="D685" s="682" t="s">
        <v>1123</v>
      </c>
      <c r="E685" s="100" t="s">
        <v>1124</v>
      </c>
      <c r="F685" s="104">
        <v>25</v>
      </c>
      <c r="G685" s="104">
        <v>25</v>
      </c>
      <c r="H685" s="104">
        <v>25</v>
      </c>
      <c r="I685" s="104">
        <v>25</v>
      </c>
      <c r="J685" s="534">
        <f t="shared" si="63"/>
        <v>100</v>
      </c>
      <c r="K685" s="552">
        <v>190</v>
      </c>
      <c r="L685" s="559">
        <f t="shared" si="64"/>
        <v>19000</v>
      </c>
      <c r="M685" s="516"/>
      <c r="N685" s="516"/>
      <c r="O685" s="516"/>
      <c r="P685" s="516"/>
      <c r="Q685" s="516"/>
      <c r="R685" s="728"/>
    </row>
    <row r="686" spans="1:19" outlineLevel="2" x14ac:dyDescent="0.25">
      <c r="A686" s="586" t="s">
        <v>1074</v>
      </c>
      <c r="B686" s="524">
        <v>47121804</v>
      </c>
      <c r="C686" s="104">
        <v>391</v>
      </c>
      <c r="D686" s="683" t="s">
        <v>1113</v>
      </c>
      <c r="E686" s="684" t="s">
        <v>1111</v>
      </c>
      <c r="F686" s="537">
        <v>10</v>
      </c>
      <c r="G686" s="537">
        <v>10</v>
      </c>
      <c r="H686" s="537">
        <v>10</v>
      </c>
      <c r="I686" s="537">
        <v>10</v>
      </c>
      <c r="J686" s="534">
        <f t="shared" si="63"/>
        <v>40</v>
      </c>
      <c r="K686" s="552">
        <v>150</v>
      </c>
      <c r="L686" s="559">
        <f t="shared" si="64"/>
        <v>6000</v>
      </c>
      <c r="M686" s="516"/>
      <c r="N686" s="516"/>
      <c r="O686" s="516"/>
      <c r="P686" s="516"/>
      <c r="Q686" s="516"/>
      <c r="R686" s="728"/>
    </row>
    <row r="687" spans="1:19" outlineLevel="2" x14ac:dyDescent="0.25">
      <c r="A687" s="586" t="s">
        <v>1562</v>
      </c>
      <c r="B687" s="779">
        <v>47131803</v>
      </c>
      <c r="C687" s="523">
        <v>391</v>
      </c>
      <c r="D687" s="535" t="s">
        <v>1563</v>
      </c>
      <c r="E687" s="100" t="s">
        <v>123</v>
      </c>
      <c r="F687" s="537">
        <v>15</v>
      </c>
      <c r="G687" s="537">
        <v>15</v>
      </c>
      <c r="H687" s="537">
        <v>15</v>
      </c>
      <c r="I687" s="537">
        <v>15</v>
      </c>
      <c r="J687" s="534">
        <f t="shared" si="63"/>
        <v>60</v>
      </c>
      <c r="K687" s="549">
        <v>132</v>
      </c>
      <c r="L687" s="559">
        <f t="shared" si="64"/>
        <v>7920</v>
      </c>
      <c r="M687" s="516"/>
      <c r="N687" s="516"/>
      <c r="O687" s="516"/>
      <c r="P687" s="516"/>
      <c r="Q687" s="516"/>
      <c r="R687" s="728"/>
    </row>
    <row r="688" spans="1:19" outlineLevel="2" x14ac:dyDescent="0.25">
      <c r="A688" s="586" t="s">
        <v>1562</v>
      </c>
      <c r="B688" s="527">
        <v>47131805</v>
      </c>
      <c r="C688" s="523">
        <v>391</v>
      </c>
      <c r="D688" s="535" t="s">
        <v>65</v>
      </c>
      <c r="E688" s="615" t="s">
        <v>754</v>
      </c>
      <c r="F688" s="537">
        <v>10</v>
      </c>
      <c r="G688" s="537">
        <v>10</v>
      </c>
      <c r="H688" s="537">
        <v>10</v>
      </c>
      <c r="I688" s="537">
        <v>10</v>
      </c>
      <c r="J688" s="534">
        <f t="shared" si="63"/>
        <v>40</v>
      </c>
      <c r="K688" s="549">
        <v>985</v>
      </c>
      <c r="L688" s="559">
        <f t="shared" si="64"/>
        <v>39400</v>
      </c>
      <c r="M688" s="516"/>
      <c r="N688" s="516"/>
      <c r="O688" s="516"/>
      <c r="P688" s="516"/>
      <c r="Q688" s="516"/>
      <c r="R688" s="728"/>
    </row>
    <row r="689" spans="1:18" ht="20.25" customHeight="1" outlineLevel="2" x14ac:dyDescent="0.25">
      <c r="A689" s="586" t="s">
        <v>1074</v>
      </c>
      <c r="B689" s="524">
        <v>40142612</v>
      </c>
      <c r="C689" s="104">
        <v>391</v>
      </c>
      <c r="D689" s="540" t="s">
        <v>1119</v>
      </c>
      <c r="E689" s="681" t="s">
        <v>123</v>
      </c>
      <c r="F689" s="537">
        <v>400</v>
      </c>
      <c r="G689" s="537">
        <v>400</v>
      </c>
      <c r="H689" s="537">
        <v>400</v>
      </c>
      <c r="I689" s="537">
        <v>400</v>
      </c>
      <c r="J689" s="534">
        <f t="shared" si="63"/>
        <v>1600</v>
      </c>
      <c r="K689" s="645">
        <v>120</v>
      </c>
      <c r="L689" s="559">
        <f t="shared" si="64"/>
        <v>192000</v>
      </c>
      <c r="M689" s="516"/>
      <c r="N689" s="516"/>
      <c r="O689" s="516"/>
      <c r="P689" s="516"/>
      <c r="Q689" s="516"/>
      <c r="R689" s="728"/>
    </row>
    <row r="690" spans="1:18" outlineLevel="2" x14ac:dyDescent="0.25">
      <c r="A690" s="586" t="s">
        <v>1074</v>
      </c>
      <c r="B690" s="524">
        <v>25191508</v>
      </c>
      <c r="C690" s="523">
        <v>391</v>
      </c>
      <c r="D690" s="535" t="s">
        <v>1465</v>
      </c>
      <c r="E690" s="100" t="s">
        <v>402</v>
      </c>
      <c r="F690" s="537">
        <v>25</v>
      </c>
      <c r="G690" s="537">
        <v>25</v>
      </c>
      <c r="H690" s="537">
        <v>25</v>
      </c>
      <c r="I690" s="537">
        <v>25</v>
      </c>
      <c r="J690" s="534">
        <f t="shared" si="63"/>
        <v>100</v>
      </c>
      <c r="K690" s="549">
        <v>750</v>
      </c>
      <c r="L690" s="559">
        <f t="shared" si="64"/>
        <v>75000</v>
      </c>
      <c r="M690" s="516"/>
      <c r="N690" s="516"/>
      <c r="O690" s="516"/>
      <c r="P690" s="516"/>
      <c r="Q690" s="516"/>
      <c r="R690" s="728"/>
    </row>
    <row r="691" spans="1:18" outlineLevel="2" x14ac:dyDescent="0.25">
      <c r="A691" s="586" t="s">
        <v>1562</v>
      </c>
      <c r="B691" s="525">
        <v>47131803</v>
      </c>
      <c r="C691" s="104">
        <v>391</v>
      </c>
      <c r="D691" s="682" t="s">
        <v>1114</v>
      </c>
      <c r="E691" s="100" t="s">
        <v>128</v>
      </c>
      <c r="F691" s="104">
        <v>25</v>
      </c>
      <c r="G691" s="104">
        <v>25</v>
      </c>
      <c r="H691" s="104">
        <v>25</v>
      </c>
      <c r="I691" s="104">
        <v>25</v>
      </c>
      <c r="J691" s="534">
        <f t="shared" si="63"/>
        <v>100</v>
      </c>
      <c r="K691" s="552">
        <v>175</v>
      </c>
      <c r="L691" s="559">
        <f t="shared" si="64"/>
        <v>17500</v>
      </c>
      <c r="M691" s="516"/>
      <c r="N691" s="516"/>
      <c r="O691" s="516"/>
      <c r="P691" s="516"/>
      <c r="Q691" s="516"/>
      <c r="R691" s="728"/>
    </row>
    <row r="692" spans="1:18" outlineLevel="2" x14ac:dyDescent="0.25">
      <c r="A692" s="586" t="s">
        <v>1074</v>
      </c>
      <c r="B692" s="524">
        <v>47131604</v>
      </c>
      <c r="C692" s="104">
        <v>391</v>
      </c>
      <c r="D692" s="539" t="s">
        <v>1115</v>
      </c>
      <c r="E692" s="100" t="s">
        <v>123</v>
      </c>
      <c r="F692" s="551">
        <v>10</v>
      </c>
      <c r="G692" s="551">
        <v>10</v>
      </c>
      <c r="H692" s="551">
        <v>10</v>
      </c>
      <c r="I692" s="551">
        <v>10</v>
      </c>
      <c r="J692" s="534">
        <f t="shared" si="63"/>
        <v>40</v>
      </c>
      <c r="K692" s="549">
        <v>150</v>
      </c>
      <c r="L692" s="559">
        <f t="shared" si="64"/>
        <v>6000</v>
      </c>
      <c r="M692" s="516"/>
      <c r="N692" s="516"/>
      <c r="O692" s="516"/>
      <c r="P692" s="516"/>
      <c r="Q692" s="516"/>
      <c r="R692" s="728"/>
    </row>
    <row r="693" spans="1:18" outlineLevel="2" x14ac:dyDescent="0.25">
      <c r="A693" s="586" t="s">
        <v>1562</v>
      </c>
      <c r="B693" s="524">
        <v>47131604</v>
      </c>
      <c r="C693" s="104">
        <v>391</v>
      </c>
      <c r="D693" s="540" t="s">
        <v>1564</v>
      </c>
      <c r="E693" s="681" t="s">
        <v>123</v>
      </c>
      <c r="F693" s="537">
        <v>10</v>
      </c>
      <c r="G693" s="537">
        <v>10</v>
      </c>
      <c r="H693" s="537">
        <v>10</v>
      </c>
      <c r="I693" s="537">
        <v>10</v>
      </c>
      <c r="J693" s="534">
        <f t="shared" si="63"/>
        <v>40</v>
      </c>
      <c r="K693" s="645">
        <v>150</v>
      </c>
      <c r="L693" s="559">
        <f t="shared" si="64"/>
        <v>6000</v>
      </c>
      <c r="M693" s="516"/>
      <c r="N693" s="516"/>
      <c r="O693" s="516"/>
      <c r="P693" s="516"/>
      <c r="Q693" s="516"/>
      <c r="R693" s="728"/>
    </row>
    <row r="694" spans="1:18" ht="15" customHeight="1" outlineLevel="2" x14ac:dyDescent="0.25">
      <c r="A694" s="586" t="s">
        <v>1562</v>
      </c>
      <c r="B694" s="526">
        <v>47121811</v>
      </c>
      <c r="C694" s="104">
        <v>391</v>
      </c>
      <c r="D694" s="682" t="s">
        <v>1121</v>
      </c>
      <c r="E694" s="100" t="s">
        <v>356</v>
      </c>
      <c r="F694" s="104">
        <v>12</v>
      </c>
      <c r="G694" s="104">
        <v>12</v>
      </c>
      <c r="H694" s="104">
        <v>12</v>
      </c>
      <c r="I694" s="104">
        <v>12</v>
      </c>
      <c r="J694" s="534">
        <f t="shared" si="63"/>
        <v>48</v>
      </c>
      <c r="K694" s="552">
        <v>200</v>
      </c>
      <c r="L694" s="559">
        <f t="shared" si="64"/>
        <v>9600</v>
      </c>
      <c r="M694" s="516"/>
      <c r="N694" s="516"/>
      <c r="O694" s="516"/>
      <c r="P694" s="516"/>
      <c r="Q694" s="516"/>
      <c r="R694" s="728"/>
    </row>
    <row r="695" spans="1:18" outlineLevel="2" x14ac:dyDescent="0.25">
      <c r="A695" s="586" t="s">
        <v>1562</v>
      </c>
      <c r="B695" s="527">
        <v>47131611</v>
      </c>
      <c r="C695" s="104">
        <v>391</v>
      </c>
      <c r="D695" s="682" t="s">
        <v>1122</v>
      </c>
      <c r="E695" s="100" t="s">
        <v>123</v>
      </c>
      <c r="F695" s="104">
        <v>12</v>
      </c>
      <c r="G695" s="104">
        <v>12</v>
      </c>
      <c r="H695" s="104">
        <v>12</v>
      </c>
      <c r="I695" s="104">
        <v>12</v>
      </c>
      <c r="J695" s="534">
        <f t="shared" si="63"/>
        <v>48</v>
      </c>
      <c r="K695" s="552">
        <v>175</v>
      </c>
      <c r="L695" s="559">
        <f t="shared" si="64"/>
        <v>8400</v>
      </c>
      <c r="M695" s="516"/>
      <c r="N695" s="516"/>
      <c r="O695" s="516"/>
      <c r="P695" s="516"/>
      <c r="Q695" s="516"/>
      <c r="R695" s="728"/>
    </row>
    <row r="696" spans="1:18" outlineLevel="2" x14ac:dyDescent="0.25">
      <c r="A696" s="586" t="s">
        <v>1562</v>
      </c>
      <c r="B696" s="527">
        <v>14111512</v>
      </c>
      <c r="C696" s="104">
        <v>391</v>
      </c>
      <c r="D696" s="535" t="s">
        <v>1654</v>
      </c>
      <c r="E696" s="528" t="s">
        <v>128</v>
      </c>
      <c r="F696" s="537">
        <v>25</v>
      </c>
      <c r="G696" s="537">
        <v>25</v>
      </c>
      <c r="H696" s="537">
        <v>25</v>
      </c>
      <c r="I696" s="537">
        <v>25</v>
      </c>
      <c r="J696" s="534">
        <f t="shared" si="63"/>
        <v>100</v>
      </c>
      <c r="K696" s="549">
        <v>200</v>
      </c>
      <c r="L696" s="559">
        <f t="shared" si="64"/>
        <v>20000</v>
      </c>
      <c r="M696" s="516"/>
      <c r="N696" s="516"/>
      <c r="O696" s="516"/>
      <c r="P696" s="516"/>
      <c r="Q696" s="516"/>
      <c r="R696" s="728"/>
    </row>
    <row r="697" spans="1:18" outlineLevel="2" x14ac:dyDescent="0.25">
      <c r="A697" s="586" t="s">
        <v>1074</v>
      </c>
      <c r="B697" s="527">
        <v>47131704</v>
      </c>
      <c r="C697" s="104">
        <v>391</v>
      </c>
      <c r="D697" s="683" t="s">
        <v>86</v>
      </c>
      <c r="E697" s="684" t="s">
        <v>128</v>
      </c>
      <c r="F697" s="537">
        <v>25</v>
      </c>
      <c r="G697" s="537">
        <v>25</v>
      </c>
      <c r="H697" s="537">
        <v>25</v>
      </c>
      <c r="I697" s="537">
        <v>25</v>
      </c>
      <c r="J697" s="534">
        <f t="shared" si="63"/>
        <v>100</v>
      </c>
      <c r="K697" s="552">
        <v>225</v>
      </c>
      <c r="L697" s="559">
        <f t="shared" si="64"/>
        <v>22500</v>
      </c>
      <c r="M697" s="516"/>
      <c r="N697" s="516"/>
      <c r="O697" s="516"/>
      <c r="P697" s="516"/>
      <c r="Q697" s="516"/>
      <c r="R697" s="728"/>
    </row>
    <row r="698" spans="1:18" outlineLevel="2" x14ac:dyDescent="0.25">
      <c r="A698" s="586" t="s">
        <v>1562</v>
      </c>
      <c r="B698" s="524">
        <v>12352100</v>
      </c>
      <c r="C698" s="104">
        <v>391</v>
      </c>
      <c r="D698" s="535" t="s">
        <v>669</v>
      </c>
      <c r="E698" s="528" t="s">
        <v>668</v>
      </c>
      <c r="F698" s="545">
        <v>50</v>
      </c>
      <c r="G698" s="545">
        <v>50</v>
      </c>
      <c r="H698" s="545">
        <v>50</v>
      </c>
      <c r="I698" s="545">
        <v>50</v>
      </c>
      <c r="J698" s="534">
        <f t="shared" si="63"/>
        <v>200</v>
      </c>
      <c r="K698" s="549">
        <v>75</v>
      </c>
      <c r="L698" s="559">
        <f t="shared" si="64"/>
        <v>15000</v>
      </c>
      <c r="M698" s="516"/>
      <c r="N698" s="516"/>
      <c r="O698" s="516"/>
      <c r="P698" s="516"/>
      <c r="Q698" s="516"/>
      <c r="R698" s="728"/>
    </row>
    <row r="699" spans="1:18" outlineLevel="2" x14ac:dyDescent="0.25">
      <c r="A699" s="586" t="s">
        <v>1562</v>
      </c>
      <c r="B699" s="619">
        <v>47121801</v>
      </c>
      <c r="C699" s="620">
        <v>391</v>
      </c>
      <c r="D699" s="621" t="s">
        <v>771</v>
      </c>
      <c r="E699" s="681" t="s">
        <v>123</v>
      </c>
      <c r="F699" s="537">
        <v>25</v>
      </c>
      <c r="G699" s="537">
        <v>25</v>
      </c>
      <c r="H699" s="537">
        <v>25</v>
      </c>
      <c r="I699" s="537">
        <v>25</v>
      </c>
      <c r="J699" s="534">
        <f t="shared" si="63"/>
        <v>100</v>
      </c>
      <c r="K699" s="645">
        <v>180</v>
      </c>
      <c r="L699" s="559">
        <f t="shared" si="64"/>
        <v>18000</v>
      </c>
      <c r="M699" s="516"/>
      <c r="N699" s="516"/>
      <c r="O699" s="516"/>
      <c r="P699" s="516"/>
      <c r="Q699" s="516"/>
      <c r="R699" s="728"/>
    </row>
    <row r="700" spans="1:18" ht="22.5" customHeight="1" outlineLevel="2" x14ac:dyDescent="0.25">
      <c r="A700" s="586" t="s">
        <v>1562</v>
      </c>
      <c r="B700" s="524">
        <v>47131803</v>
      </c>
      <c r="C700" s="104">
        <v>391</v>
      </c>
      <c r="D700" s="540" t="s">
        <v>96</v>
      </c>
      <c r="E700" s="681" t="s">
        <v>128</v>
      </c>
      <c r="F700" s="537">
        <v>25</v>
      </c>
      <c r="G700" s="537">
        <v>25</v>
      </c>
      <c r="H700" s="537">
        <v>25</v>
      </c>
      <c r="I700" s="537">
        <v>25</v>
      </c>
      <c r="J700" s="534">
        <f t="shared" si="63"/>
        <v>100</v>
      </c>
      <c r="K700" s="645">
        <v>125</v>
      </c>
      <c r="L700" s="559">
        <f t="shared" si="64"/>
        <v>12500</v>
      </c>
      <c r="M700" s="516"/>
      <c r="N700" s="516"/>
      <c r="O700" s="516"/>
      <c r="P700" s="516"/>
      <c r="Q700" s="516"/>
      <c r="R700" s="728"/>
    </row>
    <row r="701" spans="1:18" outlineLevel="2" x14ac:dyDescent="0.25">
      <c r="A701" s="586" t="s">
        <v>1562</v>
      </c>
      <c r="B701" s="524">
        <v>25191508</v>
      </c>
      <c r="C701" s="104">
        <v>391</v>
      </c>
      <c r="D701" s="682" t="s">
        <v>1466</v>
      </c>
      <c r="E701" s="100" t="s">
        <v>123</v>
      </c>
      <c r="F701" s="537">
        <v>25</v>
      </c>
      <c r="G701" s="537">
        <v>25</v>
      </c>
      <c r="H701" s="537">
        <v>25</v>
      </c>
      <c r="I701" s="537">
        <v>25</v>
      </c>
      <c r="J701" s="534">
        <f t="shared" si="63"/>
        <v>100</v>
      </c>
      <c r="K701" s="552">
        <v>225</v>
      </c>
      <c r="L701" s="559">
        <f t="shared" si="64"/>
        <v>22500</v>
      </c>
      <c r="M701" s="516"/>
      <c r="N701" s="516"/>
      <c r="O701" s="516"/>
      <c r="P701" s="516"/>
      <c r="Q701" s="516"/>
      <c r="R701" s="728"/>
    </row>
    <row r="702" spans="1:18" outlineLevel="2" x14ac:dyDescent="0.25">
      <c r="A702" s="586" t="s">
        <v>1562</v>
      </c>
      <c r="B702" s="527">
        <v>47131704</v>
      </c>
      <c r="C702" s="104">
        <v>391</v>
      </c>
      <c r="D702" s="540" t="s">
        <v>87</v>
      </c>
      <c r="E702" s="537" t="s">
        <v>131</v>
      </c>
      <c r="F702" s="537">
        <v>50</v>
      </c>
      <c r="G702" s="537">
        <v>50</v>
      </c>
      <c r="H702" s="537">
        <v>50</v>
      </c>
      <c r="I702" s="537">
        <v>50</v>
      </c>
      <c r="J702" s="534">
        <f t="shared" si="63"/>
        <v>200</v>
      </c>
      <c r="K702" s="552">
        <v>85</v>
      </c>
      <c r="L702" s="559">
        <f t="shared" si="64"/>
        <v>17000</v>
      </c>
      <c r="M702" s="516"/>
      <c r="N702" s="516"/>
      <c r="O702" s="516"/>
      <c r="P702" s="516"/>
      <c r="Q702" s="516"/>
      <c r="R702" s="728"/>
    </row>
    <row r="703" spans="1:18" outlineLevel="2" x14ac:dyDescent="0.25">
      <c r="A703" s="586" t="s">
        <v>1562</v>
      </c>
      <c r="B703" s="779">
        <v>41103706</v>
      </c>
      <c r="C703" s="523">
        <v>391</v>
      </c>
      <c r="D703" s="535" t="s">
        <v>1051</v>
      </c>
      <c r="E703" s="100" t="s">
        <v>402</v>
      </c>
      <c r="F703" s="537">
        <v>30</v>
      </c>
      <c r="G703" s="537">
        <v>30</v>
      </c>
      <c r="H703" s="537">
        <v>30</v>
      </c>
      <c r="I703" s="537">
        <v>30</v>
      </c>
      <c r="J703" s="534">
        <f t="shared" si="63"/>
        <v>120</v>
      </c>
      <c r="K703" s="549">
        <v>700</v>
      </c>
      <c r="L703" s="559">
        <f t="shared" si="64"/>
        <v>84000</v>
      </c>
      <c r="M703" s="516"/>
      <c r="N703" s="516"/>
      <c r="O703" s="516"/>
      <c r="P703" s="516"/>
      <c r="Q703" s="516"/>
      <c r="R703" s="728"/>
    </row>
    <row r="704" spans="1:18" outlineLevel="2" x14ac:dyDescent="0.25">
      <c r="A704" s="586" t="s">
        <v>1562</v>
      </c>
      <c r="B704" s="524">
        <v>47131604</v>
      </c>
      <c r="C704" s="104">
        <v>391</v>
      </c>
      <c r="D704" s="682" t="s">
        <v>1116</v>
      </c>
      <c r="E704" s="100" t="s">
        <v>123</v>
      </c>
      <c r="F704" s="104">
        <v>10</v>
      </c>
      <c r="G704" s="104">
        <v>10</v>
      </c>
      <c r="H704" s="104">
        <v>10</v>
      </c>
      <c r="I704" s="104">
        <v>10</v>
      </c>
      <c r="J704" s="534">
        <f t="shared" si="63"/>
        <v>40</v>
      </c>
      <c r="K704" s="552">
        <v>150</v>
      </c>
      <c r="L704" s="559">
        <f t="shared" si="64"/>
        <v>6000</v>
      </c>
      <c r="M704" s="516"/>
      <c r="N704" s="516"/>
      <c r="O704" s="516"/>
      <c r="P704" s="516"/>
      <c r="Q704" s="516"/>
      <c r="R704" s="728"/>
    </row>
    <row r="705" spans="1:18" outlineLevel="2" x14ac:dyDescent="0.25">
      <c r="A705" s="586" t="s">
        <v>1074</v>
      </c>
      <c r="B705" s="525">
        <v>41121814</v>
      </c>
      <c r="C705" s="104">
        <v>391</v>
      </c>
      <c r="D705" s="540" t="s">
        <v>1118</v>
      </c>
      <c r="E705" s="681" t="s">
        <v>131</v>
      </c>
      <c r="F705" s="537">
        <v>30</v>
      </c>
      <c r="G705" s="537">
        <v>30</v>
      </c>
      <c r="H705" s="537">
        <v>30</v>
      </c>
      <c r="I705" s="537">
        <v>30</v>
      </c>
      <c r="J705" s="534">
        <f t="shared" si="63"/>
        <v>120</v>
      </c>
      <c r="K705" s="645">
        <v>85</v>
      </c>
      <c r="L705" s="559">
        <f t="shared" si="64"/>
        <v>10200</v>
      </c>
      <c r="M705" s="516"/>
      <c r="N705" s="516"/>
      <c r="O705" s="516"/>
      <c r="P705" s="516"/>
      <c r="Q705" s="516"/>
      <c r="R705" s="728"/>
    </row>
    <row r="706" spans="1:18" outlineLevel="2" x14ac:dyDescent="0.25">
      <c r="A706" s="586" t="s">
        <v>1562</v>
      </c>
      <c r="B706" s="527">
        <v>47131803</v>
      </c>
      <c r="C706" s="104">
        <v>391</v>
      </c>
      <c r="D706" s="539" t="s">
        <v>184</v>
      </c>
      <c r="E706" s="100" t="s">
        <v>123</v>
      </c>
      <c r="F706" s="551">
        <v>50</v>
      </c>
      <c r="G706" s="551">
        <v>50</v>
      </c>
      <c r="H706" s="551">
        <v>50</v>
      </c>
      <c r="I706" s="551">
        <v>50</v>
      </c>
      <c r="J706" s="534">
        <f t="shared" si="63"/>
        <v>200</v>
      </c>
      <c r="K706" s="549">
        <v>180</v>
      </c>
      <c r="L706" s="559">
        <f t="shared" si="64"/>
        <v>36000</v>
      </c>
      <c r="M706" s="516"/>
      <c r="N706" s="516"/>
      <c r="O706" s="516"/>
      <c r="P706" s="516"/>
      <c r="Q706" s="516"/>
      <c r="R706" s="728"/>
    </row>
    <row r="707" spans="1:18" outlineLevel="2" x14ac:dyDescent="0.25">
      <c r="A707" s="586" t="s">
        <v>1562</v>
      </c>
      <c r="B707" s="527">
        <v>47131805</v>
      </c>
      <c r="C707" s="104">
        <v>391</v>
      </c>
      <c r="D707" s="539" t="s">
        <v>65</v>
      </c>
      <c r="E707" s="100" t="s">
        <v>130</v>
      </c>
      <c r="F707" s="551">
        <v>50</v>
      </c>
      <c r="G707" s="551">
        <v>50</v>
      </c>
      <c r="H707" s="551">
        <v>50</v>
      </c>
      <c r="I707" s="551">
        <v>50</v>
      </c>
      <c r="J707" s="534">
        <f t="shared" si="63"/>
        <v>200</v>
      </c>
      <c r="K707" s="549">
        <v>900</v>
      </c>
      <c r="L707" s="559">
        <f t="shared" si="64"/>
        <v>180000</v>
      </c>
      <c r="M707" s="516"/>
      <c r="N707" s="516"/>
      <c r="O707" s="516"/>
      <c r="P707" s="516"/>
      <c r="Q707" s="516"/>
      <c r="R707" s="728"/>
    </row>
    <row r="708" spans="1:18" outlineLevel="2" x14ac:dyDescent="0.25">
      <c r="A708" s="586" t="s">
        <v>1562</v>
      </c>
      <c r="B708" s="524">
        <v>47131706</v>
      </c>
      <c r="C708" s="104">
        <v>391</v>
      </c>
      <c r="D708" s="682" t="s">
        <v>36</v>
      </c>
      <c r="E708" s="100" t="s">
        <v>123</v>
      </c>
      <c r="F708" s="537">
        <v>50</v>
      </c>
      <c r="G708" s="537">
        <v>50</v>
      </c>
      <c r="H708" s="537">
        <v>50</v>
      </c>
      <c r="I708" s="537">
        <v>50</v>
      </c>
      <c r="J708" s="534">
        <f t="shared" si="63"/>
        <v>200</v>
      </c>
      <c r="K708" s="552">
        <v>130</v>
      </c>
      <c r="L708" s="559">
        <f t="shared" si="64"/>
        <v>26000</v>
      </c>
      <c r="M708" s="516"/>
      <c r="N708" s="516"/>
      <c r="O708" s="516"/>
      <c r="P708" s="516"/>
      <c r="Q708" s="516"/>
      <c r="R708" s="728"/>
    </row>
    <row r="709" spans="1:18" outlineLevel="2" x14ac:dyDescent="0.25">
      <c r="A709" s="586" t="s">
        <v>1562</v>
      </c>
      <c r="B709" s="525">
        <v>42141504</v>
      </c>
      <c r="C709" s="104">
        <v>391</v>
      </c>
      <c r="D709" s="682" t="s">
        <v>1110</v>
      </c>
      <c r="E709" s="100" t="s">
        <v>123</v>
      </c>
      <c r="F709" s="537">
        <v>35</v>
      </c>
      <c r="G709" s="537">
        <v>35</v>
      </c>
      <c r="H709" s="537">
        <v>35</v>
      </c>
      <c r="I709" s="537">
        <v>35</v>
      </c>
      <c r="J709" s="534">
        <f t="shared" si="63"/>
        <v>140</v>
      </c>
      <c r="K709" s="552">
        <v>85</v>
      </c>
      <c r="L709" s="559">
        <f t="shared" si="64"/>
        <v>11900</v>
      </c>
      <c r="M709" s="516"/>
      <c r="N709" s="516"/>
      <c r="O709" s="516"/>
      <c r="P709" s="516"/>
      <c r="Q709" s="516"/>
      <c r="R709" s="728"/>
    </row>
    <row r="710" spans="1:18" outlineLevel="2" x14ac:dyDescent="0.25">
      <c r="A710" s="586" t="s">
        <v>1562</v>
      </c>
      <c r="B710" s="524">
        <v>47131603</v>
      </c>
      <c r="C710" s="104">
        <v>391</v>
      </c>
      <c r="D710" s="539" t="s">
        <v>770</v>
      </c>
      <c r="E710" s="100" t="s">
        <v>123</v>
      </c>
      <c r="F710" s="551">
        <v>25</v>
      </c>
      <c r="G710" s="551">
        <v>25</v>
      </c>
      <c r="H710" s="551">
        <v>25</v>
      </c>
      <c r="I710" s="551">
        <v>25</v>
      </c>
      <c r="J710" s="534">
        <f t="shared" si="63"/>
        <v>100</v>
      </c>
      <c r="K710" s="549">
        <v>40</v>
      </c>
      <c r="L710" s="559">
        <f t="shared" si="64"/>
        <v>4000</v>
      </c>
      <c r="M710" s="516"/>
      <c r="N710" s="516"/>
      <c r="O710" s="516"/>
      <c r="P710" s="516"/>
      <c r="Q710" s="516"/>
      <c r="R710" s="728"/>
    </row>
    <row r="711" spans="1:18" outlineLevel="2" x14ac:dyDescent="0.25">
      <c r="A711" s="586" t="s">
        <v>1562</v>
      </c>
      <c r="B711" s="524">
        <v>47121804</v>
      </c>
      <c r="C711" s="104">
        <v>391</v>
      </c>
      <c r="D711" s="682" t="s">
        <v>64</v>
      </c>
      <c r="E711" s="100" t="s">
        <v>123</v>
      </c>
      <c r="F711" s="104">
        <v>40</v>
      </c>
      <c r="G711" s="104">
        <v>40</v>
      </c>
      <c r="H711" s="104">
        <v>40</v>
      </c>
      <c r="I711" s="104">
        <v>40</v>
      </c>
      <c r="J711" s="534">
        <f t="shared" si="63"/>
        <v>160</v>
      </c>
      <c r="K711" s="552">
        <v>350</v>
      </c>
      <c r="L711" s="559">
        <f t="shared" si="64"/>
        <v>56000</v>
      </c>
      <c r="M711" s="516"/>
      <c r="N711" s="516"/>
      <c r="O711" s="516"/>
      <c r="P711" s="516"/>
      <c r="Q711" s="516"/>
      <c r="R711" s="728"/>
    </row>
    <row r="712" spans="1:18" outlineLevel="2" x14ac:dyDescent="0.25">
      <c r="A712" s="586" t="s">
        <v>1562</v>
      </c>
      <c r="B712" s="525">
        <v>41121814</v>
      </c>
      <c r="C712" s="104">
        <v>391</v>
      </c>
      <c r="D712" s="535" t="s">
        <v>1565</v>
      </c>
      <c r="E712" s="100" t="s">
        <v>131</v>
      </c>
      <c r="F712" s="551">
        <v>25</v>
      </c>
      <c r="G712" s="551">
        <v>25</v>
      </c>
      <c r="H712" s="551">
        <v>25</v>
      </c>
      <c r="I712" s="551">
        <v>25</v>
      </c>
      <c r="J712" s="534">
        <f t="shared" si="63"/>
        <v>100</v>
      </c>
      <c r="K712" s="549">
        <v>150</v>
      </c>
      <c r="L712" s="559">
        <f t="shared" si="64"/>
        <v>15000</v>
      </c>
      <c r="M712" s="516"/>
      <c r="N712" s="516"/>
      <c r="O712" s="516"/>
      <c r="P712" s="516"/>
      <c r="Q712" s="516"/>
      <c r="R712" s="728"/>
    </row>
    <row r="713" spans="1:18" outlineLevel="2" x14ac:dyDescent="0.25">
      <c r="A713" s="586" t="s">
        <v>1562</v>
      </c>
      <c r="B713" s="527">
        <v>47131502</v>
      </c>
      <c r="C713" s="104">
        <v>391</v>
      </c>
      <c r="D713" s="540" t="s">
        <v>89</v>
      </c>
      <c r="E713" s="681" t="s">
        <v>134</v>
      </c>
      <c r="F713" s="537">
        <v>75</v>
      </c>
      <c r="G713" s="537">
        <v>75</v>
      </c>
      <c r="H713" s="537">
        <v>75</v>
      </c>
      <c r="I713" s="537">
        <v>75</v>
      </c>
      <c r="J713" s="534">
        <f t="shared" si="63"/>
        <v>300</v>
      </c>
      <c r="K713" s="645">
        <v>55</v>
      </c>
      <c r="L713" s="559">
        <f t="shared" si="64"/>
        <v>16500</v>
      </c>
      <c r="M713" s="516"/>
      <c r="N713" s="516"/>
      <c r="O713" s="516"/>
      <c r="P713" s="516"/>
      <c r="Q713" s="516"/>
      <c r="R713" s="728"/>
    </row>
    <row r="714" spans="1:18" outlineLevel="2" x14ac:dyDescent="0.25">
      <c r="A714" s="586" t="s">
        <v>1562</v>
      </c>
      <c r="B714" s="524">
        <v>47131608</v>
      </c>
      <c r="C714" s="523">
        <v>391</v>
      </c>
      <c r="D714" s="535" t="s">
        <v>51</v>
      </c>
      <c r="E714" s="100" t="s">
        <v>123</v>
      </c>
      <c r="F714" s="537">
        <v>125</v>
      </c>
      <c r="G714" s="537">
        <v>125</v>
      </c>
      <c r="H714" s="537">
        <v>125</v>
      </c>
      <c r="I714" s="537">
        <v>125</v>
      </c>
      <c r="J714" s="534">
        <f t="shared" si="63"/>
        <v>500</v>
      </c>
      <c r="K714" s="549">
        <v>40</v>
      </c>
      <c r="L714" s="559">
        <f t="shared" si="64"/>
        <v>20000</v>
      </c>
      <c r="M714" s="516"/>
      <c r="N714" s="516"/>
      <c r="O714" s="516"/>
      <c r="P714" s="516"/>
      <c r="Q714" s="516"/>
      <c r="R714" s="728"/>
    </row>
    <row r="715" spans="1:18" outlineLevel="2" x14ac:dyDescent="0.25">
      <c r="A715" s="586" t="s">
        <v>1074</v>
      </c>
      <c r="B715" s="524">
        <v>47131706</v>
      </c>
      <c r="C715" s="523">
        <v>391</v>
      </c>
      <c r="D715" s="535" t="s">
        <v>36</v>
      </c>
      <c r="E715" s="100" t="s">
        <v>1025</v>
      </c>
      <c r="F715" s="537">
        <v>25</v>
      </c>
      <c r="G715" s="537">
        <v>25</v>
      </c>
      <c r="H715" s="537">
        <v>25</v>
      </c>
      <c r="I715" s="537">
        <v>25</v>
      </c>
      <c r="J715" s="534">
        <f t="shared" si="63"/>
        <v>100</v>
      </c>
      <c r="K715" s="549">
        <v>125</v>
      </c>
      <c r="L715" s="559">
        <f t="shared" si="64"/>
        <v>12500</v>
      </c>
      <c r="M715" s="516"/>
      <c r="N715" s="516"/>
      <c r="O715" s="516"/>
      <c r="P715" s="516"/>
      <c r="Q715" s="516"/>
      <c r="R715" s="728"/>
    </row>
    <row r="716" spans="1:18" outlineLevel="2" x14ac:dyDescent="0.25">
      <c r="A716" s="586" t="s">
        <v>1074</v>
      </c>
      <c r="B716" s="524">
        <v>47131502</v>
      </c>
      <c r="C716" s="523">
        <v>391</v>
      </c>
      <c r="D716" s="535" t="s">
        <v>66</v>
      </c>
      <c r="E716" s="100" t="s">
        <v>1464</v>
      </c>
      <c r="F716" s="537">
        <v>100</v>
      </c>
      <c r="G716" s="537">
        <v>100</v>
      </c>
      <c r="H716" s="537">
        <v>100</v>
      </c>
      <c r="I716" s="537">
        <v>100</v>
      </c>
      <c r="J716" s="534">
        <f t="shared" si="63"/>
        <v>400</v>
      </c>
      <c r="K716" s="549">
        <v>200</v>
      </c>
      <c r="L716" s="559">
        <f t="shared" si="64"/>
        <v>80000</v>
      </c>
      <c r="M716" s="516"/>
      <c r="N716" s="516"/>
      <c r="O716" s="516"/>
      <c r="P716" s="516"/>
      <c r="Q716" s="516"/>
      <c r="R716" s="728"/>
    </row>
    <row r="717" spans="1:18" outlineLevel="2" x14ac:dyDescent="0.25">
      <c r="A717" s="586" t="s">
        <v>1074</v>
      </c>
      <c r="B717" s="527">
        <v>47131502</v>
      </c>
      <c r="C717" s="523">
        <v>391</v>
      </c>
      <c r="D717" s="535" t="s">
        <v>1635</v>
      </c>
      <c r="E717" s="100" t="s">
        <v>416</v>
      </c>
      <c r="F717" s="537">
        <v>25</v>
      </c>
      <c r="G717" s="537">
        <v>25</v>
      </c>
      <c r="H717" s="537">
        <v>25</v>
      </c>
      <c r="I717" s="537">
        <v>25</v>
      </c>
      <c r="J717" s="534">
        <f t="shared" si="63"/>
        <v>100</v>
      </c>
      <c r="K717" s="549">
        <v>40</v>
      </c>
      <c r="L717" s="559">
        <f t="shared" si="64"/>
        <v>4000</v>
      </c>
      <c r="M717" s="516"/>
      <c r="N717" s="516"/>
      <c r="O717" s="516"/>
      <c r="P717" s="516"/>
      <c r="Q717" s="516"/>
      <c r="R717" s="728"/>
    </row>
    <row r="718" spans="1:18" outlineLevel="2" x14ac:dyDescent="0.25">
      <c r="A718" s="586" t="s">
        <v>1074</v>
      </c>
      <c r="B718" s="524">
        <v>47131608</v>
      </c>
      <c r="C718" s="104">
        <v>391</v>
      </c>
      <c r="D718" s="535" t="s">
        <v>1655</v>
      </c>
      <c r="E718" s="532" t="s">
        <v>123</v>
      </c>
      <c r="F718" s="551">
        <v>99</v>
      </c>
      <c r="G718" s="551">
        <v>99</v>
      </c>
      <c r="H718" s="551">
        <v>100</v>
      </c>
      <c r="I718" s="551">
        <v>100</v>
      </c>
      <c r="J718" s="534">
        <f t="shared" si="63"/>
        <v>398</v>
      </c>
      <c r="K718" s="549">
        <v>120</v>
      </c>
      <c r="L718" s="559">
        <f t="shared" si="64"/>
        <v>47760</v>
      </c>
      <c r="M718" s="516"/>
      <c r="N718" s="516"/>
      <c r="O718" s="516"/>
      <c r="P718" s="516"/>
      <c r="Q718" s="516"/>
      <c r="R718" s="728"/>
    </row>
    <row r="719" spans="1:18" outlineLevel="2" x14ac:dyDescent="0.25">
      <c r="A719" s="586" t="s">
        <v>1074</v>
      </c>
      <c r="B719" s="525">
        <v>41121814</v>
      </c>
      <c r="C719" s="104">
        <v>391</v>
      </c>
      <c r="D719" s="682" t="s">
        <v>1566</v>
      </c>
      <c r="E719" s="533" t="s">
        <v>772</v>
      </c>
      <c r="F719" s="551">
        <v>90</v>
      </c>
      <c r="G719" s="551">
        <v>90</v>
      </c>
      <c r="H719" s="551">
        <v>90</v>
      </c>
      <c r="I719" s="551">
        <v>90</v>
      </c>
      <c r="J719" s="534">
        <f t="shared" si="63"/>
        <v>360</v>
      </c>
      <c r="K719" s="549">
        <v>350</v>
      </c>
      <c r="L719" s="559">
        <f t="shared" si="64"/>
        <v>126000</v>
      </c>
      <c r="M719" s="516"/>
      <c r="N719" s="516"/>
      <c r="O719" s="516"/>
      <c r="P719" s="516"/>
      <c r="Q719" s="516"/>
      <c r="R719" s="728"/>
    </row>
    <row r="720" spans="1:18" outlineLevel="2" x14ac:dyDescent="0.25">
      <c r="A720" s="586" t="s">
        <v>1562</v>
      </c>
      <c r="B720" s="524">
        <v>47131618</v>
      </c>
      <c r="C720" s="104">
        <v>391</v>
      </c>
      <c r="D720" s="540" t="s">
        <v>115</v>
      </c>
      <c r="E720" s="681" t="s">
        <v>123</v>
      </c>
      <c r="F720" s="537">
        <v>200</v>
      </c>
      <c r="G720" s="537">
        <v>200</v>
      </c>
      <c r="H720" s="537">
        <v>200</v>
      </c>
      <c r="I720" s="537">
        <v>200</v>
      </c>
      <c r="J720" s="534">
        <f t="shared" si="63"/>
        <v>800</v>
      </c>
      <c r="K720" s="645">
        <v>190</v>
      </c>
      <c r="L720" s="559">
        <f t="shared" si="64"/>
        <v>152000</v>
      </c>
      <c r="M720" s="516"/>
      <c r="N720" s="516"/>
      <c r="O720" s="516"/>
      <c r="P720" s="516"/>
      <c r="Q720" s="516"/>
      <c r="R720" s="728"/>
    </row>
    <row r="721" spans="1:18" outlineLevel="2" x14ac:dyDescent="0.25">
      <c r="A721" s="586" t="s">
        <v>1562</v>
      </c>
      <c r="B721" s="524">
        <v>47131604</v>
      </c>
      <c r="C721" s="523">
        <v>391</v>
      </c>
      <c r="D721" s="535" t="s">
        <v>1564</v>
      </c>
      <c r="E721" s="681" t="s">
        <v>123</v>
      </c>
      <c r="F721" s="537">
        <v>28</v>
      </c>
      <c r="G721" s="537">
        <v>28</v>
      </c>
      <c r="H721" s="537">
        <v>28</v>
      </c>
      <c r="I721" s="537">
        <v>28</v>
      </c>
      <c r="J721" s="534">
        <f t="shared" si="63"/>
        <v>112</v>
      </c>
      <c r="K721" s="549">
        <v>460</v>
      </c>
      <c r="L721" s="559">
        <f t="shared" si="64"/>
        <v>51520</v>
      </c>
      <c r="M721" s="516"/>
      <c r="N721" s="516"/>
      <c r="O721" s="516"/>
      <c r="P721" s="516"/>
      <c r="Q721" s="516"/>
      <c r="R721" s="728"/>
    </row>
    <row r="722" spans="1:18" outlineLevel="2" x14ac:dyDescent="0.25">
      <c r="A722" s="586" t="s">
        <v>1562</v>
      </c>
      <c r="B722" s="524">
        <v>12141901</v>
      </c>
      <c r="C722" s="523">
        <v>391</v>
      </c>
      <c r="D722" s="535" t="s">
        <v>61</v>
      </c>
      <c r="E722" s="100" t="s">
        <v>415</v>
      </c>
      <c r="F722" s="537">
        <v>260</v>
      </c>
      <c r="G722" s="537">
        <v>260</v>
      </c>
      <c r="H722" s="537">
        <v>260</v>
      </c>
      <c r="I722" s="537">
        <v>260</v>
      </c>
      <c r="J722" s="534">
        <f t="shared" si="63"/>
        <v>1040</v>
      </c>
      <c r="K722" s="549">
        <v>85</v>
      </c>
      <c r="L722" s="559">
        <f t="shared" si="64"/>
        <v>88400</v>
      </c>
      <c r="M722" s="516"/>
      <c r="N722" s="516"/>
      <c r="O722" s="516"/>
      <c r="P722" s="516"/>
      <c r="Q722" s="516"/>
      <c r="R722" s="728"/>
    </row>
    <row r="723" spans="1:18" outlineLevel="2" x14ac:dyDescent="0.25">
      <c r="A723" s="586" t="s">
        <v>1074</v>
      </c>
      <c r="B723" s="524">
        <v>47131608</v>
      </c>
      <c r="C723" s="523">
        <v>391</v>
      </c>
      <c r="D723" s="535" t="s">
        <v>1656</v>
      </c>
      <c r="E723" s="100" t="s">
        <v>123</v>
      </c>
      <c r="F723" s="537">
        <v>100</v>
      </c>
      <c r="G723" s="537">
        <v>100</v>
      </c>
      <c r="H723" s="537">
        <v>100</v>
      </c>
      <c r="I723" s="537">
        <v>100</v>
      </c>
      <c r="J723" s="534">
        <f t="shared" si="63"/>
        <v>400</v>
      </c>
      <c r="K723" s="549">
        <v>165</v>
      </c>
      <c r="L723" s="559">
        <f t="shared" si="64"/>
        <v>66000</v>
      </c>
      <c r="M723" s="516"/>
      <c r="N723" s="516"/>
      <c r="O723" s="516"/>
      <c r="P723" s="516"/>
      <c r="Q723" s="516"/>
      <c r="R723" s="728"/>
    </row>
    <row r="724" spans="1:18" outlineLevel="2" x14ac:dyDescent="0.25">
      <c r="A724" s="586" t="s">
        <v>1074</v>
      </c>
      <c r="B724" s="524">
        <v>12141901</v>
      </c>
      <c r="C724" s="104">
        <v>391</v>
      </c>
      <c r="D724" s="540" t="s">
        <v>1634</v>
      </c>
      <c r="E724" s="681" t="s">
        <v>128</v>
      </c>
      <c r="F724" s="537">
        <v>30</v>
      </c>
      <c r="G724" s="537">
        <v>30</v>
      </c>
      <c r="H724" s="537">
        <v>30</v>
      </c>
      <c r="I724" s="537">
        <v>30</v>
      </c>
      <c r="J724" s="534">
        <f t="shared" si="63"/>
        <v>120</v>
      </c>
      <c r="K724" s="645">
        <v>140</v>
      </c>
      <c r="L724" s="559">
        <f t="shared" si="64"/>
        <v>16800</v>
      </c>
      <c r="M724" s="516"/>
      <c r="N724" s="516"/>
      <c r="O724" s="516"/>
      <c r="P724" s="516"/>
      <c r="Q724" s="516"/>
      <c r="R724" s="728"/>
    </row>
    <row r="725" spans="1:18" outlineLevel="2" x14ac:dyDescent="0.25">
      <c r="A725" s="586" t="s">
        <v>1074</v>
      </c>
      <c r="B725" s="524">
        <v>47131608</v>
      </c>
      <c r="C725" s="523">
        <v>391</v>
      </c>
      <c r="D725" s="535" t="s">
        <v>366</v>
      </c>
      <c r="E725" s="100" t="s">
        <v>123</v>
      </c>
      <c r="F725" s="537">
        <v>50</v>
      </c>
      <c r="G725" s="537">
        <v>50</v>
      </c>
      <c r="H725" s="537">
        <v>50</v>
      </c>
      <c r="I725" s="537">
        <v>50</v>
      </c>
      <c r="J725" s="534">
        <f t="shared" si="63"/>
        <v>200</v>
      </c>
      <c r="K725" s="549">
        <v>70</v>
      </c>
      <c r="L725" s="559">
        <f t="shared" si="64"/>
        <v>14000</v>
      </c>
      <c r="M725" s="516"/>
      <c r="N725" s="516"/>
      <c r="O725" s="516"/>
      <c r="P725" s="516"/>
      <c r="Q725" s="516"/>
      <c r="R725" s="728"/>
    </row>
    <row r="726" spans="1:18" outlineLevel="2" x14ac:dyDescent="0.25">
      <c r="A726" s="586" t="s">
        <v>1074</v>
      </c>
      <c r="B726" s="524">
        <v>47131603</v>
      </c>
      <c r="C726" s="104">
        <v>391</v>
      </c>
      <c r="D726" s="682" t="s">
        <v>1112</v>
      </c>
      <c r="E726" s="100" t="s">
        <v>123</v>
      </c>
      <c r="F726" s="104">
        <v>125</v>
      </c>
      <c r="G726" s="104">
        <v>125</v>
      </c>
      <c r="H726" s="104">
        <v>125</v>
      </c>
      <c r="I726" s="104">
        <v>125</v>
      </c>
      <c r="J726" s="534">
        <f t="shared" si="63"/>
        <v>500</v>
      </c>
      <c r="K726" s="552">
        <v>30</v>
      </c>
      <c r="L726" s="559">
        <f t="shared" si="64"/>
        <v>15000</v>
      </c>
      <c r="M726" s="516"/>
      <c r="N726" s="516"/>
      <c r="O726" s="516"/>
      <c r="P726" s="516"/>
      <c r="Q726" s="516"/>
      <c r="R726" s="728"/>
    </row>
    <row r="727" spans="1:18" outlineLevel="2" x14ac:dyDescent="0.25">
      <c r="A727" s="586" t="s">
        <v>1074</v>
      </c>
      <c r="B727" s="525">
        <v>41121814</v>
      </c>
      <c r="C727" s="104">
        <v>391</v>
      </c>
      <c r="D727" s="682" t="s">
        <v>1567</v>
      </c>
      <c r="E727" s="100" t="s">
        <v>131</v>
      </c>
      <c r="F727" s="104">
        <v>150</v>
      </c>
      <c r="G727" s="104">
        <v>150</v>
      </c>
      <c r="H727" s="104">
        <v>150</v>
      </c>
      <c r="I727" s="104">
        <v>150</v>
      </c>
      <c r="J727" s="534">
        <f t="shared" si="63"/>
        <v>600</v>
      </c>
      <c r="K727" s="552">
        <v>65</v>
      </c>
      <c r="L727" s="559">
        <f t="shared" si="64"/>
        <v>39000</v>
      </c>
      <c r="M727" s="516"/>
      <c r="N727" s="516"/>
      <c r="O727" s="516"/>
      <c r="P727" s="516"/>
      <c r="Q727" s="516"/>
      <c r="R727" s="728">
        <f>+R728-L728</f>
        <v>0</v>
      </c>
    </row>
    <row r="728" spans="1:18" ht="15.75" outlineLevel="2" x14ac:dyDescent="0.25">
      <c r="A728" s="586" t="s">
        <v>1562</v>
      </c>
      <c r="B728" s="781" t="s">
        <v>716</v>
      </c>
      <c r="C728" s="104">
        <f>SUBTOTAL(9,C681:C727)</f>
        <v>18377</v>
      </c>
      <c r="D728" s="839" t="s">
        <v>1698</v>
      </c>
      <c r="E728" s="839"/>
      <c r="F728" s="839"/>
      <c r="G728" s="839"/>
      <c r="H728" s="839"/>
      <c r="I728" s="685"/>
      <c r="J728" s="686"/>
      <c r="K728" s="660"/>
      <c r="L728" s="703">
        <f>SUBTOTAL(9,L681:L727)</f>
        <v>1800000</v>
      </c>
      <c r="M728" s="628"/>
      <c r="N728" s="628"/>
      <c r="O728" s="628"/>
      <c r="P728" s="628"/>
      <c r="Q728" s="628"/>
      <c r="R728" s="727">
        <v>1800000</v>
      </c>
    </row>
    <row r="729" spans="1:18" outlineLevel="2" x14ac:dyDescent="0.25">
      <c r="A729" s="586"/>
      <c r="B729" s="781"/>
      <c r="C729" s="104"/>
      <c r="D729" s="485" t="s">
        <v>1841</v>
      </c>
      <c r="E729" s="765"/>
      <c r="F729" s="765"/>
      <c r="G729" s="685"/>
      <c r="H729" s="685"/>
      <c r="I729" s="685"/>
      <c r="J729" s="686"/>
      <c r="K729" s="660"/>
      <c r="L729" s="703"/>
      <c r="M729" s="628"/>
      <c r="N729" s="628"/>
      <c r="O729" s="628"/>
      <c r="P729" s="628"/>
      <c r="Q729" s="628"/>
      <c r="R729" s="727"/>
    </row>
    <row r="730" spans="1:18" outlineLevel="2" x14ac:dyDescent="0.25">
      <c r="A730" s="586" t="s">
        <v>1562</v>
      </c>
      <c r="B730" s="524">
        <v>44121801</v>
      </c>
      <c r="C730" s="530">
        <v>392</v>
      </c>
      <c r="D730" s="594" t="s">
        <v>1568</v>
      </c>
      <c r="E730" s="100" t="s">
        <v>123</v>
      </c>
      <c r="F730" s="537"/>
      <c r="G730" s="537">
        <v>1</v>
      </c>
      <c r="H730" s="537">
        <v>1</v>
      </c>
      <c r="I730" s="537">
        <v>1</v>
      </c>
      <c r="J730" s="534">
        <f t="shared" ref="J730:J792" si="65">+I730+H730+G730+F730</f>
        <v>3</v>
      </c>
      <c r="K730" s="549">
        <v>3500</v>
      </c>
      <c r="L730" s="559">
        <f t="shared" ref="L730:L792" si="66">+K730*J730</f>
        <v>10500</v>
      </c>
      <c r="M730" s="516"/>
      <c r="N730" s="516"/>
      <c r="O730" s="516"/>
      <c r="P730" s="516"/>
      <c r="Q730" s="516"/>
      <c r="R730" s="728"/>
    </row>
    <row r="731" spans="1:18" outlineLevel="2" x14ac:dyDescent="0.25">
      <c r="A731" s="586" t="s">
        <v>1103</v>
      </c>
      <c r="B731" s="524">
        <v>44121625</v>
      </c>
      <c r="C731" s="104">
        <v>392</v>
      </c>
      <c r="D731" s="540" t="s">
        <v>31</v>
      </c>
      <c r="E731" s="541" t="s">
        <v>123</v>
      </c>
      <c r="F731" s="545">
        <v>1</v>
      </c>
      <c r="G731" s="545">
        <v>1</v>
      </c>
      <c r="H731" s="545">
        <v>1</v>
      </c>
      <c r="I731" s="545">
        <v>1</v>
      </c>
      <c r="J731" s="534">
        <f t="shared" si="65"/>
        <v>4</v>
      </c>
      <c r="K731" s="645">
        <v>900</v>
      </c>
      <c r="L731" s="559">
        <f t="shared" si="66"/>
        <v>3600</v>
      </c>
      <c r="M731" s="516"/>
      <c r="N731" s="516"/>
      <c r="O731" s="516"/>
      <c r="P731" s="516"/>
      <c r="Q731" s="516"/>
      <c r="R731" s="728"/>
    </row>
    <row r="732" spans="1:18" outlineLevel="2" x14ac:dyDescent="0.25">
      <c r="A732" s="586" t="s">
        <v>1103</v>
      </c>
      <c r="B732" s="524">
        <v>44121801</v>
      </c>
      <c r="C732" s="523">
        <v>392</v>
      </c>
      <c r="D732" s="535" t="s">
        <v>414</v>
      </c>
      <c r="E732" s="100" t="s">
        <v>123</v>
      </c>
      <c r="F732" s="537"/>
      <c r="G732" s="537">
        <v>1</v>
      </c>
      <c r="H732" s="537">
        <v>1</v>
      </c>
      <c r="I732" s="537">
        <v>1</v>
      </c>
      <c r="J732" s="534">
        <f t="shared" si="65"/>
        <v>3</v>
      </c>
      <c r="K732" s="549">
        <v>60</v>
      </c>
      <c r="L732" s="559">
        <f t="shared" si="66"/>
        <v>180</v>
      </c>
      <c r="M732" s="516"/>
      <c r="N732" s="516"/>
      <c r="O732" s="516"/>
      <c r="P732" s="516"/>
      <c r="Q732" s="516"/>
      <c r="R732" s="728"/>
    </row>
    <row r="733" spans="1:18" outlineLevel="2" x14ac:dyDescent="0.25">
      <c r="A733" s="586" t="s">
        <v>1103</v>
      </c>
      <c r="B733" s="524">
        <v>44121615</v>
      </c>
      <c r="C733" s="530">
        <v>392</v>
      </c>
      <c r="D733" s="540" t="s">
        <v>1519</v>
      </c>
      <c r="E733" s="104" t="s">
        <v>1528</v>
      </c>
      <c r="F733" s="104"/>
      <c r="G733" s="104">
        <v>1</v>
      </c>
      <c r="H733" s="104">
        <v>1</v>
      </c>
      <c r="I733" s="104">
        <v>1</v>
      </c>
      <c r="J733" s="534">
        <f t="shared" si="65"/>
        <v>3</v>
      </c>
      <c r="K733" s="552">
        <v>750</v>
      </c>
      <c r="L733" s="559">
        <f t="shared" si="66"/>
        <v>2250</v>
      </c>
      <c r="M733" s="516"/>
      <c r="N733" s="516"/>
      <c r="O733" s="516"/>
      <c r="P733" s="516"/>
      <c r="Q733" s="516"/>
      <c r="R733" s="728"/>
    </row>
    <row r="734" spans="1:18" outlineLevel="2" x14ac:dyDescent="0.25">
      <c r="A734" s="586" t="s">
        <v>1074</v>
      </c>
      <c r="B734" s="524">
        <v>44121801</v>
      </c>
      <c r="C734" s="530">
        <v>392</v>
      </c>
      <c r="D734" s="540" t="s">
        <v>1197</v>
      </c>
      <c r="E734" s="104" t="s">
        <v>1528</v>
      </c>
      <c r="F734" s="104"/>
      <c r="G734" s="104">
        <v>1</v>
      </c>
      <c r="H734" s="104">
        <v>1</v>
      </c>
      <c r="I734" s="104">
        <v>1</v>
      </c>
      <c r="J734" s="534">
        <f t="shared" si="65"/>
        <v>3</v>
      </c>
      <c r="K734" s="552">
        <v>2660</v>
      </c>
      <c r="L734" s="559">
        <f t="shared" si="66"/>
        <v>7980</v>
      </c>
      <c r="M734" s="516"/>
      <c r="N734" s="516"/>
      <c r="O734" s="516"/>
      <c r="P734" s="516"/>
      <c r="Q734" s="516"/>
      <c r="R734" s="728"/>
    </row>
    <row r="735" spans="1:18" outlineLevel="2" x14ac:dyDescent="0.25">
      <c r="A735" s="586" t="s">
        <v>1295</v>
      </c>
      <c r="B735" s="524">
        <v>44121801</v>
      </c>
      <c r="C735" s="530">
        <v>392</v>
      </c>
      <c r="D735" s="540" t="s">
        <v>1198</v>
      </c>
      <c r="E735" s="104" t="s">
        <v>1528</v>
      </c>
      <c r="F735" s="104"/>
      <c r="G735" s="104">
        <v>1</v>
      </c>
      <c r="H735" s="104">
        <v>1</v>
      </c>
      <c r="I735" s="104">
        <v>1</v>
      </c>
      <c r="J735" s="534">
        <f t="shared" si="65"/>
        <v>3</v>
      </c>
      <c r="K735" s="552">
        <v>1900</v>
      </c>
      <c r="L735" s="559">
        <f t="shared" si="66"/>
        <v>5700</v>
      </c>
      <c r="M735" s="516"/>
      <c r="N735" s="516"/>
      <c r="O735" s="516"/>
      <c r="P735" s="516"/>
      <c r="Q735" s="516"/>
      <c r="R735" s="728"/>
    </row>
    <row r="736" spans="1:18" outlineLevel="2" x14ac:dyDescent="0.25">
      <c r="A736" s="586" t="s">
        <v>1295</v>
      </c>
      <c r="B736" s="524">
        <v>44121801</v>
      </c>
      <c r="C736" s="530">
        <v>392</v>
      </c>
      <c r="D736" s="540" t="s">
        <v>1199</v>
      </c>
      <c r="E736" s="104" t="s">
        <v>1528</v>
      </c>
      <c r="F736" s="104"/>
      <c r="G736" s="104">
        <v>1</v>
      </c>
      <c r="H736" s="104">
        <v>1</v>
      </c>
      <c r="I736" s="104">
        <v>1</v>
      </c>
      <c r="J736" s="534">
        <f t="shared" si="65"/>
        <v>3</v>
      </c>
      <c r="K736" s="552">
        <v>1900</v>
      </c>
      <c r="L736" s="559">
        <f t="shared" si="66"/>
        <v>5700</v>
      </c>
      <c r="M736" s="516"/>
      <c r="N736" s="516"/>
      <c r="O736" s="516"/>
      <c r="P736" s="516"/>
      <c r="Q736" s="516"/>
      <c r="R736" s="728"/>
    </row>
    <row r="737" spans="1:18" outlineLevel="2" x14ac:dyDescent="0.25">
      <c r="A737" s="586" t="s">
        <v>1295</v>
      </c>
      <c r="B737" s="524">
        <v>44121801</v>
      </c>
      <c r="C737" s="530">
        <v>392</v>
      </c>
      <c r="D737" s="540" t="s">
        <v>1200</v>
      </c>
      <c r="E737" s="104" t="s">
        <v>1528</v>
      </c>
      <c r="F737" s="104"/>
      <c r="G737" s="104">
        <v>1</v>
      </c>
      <c r="H737" s="104">
        <v>1</v>
      </c>
      <c r="I737" s="104">
        <v>1</v>
      </c>
      <c r="J737" s="534">
        <f t="shared" si="65"/>
        <v>3</v>
      </c>
      <c r="K737" s="552">
        <v>1900</v>
      </c>
      <c r="L737" s="559">
        <f t="shared" si="66"/>
        <v>5700</v>
      </c>
      <c r="M737" s="516"/>
      <c r="N737" s="516"/>
      <c r="O737" s="516"/>
      <c r="P737" s="516"/>
      <c r="Q737" s="516"/>
      <c r="R737" s="728"/>
    </row>
    <row r="738" spans="1:18" outlineLevel="2" x14ac:dyDescent="0.25">
      <c r="A738" s="586" t="s">
        <v>1295</v>
      </c>
      <c r="B738" s="524">
        <v>44121801</v>
      </c>
      <c r="C738" s="530">
        <v>392</v>
      </c>
      <c r="D738" s="540" t="s">
        <v>1220</v>
      </c>
      <c r="E738" s="104" t="s">
        <v>1528</v>
      </c>
      <c r="F738" s="104"/>
      <c r="G738" s="104"/>
      <c r="H738" s="104">
        <v>1</v>
      </c>
      <c r="I738" s="104">
        <v>1</v>
      </c>
      <c r="J738" s="534">
        <f t="shared" si="65"/>
        <v>2</v>
      </c>
      <c r="K738" s="552">
        <v>10330</v>
      </c>
      <c r="L738" s="559">
        <f t="shared" si="66"/>
        <v>20660</v>
      </c>
      <c r="M738" s="516"/>
      <c r="N738" s="516"/>
      <c r="O738" s="516"/>
      <c r="P738" s="516"/>
      <c r="Q738" s="516"/>
      <c r="R738" s="728"/>
    </row>
    <row r="739" spans="1:18" outlineLevel="2" x14ac:dyDescent="0.25">
      <c r="A739" s="586" t="s">
        <v>1295</v>
      </c>
      <c r="B739" s="524">
        <v>44121801</v>
      </c>
      <c r="C739" s="530">
        <v>392</v>
      </c>
      <c r="D739" s="540" t="s">
        <v>1221</v>
      </c>
      <c r="E739" s="104" t="s">
        <v>1528</v>
      </c>
      <c r="F739" s="104">
        <v>2</v>
      </c>
      <c r="G739" s="104">
        <v>2</v>
      </c>
      <c r="H739" s="104">
        <v>2</v>
      </c>
      <c r="I739" s="104">
        <v>2</v>
      </c>
      <c r="J739" s="534">
        <f t="shared" si="65"/>
        <v>8</v>
      </c>
      <c r="K739" s="552">
        <v>1175</v>
      </c>
      <c r="L739" s="559">
        <f t="shared" si="66"/>
        <v>9400</v>
      </c>
      <c r="M739" s="516"/>
      <c r="N739" s="516"/>
      <c r="O739" s="516"/>
      <c r="P739" s="516"/>
      <c r="Q739" s="516"/>
      <c r="R739" s="728"/>
    </row>
    <row r="740" spans="1:18" outlineLevel="2" x14ac:dyDescent="0.25">
      <c r="A740" s="586" t="s">
        <v>1295</v>
      </c>
      <c r="B740" s="524">
        <v>44121801</v>
      </c>
      <c r="C740" s="530">
        <v>392</v>
      </c>
      <c r="D740" s="540" t="s">
        <v>1222</v>
      </c>
      <c r="E740" s="104" t="s">
        <v>1528</v>
      </c>
      <c r="F740" s="104">
        <v>2</v>
      </c>
      <c r="G740" s="104">
        <v>2</v>
      </c>
      <c r="H740" s="104">
        <v>2</v>
      </c>
      <c r="I740" s="104">
        <v>2</v>
      </c>
      <c r="J740" s="534">
        <f t="shared" si="65"/>
        <v>8</v>
      </c>
      <c r="K740" s="552">
        <v>1175</v>
      </c>
      <c r="L740" s="559">
        <f t="shared" si="66"/>
        <v>9400</v>
      </c>
      <c r="M740" s="516"/>
      <c r="N740" s="516"/>
      <c r="O740" s="516"/>
      <c r="P740" s="516"/>
      <c r="Q740" s="516"/>
      <c r="R740" s="728"/>
    </row>
    <row r="741" spans="1:18" outlineLevel="2" x14ac:dyDescent="0.25">
      <c r="A741" s="586" t="s">
        <v>1295</v>
      </c>
      <c r="B741" s="524">
        <v>44121801</v>
      </c>
      <c r="C741" s="530">
        <v>392</v>
      </c>
      <c r="D741" s="540" t="s">
        <v>1223</v>
      </c>
      <c r="E741" s="104" t="s">
        <v>1528</v>
      </c>
      <c r="F741" s="104"/>
      <c r="G741" s="104">
        <v>2</v>
      </c>
      <c r="H741" s="104">
        <v>2</v>
      </c>
      <c r="I741" s="104">
        <v>2</v>
      </c>
      <c r="J741" s="534">
        <f t="shared" si="65"/>
        <v>6</v>
      </c>
      <c r="K741" s="552">
        <v>1410</v>
      </c>
      <c r="L741" s="559">
        <f t="shared" si="66"/>
        <v>8460</v>
      </c>
      <c r="M741" s="516"/>
      <c r="N741" s="516"/>
      <c r="O741" s="516"/>
      <c r="P741" s="516"/>
      <c r="Q741" s="516"/>
      <c r="R741" s="728"/>
    </row>
    <row r="742" spans="1:18" outlineLevel="2" x14ac:dyDescent="0.25">
      <c r="A742" s="586" t="s">
        <v>1295</v>
      </c>
      <c r="B742" s="524">
        <v>44121801</v>
      </c>
      <c r="C742" s="530">
        <v>392</v>
      </c>
      <c r="D742" s="540" t="s">
        <v>1569</v>
      </c>
      <c r="E742" s="104" t="s">
        <v>1528</v>
      </c>
      <c r="F742" s="104"/>
      <c r="G742" s="104"/>
      <c r="H742" s="104">
        <v>2</v>
      </c>
      <c r="I742" s="104">
        <v>2</v>
      </c>
      <c r="J742" s="534">
        <f t="shared" si="65"/>
        <v>4</v>
      </c>
      <c r="K742" s="552">
        <v>1254</v>
      </c>
      <c r="L742" s="559">
        <f t="shared" si="66"/>
        <v>5016</v>
      </c>
      <c r="M742" s="516"/>
      <c r="N742" s="516"/>
      <c r="O742" s="516"/>
      <c r="P742" s="516"/>
      <c r="Q742" s="516"/>
      <c r="R742" s="728"/>
    </row>
    <row r="743" spans="1:18" outlineLevel="2" x14ac:dyDescent="0.25">
      <c r="A743" s="586" t="s">
        <v>1295</v>
      </c>
      <c r="B743" s="524">
        <v>44121801</v>
      </c>
      <c r="C743" s="530">
        <v>392</v>
      </c>
      <c r="D743" s="540" t="s">
        <v>1224</v>
      </c>
      <c r="E743" s="104" t="s">
        <v>1528</v>
      </c>
      <c r="F743" s="104">
        <v>2</v>
      </c>
      <c r="G743" s="104">
        <v>2</v>
      </c>
      <c r="H743" s="104">
        <v>2</v>
      </c>
      <c r="I743" s="104">
        <v>2</v>
      </c>
      <c r="J743" s="534">
        <f t="shared" si="65"/>
        <v>8</v>
      </c>
      <c r="K743" s="552">
        <v>940</v>
      </c>
      <c r="L743" s="559">
        <f t="shared" si="66"/>
        <v>7520</v>
      </c>
      <c r="M743" s="516"/>
      <c r="N743" s="516"/>
      <c r="O743" s="516"/>
      <c r="P743" s="516"/>
      <c r="Q743" s="516"/>
      <c r="R743" s="728"/>
    </row>
    <row r="744" spans="1:18" outlineLevel="2" x14ac:dyDescent="0.25">
      <c r="A744" s="586" t="s">
        <v>1295</v>
      </c>
      <c r="B744" s="524">
        <v>44121801</v>
      </c>
      <c r="C744" s="530">
        <v>392</v>
      </c>
      <c r="D744" s="540" t="s">
        <v>1225</v>
      </c>
      <c r="E744" s="104" t="s">
        <v>1528</v>
      </c>
      <c r="F744" s="104">
        <v>2</v>
      </c>
      <c r="G744" s="104">
        <v>2</v>
      </c>
      <c r="H744" s="104">
        <v>2</v>
      </c>
      <c r="I744" s="104">
        <v>2</v>
      </c>
      <c r="J744" s="534">
        <f t="shared" si="65"/>
        <v>8</v>
      </c>
      <c r="K744" s="552">
        <v>863</v>
      </c>
      <c r="L744" s="559">
        <f t="shared" si="66"/>
        <v>6904</v>
      </c>
      <c r="M744" s="516"/>
      <c r="N744" s="516"/>
      <c r="O744" s="516"/>
      <c r="P744" s="516"/>
      <c r="Q744" s="516"/>
      <c r="R744" s="728"/>
    </row>
    <row r="745" spans="1:18" outlineLevel="2" x14ac:dyDescent="0.25">
      <c r="A745" s="586" t="s">
        <v>1295</v>
      </c>
      <c r="B745" s="524">
        <v>44121801</v>
      </c>
      <c r="C745" s="530">
        <v>392</v>
      </c>
      <c r="D745" s="540" t="s">
        <v>1229</v>
      </c>
      <c r="E745" s="104" t="s">
        <v>1528</v>
      </c>
      <c r="F745" s="104"/>
      <c r="G745" s="104"/>
      <c r="H745" s="104">
        <v>1</v>
      </c>
      <c r="I745" s="104">
        <v>1</v>
      </c>
      <c r="J745" s="534">
        <f t="shared" si="65"/>
        <v>2</v>
      </c>
      <c r="K745" s="552">
        <v>9302</v>
      </c>
      <c r="L745" s="559">
        <f t="shared" si="66"/>
        <v>18604</v>
      </c>
      <c r="M745" s="516"/>
      <c r="N745" s="516"/>
      <c r="O745" s="516"/>
      <c r="P745" s="516"/>
      <c r="Q745" s="516"/>
      <c r="R745" s="728"/>
    </row>
    <row r="746" spans="1:18" outlineLevel="2" x14ac:dyDescent="0.25">
      <c r="A746" s="586" t="s">
        <v>1295</v>
      </c>
      <c r="B746" s="524">
        <v>44121801</v>
      </c>
      <c r="C746" s="530">
        <v>392</v>
      </c>
      <c r="D746" s="540" t="s">
        <v>1239</v>
      </c>
      <c r="E746" s="104" t="s">
        <v>1528</v>
      </c>
      <c r="F746" s="104">
        <v>2</v>
      </c>
      <c r="G746" s="104">
        <v>2</v>
      </c>
      <c r="H746" s="104">
        <v>2</v>
      </c>
      <c r="I746" s="104">
        <v>2</v>
      </c>
      <c r="J746" s="534">
        <f t="shared" si="65"/>
        <v>8</v>
      </c>
      <c r="K746" s="552">
        <v>1214</v>
      </c>
      <c r="L746" s="559">
        <f t="shared" si="66"/>
        <v>9712</v>
      </c>
      <c r="M746" s="516"/>
      <c r="N746" s="516"/>
      <c r="O746" s="516"/>
      <c r="P746" s="516"/>
      <c r="Q746" s="516"/>
      <c r="R746" s="728"/>
    </row>
    <row r="747" spans="1:18" outlineLevel="2" x14ac:dyDescent="0.25">
      <c r="A747" s="586" t="s">
        <v>1295</v>
      </c>
      <c r="B747" s="779">
        <v>45101903</v>
      </c>
      <c r="C747" s="523">
        <v>392</v>
      </c>
      <c r="D747" s="540" t="s">
        <v>1183</v>
      </c>
      <c r="E747" s="104" t="s">
        <v>1528</v>
      </c>
      <c r="F747" s="104">
        <v>1</v>
      </c>
      <c r="G747" s="104">
        <v>1</v>
      </c>
      <c r="H747" s="104">
        <v>1</v>
      </c>
      <c r="I747" s="104">
        <v>1</v>
      </c>
      <c r="J747" s="534">
        <f t="shared" si="65"/>
        <v>4</v>
      </c>
      <c r="K747" s="552">
        <v>514</v>
      </c>
      <c r="L747" s="559">
        <f t="shared" si="66"/>
        <v>2056</v>
      </c>
      <c r="M747" s="516"/>
      <c r="N747" s="516"/>
      <c r="O747" s="516"/>
      <c r="P747" s="516"/>
      <c r="Q747" s="516"/>
      <c r="R747" s="728"/>
    </row>
    <row r="748" spans="1:18" outlineLevel="2" x14ac:dyDescent="0.25">
      <c r="A748" s="586" t="s">
        <v>1295</v>
      </c>
      <c r="B748" s="524">
        <v>44121801</v>
      </c>
      <c r="C748" s="530">
        <v>392</v>
      </c>
      <c r="D748" s="540" t="s">
        <v>1211</v>
      </c>
      <c r="E748" s="104" t="s">
        <v>1528</v>
      </c>
      <c r="F748" s="104"/>
      <c r="G748" s="104">
        <v>1</v>
      </c>
      <c r="H748" s="104">
        <v>1</v>
      </c>
      <c r="I748" s="104">
        <v>1</v>
      </c>
      <c r="J748" s="534">
        <f t="shared" si="65"/>
        <v>3</v>
      </c>
      <c r="K748" s="552">
        <v>3448</v>
      </c>
      <c r="L748" s="559">
        <f t="shared" si="66"/>
        <v>10344</v>
      </c>
      <c r="M748" s="516"/>
      <c r="N748" s="516"/>
      <c r="O748" s="516"/>
      <c r="P748" s="516"/>
      <c r="Q748" s="516"/>
      <c r="R748" s="728"/>
    </row>
    <row r="749" spans="1:18" outlineLevel="2" x14ac:dyDescent="0.25">
      <c r="A749" s="586" t="s">
        <v>1295</v>
      </c>
      <c r="B749" s="524">
        <v>44121801</v>
      </c>
      <c r="C749" s="530">
        <v>392</v>
      </c>
      <c r="D749" s="540" t="s">
        <v>1212</v>
      </c>
      <c r="E749" s="104" t="s">
        <v>1528</v>
      </c>
      <c r="F749" s="104"/>
      <c r="G749" s="104">
        <v>1</v>
      </c>
      <c r="H749" s="104">
        <v>1</v>
      </c>
      <c r="I749" s="104">
        <v>1</v>
      </c>
      <c r="J749" s="534">
        <f t="shared" si="65"/>
        <v>3</v>
      </c>
      <c r="K749" s="552">
        <v>3448</v>
      </c>
      <c r="L749" s="559">
        <f t="shared" si="66"/>
        <v>10344</v>
      </c>
      <c r="M749" s="516"/>
      <c r="N749" s="516"/>
      <c r="O749" s="516"/>
      <c r="P749" s="516"/>
      <c r="Q749" s="516"/>
      <c r="R749" s="728"/>
    </row>
    <row r="750" spans="1:18" outlineLevel="2" x14ac:dyDescent="0.25">
      <c r="A750" s="586" t="s">
        <v>1295</v>
      </c>
      <c r="B750" s="524">
        <v>44121801</v>
      </c>
      <c r="C750" s="530">
        <v>392</v>
      </c>
      <c r="D750" s="540" t="s">
        <v>1213</v>
      </c>
      <c r="E750" s="104" t="s">
        <v>1528</v>
      </c>
      <c r="F750" s="104"/>
      <c r="G750" s="104">
        <v>1</v>
      </c>
      <c r="H750" s="104">
        <v>1</v>
      </c>
      <c r="I750" s="104">
        <v>1</v>
      </c>
      <c r="J750" s="534">
        <f t="shared" si="65"/>
        <v>3</v>
      </c>
      <c r="K750" s="552">
        <v>3448</v>
      </c>
      <c r="L750" s="559">
        <f t="shared" si="66"/>
        <v>10344</v>
      </c>
      <c r="M750" s="516"/>
      <c r="N750" s="516"/>
      <c r="O750" s="516"/>
      <c r="P750" s="516"/>
      <c r="Q750" s="516"/>
      <c r="R750" s="728"/>
    </row>
    <row r="751" spans="1:18" outlineLevel="2" x14ac:dyDescent="0.25">
      <c r="A751" s="586" t="s">
        <v>1295</v>
      </c>
      <c r="B751" s="524">
        <v>44121801</v>
      </c>
      <c r="C751" s="530">
        <v>392</v>
      </c>
      <c r="D751" s="540" t="s">
        <v>1214</v>
      </c>
      <c r="E751" s="104" t="s">
        <v>1528</v>
      </c>
      <c r="F751" s="104"/>
      <c r="G751" s="104">
        <v>1</v>
      </c>
      <c r="H751" s="104">
        <v>1</v>
      </c>
      <c r="I751" s="104">
        <v>1</v>
      </c>
      <c r="J751" s="534">
        <f t="shared" si="65"/>
        <v>3</v>
      </c>
      <c r="K751" s="552">
        <v>3135</v>
      </c>
      <c r="L751" s="559">
        <f t="shared" si="66"/>
        <v>9405</v>
      </c>
      <c r="M751" s="516"/>
      <c r="N751" s="516"/>
      <c r="O751" s="516"/>
      <c r="P751" s="516"/>
      <c r="Q751" s="516"/>
      <c r="R751" s="728"/>
    </row>
    <row r="752" spans="1:18" outlineLevel="2" x14ac:dyDescent="0.25">
      <c r="A752" s="586" t="s">
        <v>1295</v>
      </c>
      <c r="B752" s="524">
        <v>44121801</v>
      </c>
      <c r="C752" s="530">
        <v>392</v>
      </c>
      <c r="D752" s="540" t="s">
        <v>1215</v>
      </c>
      <c r="E752" s="104" t="s">
        <v>1528</v>
      </c>
      <c r="F752" s="104"/>
      <c r="G752" s="104">
        <v>1</v>
      </c>
      <c r="H752" s="104">
        <v>1</v>
      </c>
      <c r="I752" s="104">
        <v>1</v>
      </c>
      <c r="J752" s="534">
        <f t="shared" si="65"/>
        <v>3</v>
      </c>
      <c r="K752" s="552">
        <v>3135</v>
      </c>
      <c r="L752" s="559">
        <f t="shared" si="66"/>
        <v>9405</v>
      </c>
      <c r="M752" s="516"/>
      <c r="N752" s="516"/>
      <c r="O752" s="516"/>
      <c r="P752" s="516"/>
      <c r="Q752" s="516"/>
      <c r="R752" s="728"/>
    </row>
    <row r="753" spans="1:18" ht="15.75" customHeight="1" outlineLevel="2" x14ac:dyDescent="0.25">
      <c r="A753" s="586" t="s">
        <v>1295</v>
      </c>
      <c r="B753" s="524">
        <v>44121801</v>
      </c>
      <c r="C753" s="530">
        <v>392</v>
      </c>
      <c r="D753" s="540" t="s">
        <v>1216</v>
      </c>
      <c r="E753" s="104" t="s">
        <v>1528</v>
      </c>
      <c r="F753" s="104"/>
      <c r="G753" s="104">
        <v>1</v>
      </c>
      <c r="H753" s="104">
        <v>1</v>
      </c>
      <c r="I753" s="104">
        <v>1</v>
      </c>
      <c r="J753" s="534">
        <f t="shared" si="65"/>
        <v>3</v>
      </c>
      <c r="K753" s="552">
        <v>3135</v>
      </c>
      <c r="L753" s="559">
        <f t="shared" si="66"/>
        <v>9405</v>
      </c>
      <c r="M753" s="516"/>
      <c r="N753" s="516"/>
      <c r="O753" s="516"/>
      <c r="P753" s="516"/>
      <c r="Q753" s="516"/>
      <c r="R753" s="728"/>
    </row>
    <row r="754" spans="1:18" outlineLevel="2" x14ac:dyDescent="0.25">
      <c r="A754" s="586" t="s">
        <v>1295</v>
      </c>
      <c r="B754" s="524">
        <v>44121801</v>
      </c>
      <c r="C754" s="530">
        <v>392</v>
      </c>
      <c r="D754" s="540" t="s">
        <v>1217</v>
      </c>
      <c r="E754" s="104" t="s">
        <v>1528</v>
      </c>
      <c r="F754" s="104"/>
      <c r="G754" s="104">
        <v>1</v>
      </c>
      <c r="H754" s="104">
        <v>1</v>
      </c>
      <c r="I754" s="104">
        <v>1</v>
      </c>
      <c r="J754" s="534">
        <f t="shared" si="65"/>
        <v>3</v>
      </c>
      <c r="K754" s="552">
        <v>3135</v>
      </c>
      <c r="L754" s="559">
        <f t="shared" si="66"/>
        <v>9405</v>
      </c>
      <c r="M754" s="516"/>
      <c r="N754" s="516"/>
      <c r="O754" s="516"/>
      <c r="P754" s="516"/>
      <c r="Q754" s="516"/>
      <c r="R754" s="728"/>
    </row>
    <row r="755" spans="1:18" outlineLevel="2" x14ac:dyDescent="0.25">
      <c r="A755" s="586" t="s">
        <v>1295</v>
      </c>
      <c r="B755" s="524">
        <v>44121801</v>
      </c>
      <c r="C755" s="530">
        <v>392</v>
      </c>
      <c r="D755" s="540" t="s">
        <v>1226</v>
      </c>
      <c r="E755" s="104" t="s">
        <v>1528</v>
      </c>
      <c r="F755" s="104">
        <v>1</v>
      </c>
      <c r="G755" s="104">
        <v>1</v>
      </c>
      <c r="H755" s="104">
        <v>1</v>
      </c>
      <c r="I755" s="104">
        <v>1</v>
      </c>
      <c r="J755" s="534">
        <f t="shared" si="65"/>
        <v>4</v>
      </c>
      <c r="K755" s="552">
        <v>2824</v>
      </c>
      <c r="L755" s="559">
        <f t="shared" si="66"/>
        <v>11296</v>
      </c>
      <c r="M755" s="516"/>
      <c r="N755" s="516"/>
      <c r="O755" s="516"/>
      <c r="P755" s="516"/>
      <c r="Q755" s="516"/>
      <c r="R755" s="728"/>
    </row>
    <row r="756" spans="1:18" outlineLevel="2" x14ac:dyDescent="0.25">
      <c r="A756" s="586" t="s">
        <v>1295</v>
      </c>
      <c r="B756" s="524">
        <v>44121801</v>
      </c>
      <c r="C756" s="530">
        <v>392</v>
      </c>
      <c r="D756" s="540" t="s">
        <v>1201</v>
      </c>
      <c r="E756" s="104" t="s">
        <v>1528</v>
      </c>
      <c r="F756" s="104"/>
      <c r="G756" s="104"/>
      <c r="H756" s="104">
        <v>1</v>
      </c>
      <c r="I756" s="104">
        <v>1</v>
      </c>
      <c r="J756" s="534">
        <f t="shared" si="65"/>
        <v>2</v>
      </c>
      <c r="K756" s="552">
        <v>5829</v>
      </c>
      <c r="L756" s="559">
        <f t="shared" si="66"/>
        <v>11658</v>
      </c>
      <c r="M756" s="516"/>
      <c r="N756" s="516"/>
      <c r="O756" s="516"/>
      <c r="P756" s="516"/>
      <c r="Q756" s="516"/>
      <c r="R756" s="728"/>
    </row>
    <row r="757" spans="1:18" outlineLevel="2" x14ac:dyDescent="0.25">
      <c r="A757" s="586" t="s">
        <v>1295</v>
      </c>
      <c r="B757" s="524">
        <v>44121801</v>
      </c>
      <c r="C757" s="530">
        <v>392</v>
      </c>
      <c r="D757" s="540" t="s">
        <v>1570</v>
      </c>
      <c r="E757" s="104" t="s">
        <v>1528</v>
      </c>
      <c r="F757" s="104">
        <v>1</v>
      </c>
      <c r="G757" s="104">
        <v>1</v>
      </c>
      <c r="H757" s="104">
        <v>1</v>
      </c>
      <c r="I757" s="104">
        <v>1</v>
      </c>
      <c r="J757" s="534">
        <f t="shared" si="65"/>
        <v>4</v>
      </c>
      <c r="K757" s="552">
        <v>2345</v>
      </c>
      <c r="L757" s="559">
        <f t="shared" si="66"/>
        <v>9380</v>
      </c>
      <c r="M757" s="516"/>
      <c r="N757" s="516"/>
      <c r="O757" s="516"/>
      <c r="P757" s="516"/>
      <c r="Q757" s="516"/>
      <c r="R757" s="728"/>
    </row>
    <row r="758" spans="1:18" outlineLevel="2" x14ac:dyDescent="0.25">
      <c r="A758" s="586" t="s">
        <v>1295</v>
      </c>
      <c r="B758" s="524">
        <v>44121801</v>
      </c>
      <c r="C758" s="530">
        <v>392</v>
      </c>
      <c r="D758" s="540" t="s">
        <v>1571</v>
      </c>
      <c r="E758" s="104" t="s">
        <v>1528</v>
      </c>
      <c r="F758" s="104">
        <v>1</v>
      </c>
      <c r="G758" s="104">
        <v>1</v>
      </c>
      <c r="H758" s="104">
        <v>1</v>
      </c>
      <c r="I758" s="104">
        <v>1</v>
      </c>
      <c r="J758" s="534">
        <f t="shared" si="65"/>
        <v>4</v>
      </c>
      <c r="K758" s="552">
        <v>2345</v>
      </c>
      <c r="L758" s="559">
        <f t="shared" si="66"/>
        <v>9380</v>
      </c>
      <c r="M758" s="516"/>
      <c r="N758" s="516"/>
      <c r="O758" s="516"/>
      <c r="P758" s="516"/>
      <c r="Q758" s="516"/>
      <c r="R758" s="728"/>
    </row>
    <row r="759" spans="1:18" outlineLevel="2" x14ac:dyDescent="0.25">
      <c r="A759" s="586" t="s">
        <v>1295</v>
      </c>
      <c r="B759" s="524">
        <v>44121801</v>
      </c>
      <c r="C759" s="530">
        <v>392</v>
      </c>
      <c r="D759" s="540" t="s">
        <v>1572</v>
      </c>
      <c r="E759" s="104" t="s">
        <v>1528</v>
      </c>
      <c r="F759" s="104">
        <v>1</v>
      </c>
      <c r="G759" s="104">
        <v>1</v>
      </c>
      <c r="H759" s="104">
        <v>1</v>
      </c>
      <c r="I759" s="104">
        <v>1</v>
      </c>
      <c r="J759" s="534">
        <f t="shared" si="65"/>
        <v>4</v>
      </c>
      <c r="K759" s="552">
        <v>2345</v>
      </c>
      <c r="L759" s="559">
        <f t="shared" si="66"/>
        <v>9380</v>
      </c>
      <c r="M759" s="516"/>
      <c r="N759" s="516"/>
      <c r="O759" s="516"/>
      <c r="P759" s="516"/>
      <c r="Q759" s="516"/>
      <c r="R759" s="728"/>
    </row>
    <row r="760" spans="1:18" outlineLevel="2" x14ac:dyDescent="0.25">
      <c r="A760" s="586" t="s">
        <v>1295</v>
      </c>
      <c r="B760" s="524">
        <v>44121801</v>
      </c>
      <c r="C760" s="530">
        <v>392</v>
      </c>
      <c r="D760" s="540" t="s">
        <v>1573</v>
      </c>
      <c r="E760" s="104" t="s">
        <v>1528</v>
      </c>
      <c r="F760" s="104">
        <v>1</v>
      </c>
      <c r="G760" s="104">
        <v>1</v>
      </c>
      <c r="H760" s="104">
        <v>1</v>
      </c>
      <c r="I760" s="104">
        <v>1</v>
      </c>
      <c r="J760" s="534">
        <f t="shared" si="65"/>
        <v>4</v>
      </c>
      <c r="K760" s="552">
        <v>2345</v>
      </c>
      <c r="L760" s="559">
        <f t="shared" si="66"/>
        <v>9380</v>
      </c>
      <c r="M760" s="516"/>
      <c r="N760" s="516"/>
      <c r="O760" s="516"/>
      <c r="P760" s="516"/>
      <c r="Q760" s="516"/>
      <c r="R760" s="728"/>
    </row>
    <row r="761" spans="1:18" outlineLevel="2" x14ac:dyDescent="0.25">
      <c r="A761" s="586" t="s">
        <v>1295</v>
      </c>
      <c r="B761" s="524">
        <v>44121801</v>
      </c>
      <c r="C761" s="530">
        <v>392</v>
      </c>
      <c r="D761" s="540" t="s">
        <v>1234</v>
      </c>
      <c r="E761" s="104" t="s">
        <v>1528</v>
      </c>
      <c r="F761" s="104">
        <v>1</v>
      </c>
      <c r="G761" s="104">
        <v>1</v>
      </c>
      <c r="H761" s="104">
        <v>1</v>
      </c>
      <c r="I761" s="104">
        <v>1</v>
      </c>
      <c r="J761" s="534">
        <f t="shared" si="65"/>
        <v>4</v>
      </c>
      <c r="K761" s="552">
        <v>3135</v>
      </c>
      <c r="L761" s="559">
        <f t="shared" si="66"/>
        <v>12540</v>
      </c>
      <c r="M761" s="516"/>
      <c r="N761" s="516"/>
      <c r="O761" s="516"/>
      <c r="P761" s="516"/>
      <c r="Q761" s="516"/>
      <c r="R761" s="728"/>
    </row>
    <row r="762" spans="1:18" outlineLevel="2" x14ac:dyDescent="0.25">
      <c r="A762" s="586" t="s">
        <v>1295</v>
      </c>
      <c r="B762" s="524">
        <v>44121801</v>
      </c>
      <c r="C762" s="530">
        <v>392</v>
      </c>
      <c r="D762" s="540" t="s">
        <v>1235</v>
      </c>
      <c r="E762" s="104" t="s">
        <v>1528</v>
      </c>
      <c r="F762" s="104">
        <v>1</v>
      </c>
      <c r="G762" s="104">
        <v>1</v>
      </c>
      <c r="H762" s="104">
        <v>1</v>
      </c>
      <c r="I762" s="104">
        <v>1</v>
      </c>
      <c r="J762" s="534">
        <f t="shared" si="65"/>
        <v>4</v>
      </c>
      <c r="K762" s="552">
        <v>1018</v>
      </c>
      <c r="L762" s="559">
        <f t="shared" si="66"/>
        <v>4072</v>
      </c>
      <c r="M762" s="516"/>
      <c r="N762" s="516"/>
      <c r="O762" s="516"/>
      <c r="P762" s="516"/>
      <c r="Q762" s="516"/>
      <c r="R762" s="728"/>
    </row>
    <row r="763" spans="1:18" outlineLevel="2" x14ac:dyDescent="0.25">
      <c r="A763" s="586" t="s">
        <v>1295</v>
      </c>
      <c r="B763" s="527">
        <v>44103502</v>
      </c>
      <c r="C763" s="530">
        <v>392</v>
      </c>
      <c r="D763" s="540" t="s">
        <v>1164</v>
      </c>
      <c r="E763" s="104" t="s">
        <v>766</v>
      </c>
      <c r="F763" s="104">
        <v>1</v>
      </c>
      <c r="G763" s="104">
        <v>1</v>
      </c>
      <c r="H763" s="104">
        <v>1</v>
      </c>
      <c r="I763" s="104">
        <v>1</v>
      </c>
      <c r="J763" s="534">
        <f t="shared" si="65"/>
        <v>4</v>
      </c>
      <c r="K763" s="552">
        <v>2071</v>
      </c>
      <c r="L763" s="559">
        <f t="shared" si="66"/>
        <v>8284</v>
      </c>
      <c r="M763" s="516"/>
      <c r="N763" s="516"/>
      <c r="O763" s="516"/>
      <c r="P763" s="516"/>
      <c r="Q763" s="516"/>
      <c r="R763" s="728"/>
    </row>
    <row r="764" spans="1:18" outlineLevel="2" x14ac:dyDescent="0.25">
      <c r="A764" s="586" t="s">
        <v>1295</v>
      </c>
      <c r="B764" s="524">
        <v>41121515</v>
      </c>
      <c r="C764" s="530">
        <v>392</v>
      </c>
      <c r="D764" s="540" t="s">
        <v>1190</v>
      </c>
      <c r="E764" s="104" t="s">
        <v>171</v>
      </c>
      <c r="F764" s="104">
        <v>1</v>
      </c>
      <c r="G764" s="104">
        <v>1</v>
      </c>
      <c r="H764" s="104">
        <v>1</v>
      </c>
      <c r="I764" s="104">
        <v>1</v>
      </c>
      <c r="J764" s="534">
        <f t="shared" si="65"/>
        <v>4</v>
      </c>
      <c r="K764" s="552">
        <v>150</v>
      </c>
      <c r="L764" s="559">
        <f t="shared" si="66"/>
        <v>600</v>
      </c>
      <c r="M764" s="516"/>
      <c r="N764" s="516"/>
      <c r="O764" s="516"/>
      <c r="P764" s="516"/>
      <c r="Q764" s="516"/>
      <c r="R764" s="728"/>
    </row>
    <row r="765" spans="1:18" outlineLevel="2" x14ac:dyDescent="0.25">
      <c r="A765" s="586" t="s">
        <v>1295</v>
      </c>
      <c r="B765" s="524">
        <v>44121801</v>
      </c>
      <c r="C765" s="530">
        <v>392</v>
      </c>
      <c r="D765" s="540" t="s">
        <v>1203</v>
      </c>
      <c r="E765" s="104" t="s">
        <v>1528</v>
      </c>
      <c r="F765" s="104"/>
      <c r="G765" s="104">
        <v>1</v>
      </c>
      <c r="H765" s="104">
        <v>1</v>
      </c>
      <c r="I765" s="104">
        <v>1</v>
      </c>
      <c r="J765" s="534">
        <f t="shared" si="65"/>
        <v>3</v>
      </c>
      <c r="K765" s="552">
        <v>7427</v>
      </c>
      <c r="L765" s="559">
        <f t="shared" si="66"/>
        <v>22281</v>
      </c>
      <c r="M765" s="516"/>
      <c r="N765" s="516"/>
      <c r="O765" s="516"/>
      <c r="P765" s="516"/>
      <c r="Q765" s="516"/>
      <c r="R765" s="728"/>
    </row>
    <row r="766" spans="1:18" outlineLevel="2" x14ac:dyDescent="0.25">
      <c r="A766" s="586" t="s">
        <v>1295</v>
      </c>
      <c r="B766" s="524">
        <v>44121801</v>
      </c>
      <c r="C766" s="530">
        <v>392</v>
      </c>
      <c r="D766" s="540" t="s">
        <v>1202</v>
      </c>
      <c r="E766" s="104" t="s">
        <v>1528</v>
      </c>
      <c r="F766" s="104">
        <v>1</v>
      </c>
      <c r="G766" s="104">
        <v>1</v>
      </c>
      <c r="H766" s="104">
        <v>1</v>
      </c>
      <c r="I766" s="104">
        <v>1</v>
      </c>
      <c r="J766" s="534">
        <f t="shared" si="65"/>
        <v>4</v>
      </c>
      <c r="K766" s="552">
        <v>5678</v>
      </c>
      <c r="L766" s="559">
        <f t="shared" si="66"/>
        <v>22712</v>
      </c>
      <c r="M766" s="516"/>
      <c r="N766" s="516"/>
      <c r="O766" s="516"/>
      <c r="P766" s="516"/>
      <c r="Q766" s="516"/>
      <c r="R766" s="728"/>
    </row>
    <row r="767" spans="1:18" outlineLevel="2" x14ac:dyDescent="0.25">
      <c r="A767" s="586" t="s">
        <v>1295</v>
      </c>
      <c r="B767" s="524">
        <v>44121801</v>
      </c>
      <c r="C767" s="530">
        <v>392</v>
      </c>
      <c r="D767" s="540" t="s">
        <v>1208</v>
      </c>
      <c r="E767" s="104" t="s">
        <v>1528</v>
      </c>
      <c r="F767" s="104">
        <v>1</v>
      </c>
      <c r="G767" s="104">
        <v>1</v>
      </c>
      <c r="H767" s="104">
        <v>1</v>
      </c>
      <c r="I767" s="104">
        <v>1</v>
      </c>
      <c r="J767" s="534">
        <f t="shared" si="65"/>
        <v>4</v>
      </c>
      <c r="K767" s="552">
        <v>7053</v>
      </c>
      <c r="L767" s="559">
        <f t="shared" si="66"/>
        <v>28212</v>
      </c>
      <c r="M767" s="516"/>
      <c r="N767" s="516"/>
      <c r="O767" s="516"/>
      <c r="P767" s="516"/>
      <c r="Q767" s="516"/>
      <c r="R767" s="728"/>
    </row>
    <row r="768" spans="1:18" outlineLevel="2" x14ac:dyDescent="0.25">
      <c r="A768" s="586" t="s">
        <v>1295</v>
      </c>
      <c r="B768" s="524">
        <v>44121801</v>
      </c>
      <c r="C768" s="530">
        <v>392</v>
      </c>
      <c r="D768" s="540" t="s">
        <v>1210</v>
      </c>
      <c r="E768" s="104" t="s">
        <v>1528</v>
      </c>
      <c r="F768" s="104">
        <v>1</v>
      </c>
      <c r="G768" s="104">
        <v>1</v>
      </c>
      <c r="H768" s="104">
        <v>1</v>
      </c>
      <c r="I768" s="104">
        <v>1</v>
      </c>
      <c r="J768" s="534">
        <f t="shared" si="65"/>
        <v>4</v>
      </c>
      <c r="K768" s="552">
        <v>3448</v>
      </c>
      <c r="L768" s="559">
        <f t="shared" si="66"/>
        <v>13792</v>
      </c>
      <c r="M768" s="516"/>
      <c r="N768" s="516"/>
      <c r="O768" s="516"/>
      <c r="P768" s="516"/>
      <c r="Q768" s="516"/>
      <c r="R768" s="728"/>
    </row>
    <row r="769" spans="1:18" outlineLevel="2" x14ac:dyDescent="0.25">
      <c r="A769" s="586" t="s">
        <v>1295</v>
      </c>
      <c r="B769" s="524">
        <v>44121801</v>
      </c>
      <c r="C769" s="530">
        <v>392</v>
      </c>
      <c r="D769" s="540" t="s">
        <v>1218</v>
      </c>
      <c r="E769" s="104" t="s">
        <v>1528</v>
      </c>
      <c r="F769" s="104">
        <v>1</v>
      </c>
      <c r="G769" s="104">
        <v>1</v>
      </c>
      <c r="H769" s="104">
        <v>1</v>
      </c>
      <c r="I769" s="104">
        <v>1</v>
      </c>
      <c r="J769" s="534">
        <f t="shared" si="65"/>
        <v>4</v>
      </c>
      <c r="K769" s="552">
        <v>940</v>
      </c>
      <c r="L769" s="559">
        <f t="shared" si="66"/>
        <v>3760</v>
      </c>
      <c r="M769" s="516"/>
      <c r="N769" s="516"/>
      <c r="O769" s="516"/>
      <c r="P769" s="516"/>
      <c r="Q769" s="516"/>
      <c r="R769" s="728"/>
    </row>
    <row r="770" spans="1:18" outlineLevel="2" x14ac:dyDescent="0.25">
      <c r="A770" s="586" t="s">
        <v>1295</v>
      </c>
      <c r="B770" s="524">
        <v>44121801</v>
      </c>
      <c r="C770" s="530">
        <v>392</v>
      </c>
      <c r="D770" s="540" t="s">
        <v>1219</v>
      </c>
      <c r="E770" s="104" t="s">
        <v>1528</v>
      </c>
      <c r="F770" s="104">
        <v>1</v>
      </c>
      <c r="G770" s="104">
        <v>1</v>
      </c>
      <c r="H770" s="104">
        <v>1</v>
      </c>
      <c r="I770" s="104">
        <v>1</v>
      </c>
      <c r="J770" s="534">
        <f t="shared" si="65"/>
        <v>4</v>
      </c>
      <c r="K770" s="552">
        <v>1254</v>
      </c>
      <c r="L770" s="559">
        <f t="shared" si="66"/>
        <v>5016</v>
      </c>
      <c r="M770" s="516"/>
      <c r="N770" s="516"/>
      <c r="O770" s="516"/>
      <c r="P770" s="516"/>
      <c r="Q770" s="516"/>
      <c r="R770" s="728"/>
    </row>
    <row r="771" spans="1:18" outlineLevel="2" x14ac:dyDescent="0.25">
      <c r="A771" s="586" t="s">
        <v>1295</v>
      </c>
      <c r="B771" s="524">
        <v>44121801</v>
      </c>
      <c r="C771" s="530">
        <v>392</v>
      </c>
      <c r="D771" s="540" t="s">
        <v>1230</v>
      </c>
      <c r="E771" s="104" t="s">
        <v>1528</v>
      </c>
      <c r="F771" s="104"/>
      <c r="G771" s="104">
        <v>1</v>
      </c>
      <c r="H771" s="104">
        <v>1</v>
      </c>
      <c r="I771" s="104">
        <v>1</v>
      </c>
      <c r="J771" s="534">
        <f t="shared" si="65"/>
        <v>3</v>
      </c>
      <c r="K771" s="552">
        <v>4388</v>
      </c>
      <c r="L771" s="559">
        <f t="shared" si="66"/>
        <v>13164</v>
      </c>
      <c r="M771" s="516"/>
      <c r="N771" s="516"/>
      <c r="O771" s="516"/>
      <c r="P771" s="516"/>
      <c r="Q771" s="516"/>
      <c r="R771" s="728"/>
    </row>
    <row r="772" spans="1:18" outlineLevel="2" x14ac:dyDescent="0.25">
      <c r="A772" s="586" t="s">
        <v>1295</v>
      </c>
      <c r="B772" s="524">
        <v>44121801</v>
      </c>
      <c r="C772" s="530">
        <v>392</v>
      </c>
      <c r="D772" s="540" t="s">
        <v>1231</v>
      </c>
      <c r="E772" s="104" t="s">
        <v>1528</v>
      </c>
      <c r="F772" s="104"/>
      <c r="G772" s="104">
        <v>1</v>
      </c>
      <c r="H772" s="104">
        <v>1</v>
      </c>
      <c r="I772" s="104">
        <v>1</v>
      </c>
      <c r="J772" s="534">
        <f t="shared" si="65"/>
        <v>3</v>
      </c>
      <c r="K772" s="552">
        <v>4858</v>
      </c>
      <c r="L772" s="559">
        <f t="shared" si="66"/>
        <v>14574</v>
      </c>
      <c r="M772" s="516"/>
      <c r="N772" s="516"/>
      <c r="O772" s="516"/>
      <c r="P772" s="516"/>
      <c r="Q772" s="516"/>
      <c r="R772" s="728"/>
    </row>
    <row r="773" spans="1:18" outlineLevel="2" x14ac:dyDescent="0.25">
      <c r="A773" s="586" t="s">
        <v>1295</v>
      </c>
      <c r="B773" s="524">
        <v>44121801</v>
      </c>
      <c r="C773" s="530">
        <v>392</v>
      </c>
      <c r="D773" s="540" t="s">
        <v>1232</v>
      </c>
      <c r="E773" s="104" t="s">
        <v>1528</v>
      </c>
      <c r="F773" s="104"/>
      <c r="G773" s="104">
        <v>1</v>
      </c>
      <c r="H773" s="104">
        <v>1</v>
      </c>
      <c r="I773" s="104">
        <v>1</v>
      </c>
      <c r="J773" s="534">
        <f t="shared" si="65"/>
        <v>3</v>
      </c>
      <c r="K773" s="552">
        <v>4858</v>
      </c>
      <c r="L773" s="559">
        <f t="shared" si="66"/>
        <v>14574</v>
      </c>
      <c r="M773" s="516"/>
      <c r="N773" s="516"/>
      <c r="O773" s="516"/>
      <c r="P773" s="516"/>
      <c r="Q773" s="516"/>
      <c r="R773" s="728"/>
    </row>
    <row r="774" spans="1:18" outlineLevel="2" x14ac:dyDescent="0.25">
      <c r="A774" s="586" t="s">
        <v>1295</v>
      </c>
      <c r="B774" s="524">
        <v>44121801</v>
      </c>
      <c r="C774" s="530">
        <v>392</v>
      </c>
      <c r="D774" s="540" t="s">
        <v>1233</v>
      </c>
      <c r="E774" s="104" t="s">
        <v>1528</v>
      </c>
      <c r="F774" s="104"/>
      <c r="G774" s="104">
        <v>1</v>
      </c>
      <c r="H774" s="104">
        <v>1</v>
      </c>
      <c r="I774" s="104">
        <v>1</v>
      </c>
      <c r="J774" s="534">
        <f t="shared" si="65"/>
        <v>3</v>
      </c>
      <c r="K774" s="552">
        <v>4858</v>
      </c>
      <c r="L774" s="559">
        <f t="shared" si="66"/>
        <v>14574</v>
      </c>
      <c r="M774" s="516"/>
      <c r="N774" s="516"/>
      <c r="O774" s="516"/>
      <c r="P774" s="516"/>
      <c r="Q774" s="516"/>
      <c r="R774" s="728"/>
    </row>
    <row r="775" spans="1:18" outlineLevel="2" x14ac:dyDescent="0.25">
      <c r="A775" s="586" t="s">
        <v>1295</v>
      </c>
      <c r="B775" s="524">
        <v>44121801</v>
      </c>
      <c r="C775" s="530">
        <v>392</v>
      </c>
      <c r="D775" s="540" t="s">
        <v>1148</v>
      </c>
      <c r="E775" s="104" t="s">
        <v>1528</v>
      </c>
      <c r="F775" s="104"/>
      <c r="G775" s="104">
        <v>1</v>
      </c>
      <c r="H775" s="104">
        <v>1</v>
      </c>
      <c r="I775" s="104">
        <v>1</v>
      </c>
      <c r="J775" s="534">
        <f t="shared" si="65"/>
        <v>3</v>
      </c>
      <c r="K775" s="552">
        <v>940</v>
      </c>
      <c r="L775" s="559">
        <f t="shared" si="66"/>
        <v>2820</v>
      </c>
      <c r="M775" s="516"/>
      <c r="N775" s="516"/>
      <c r="O775" s="516"/>
      <c r="P775" s="516"/>
      <c r="Q775" s="516"/>
      <c r="R775" s="728"/>
    </row>
    <row r="776" spans="1:18" outlineLevel="2" x14ac:dyDescent="0.25">
      <c r="A776" s="586" t="s">
        <v>1295</v>
      </c>
      <c r="B776" s="524">
        <v>44121801</v>
      </c>
      <c r="C776" s="530">
        <v>392</v>
      </c>
      <c r="D776" s="540" t="s">
        <v>1147</v>
      </c>
      <c r="E776" s="104" t="s">
        <v>1528</v>
      </c>
      <c r="F776" s="104">
        <v>1</v>
      </c>
      <c r="G776" s="104">
        <v>1</v>
      </c>
      <c r="H776" s="104">
        <v>1</v>
      </c>
      <c r="I776" s="104">
        <v>1</v>
      </c>
      <c r="J776" s="534">
        <f t="shared" si="65"/>
        <v>4</v>
      </c>
      <c r="K776" s="552">
        <v>940</v>
      </c>
      <c r="L776" s="559">
        <f t="shared" si="66"/>
        <v>3760</v>
      </c>
      <c r="M776" s="516"/>
      <c r="N776" s="516"/>
      <c r="O776" s="516"/>
      <c r="P776" s="516"/>
      <c r="Q776" s="516"/>
      <c r="R776" s="728"/>
    </row>
    <row r="777" spans="1:18" outlineLevel="2" x14ac:dyDescent="0.25">
      <c r="A777" s="586" t="s">
        <v>1295</v>
      </c>
      <c r="B777" s="524">
        <v>44121801</v>
      </c>
      <c r="C777" s="530">
        <v>392</v>
      </c>
      <c r="D777" s="540" t="s">
        <v>1247</v>
      </c>
      <c r="E777" s="104" t="s">
        <v>1528</v>
      </c>
      <c r="F777" s="104">
        <v>1</v>
      </c>
      <c r="G777" s="104">
        <v>1</v>
      </c>
      <c r="H777" s="104">
        <v>1</v>
      </c>
      <c r="I777" s="104">
        <v>1</v>
      </c>
      <c r="J777" s="534">
        <f t="shared" si="65"/>
        <v>4</v>
      </c>
      <c r="K777" s="552">
        <v>2494</v>
      </c>
      <c r="L777" s="559">
        <f t="shared" si="66"/>
        <v>9976</v>
      </c>
      <c r="M777" s="516"/>
      <c r="N777" s="516"/>
      <c r="O777" s="516"/>
      <c r="P777" s="516"/>
      <c r="Q777" s="516"/>
      <c r="R777" s="728"/>
    </row>
    <row r="778" spans="1:18" outlineLevel="2" x14ac:dyDescent="0.25">
      <c r="A778" s="586" t="s">
        <v>1295</v>
      </c>
      <c r="B778" s="524">
        <v>44121801</v>
      </c>
      <c r="C778" s="530">
        <v>392</v>
      </c>
      <c r="D778" s="540" t="s">
        <v>1248</v>
      </c>
      <c r="E778" s="104" t="s">
        <v>1528</v>
      </c>
      <c r="F778" s="104"/>
      <c r="G778" s="104"/>
      <c r="H778" s="104">
        <v>1</v>
      </c>
      <c r="I778" s="104">
        <v>1</v>
      </c>
      <c r="J778" s="534">
        <f t="shared" si="65"/>
        <v>2</v>
      </c>
      <c r="K778" s="552">
        <v>2740</v>
      </c>
      <c r="L778" s="559">
        <f t="shared" si="66"/>
        <v>5480</v>
      </c>
      <c r="M778" s="516"/>
      <c r="N778" s="516"/>
      <c r="O778" s="516"/>
      <c r="P778" s="516"/>
      <c r="Q778" s="516"/>
      <c r="R778" s="728"/>
    </row>
    <row r="779" spans="1:18" outlineLevel="2" x14ac:dyDescent="0.25">
      <c r="A779" s="586" t="s">
        <v>1074</v>
      </c>
      <c r="B779" s="527">
        <v>39121403</v>
      </c>
      <c r="C779" s="530">
        <v>392</v>
      </c>
      <c r="D779" s="540" t="s">
        <v>1153</v>
      </c>
      <c r="E779" s="104" t="s">
        <v>171</v>
      </c>
      <c r="F779" s="104">
        <v>2</v>
      </c>
      <c r="G779" s="104">
        <v>2</v>
      </c>
      <c r="H779" s="104">
        <v>2</v>
      </c>
      <c r="I779" s="104">
        <v>2</v>
      </c>
      <c r="J779" s="534">
        <f t="shared" si="65"/>
        <v>8</v>
      </c>
      <c r="K779" s="552">
        <v>509</v>
      </c>
      <c r="L779" s="559">
        <f t="shared" si="66"/>
        <v>4072</v>
      </c>
      <c r="M779" s="516"/>
      <c r="N779" s="516"/>
      <c r="O779" s="516"/>
      <c r="P779" s="516"/>
      <c r="Q779" s="516"/>
      <c r="R779" s="728"/>
    </row>
    <row r="780" spans="1:18" outlineLevel="2" x14ac:dyDescent="0.25">
      <c r="A780" s="586" t="s">
        <v>1074</v>
      </c>
      <c r="B780" s="527">
        <v>39121403</v>
      </c>
      <c r="C780" s="530">
        <v>392</v>
      </c>
      <c r="D780" s="540" t="s">
        <v>1154</v>
      </c>
      <c r="E780" s="104" t="s">
        <v>171</v>
      </c>
      <c r="F780" s="104">
        <v>2</v>
      </c>
      <c r="G780" s="104">
        <v>2</v>
      </c>
      <c r="H780" s="104">
        <v>2</v>
      </c>
      <c r="I780" s="104">
        <v>2</v>
      </c>
      <c r="J780" s="534">
        <f t="shared" si="65"/>
        <v>8</v>
      </c>
      <c r="K780" s="552">
        <v>348</v>
      </c>
      <c r="L780" s="559">
        <f t="shared" si="66"/>
        <v>2784</v>
      </c>
      <c r="M780" s="516"/>
      <c r="N780" s="516"/>
      <c r="O780" s="516"/>
      <c r="P780" s="516"/>
      <c r="Q780" s="516"/>
      <c r="R780" s="728"/>
    </row>
    <row r="781" spans="1:18" outlineLevel="2" x14ac:dyDescent="0.25">
      <c r="A781" s="586" t="s">
        <v>1295</v>
      </c>
      <c r="B781" s="527">
        <v>39121403</v>
      </c>
      <c r="C781" s="530">
        <v>392</v>
      </c>
      <c r="D781" s="540" t="s">
        <v>1155</v>
      </c>
      <c r="E781" s="104" t="s">
        <v>171</v>
      </c>
      <c r="F781" s="104">
        <v>2</v>
      </c>
      <c r="G781" s="104">
        <v>2</v>
      </c>
      <c r="H781" s="104">
        <v>2</v>
      </c>
      <c r="I781" s="104">
        <v>2</v>
      </c>
      <c r="J781" s="534">
        <f t="shared" si="65"/>
        <v>8</v>
      </c>
      <c r="K781" s="552">
        <v>703</v>
      </c>
      <c r="L781" s="559">
        <f t="shared" si="66"/>
        <v>5624</v>
      </c>
      <c r="M781" s="516"/>
      <c r="N781" s="516"/>
      <c r="O781" s="516"/>
      <c r="P781" s="516"/>
      <c r="Q781" s="516"/>
      <c r="R781" s="728"/>
    </row>
    <row r="782" spans="1:18" outlineLevel="2" x14ac:dyDescent="0.25">
      <c r="A782" s="586" t="s">
        <v>1295</v>
      </c>
      <c r="B782" s="527">
        <v>39121403</v>
      </c>
      <c r="C782" s="530">
        <v>392</v>
      </c>
      <c r="D782" s="540" t="s">
        <v>1266</v>
      </c>
      <c r="E782" s="104" t="s">
        <v>171</v>
      </c>
      <c r="F782" s="104">
        <v>2</v>
      </c>
      <c r="G782" s="104">
        <v>2</v>
      </c>
      <c r="H782" s="104">
        <v>2</v>
      </c>
      <c r="I782" s="104">
        <v>2</v>
      </c>
      <c r="J782" s="534">
        <f t="shared" si="65"/>
        <v>8</v>
      </c>
      <c r="K782" s="552">
        <v>703</v>
      </c>
      <c r="L782" s="559">
        <f t="shared" si="66"/>
        <v>5624</v>
      </c>
      <c r="M782" s="516"/>
      <c r="N782" s="516"/>
      <c r="O782" s="516"/>
      <c r="P782" s="516"/>
      <c r="Q782" s="516"/>
      <c r="R782" s="728"/>
    </row>
    <row r="783" spans="1:18" ht="14.25" customHeight="1" outlineLevel="2" x14ac:dyDescent="0.25">
      <c r="A783" s="586" t="s">
        <v>1295</v>
      </c>
      <c r="B783" s="527">
        <v>39121403</v>
      </c>
      <c r="C783" s="530">
        <v>392</v>
      </c>
      <c r="D783" s="540" t="s">
        <v>1260</v>
      </c>
      <c r="E783" s="104" t="s">
        <v>171</v>
      </c>
      <c r="F783" s="104">
        <v>2</v>
      </c>
      <c r="G783" s="104">
        <v>2</v>
      </c>
      <c r="H783" s="104">
        <v>2</v>
      </c>
      <c r="I783" s="104">
        <v>2</v>
      </c>
      <c r="J783" s="534">
        <f t="shared" si="65"/>
        <v>8</v>
      </c>
      <c r="K783" s="552">
        <v>1125</v>
      </c>
      <c r="L783" s="559">
        <f t="shared" si="66"/>
        <v>9000</v>
      </c>
      <c r="M783" s="516"/>
      <c r="N783" s="516"/>
      <c r="O783" s="516"/>
      <c r="P783" s="516"/>
      <c r="Q783" s="516"/>
      <c r="R783" s="728"/>
    </row>
    <row r="784" spans="1:18" outlineLevel="2" x14ac:dyDescent="0.25">
      <c r="A784" s="586" t="s">
        <v>1295</v>
      </c>
      <c r="B784" s="527">
        <v>39121403</v>
      </c>
      <c r="C784" s="530">
        <v>392</v>
      </c>
      <c r="D784" s="540" t="s">
        <v>1258</v>
      </c>
      <c r="E784" s="104" t="s">
        <v>171</v>
      </c>
      <c r="F784" s="104">
        <v>2</v>
      </c>
      <c r="G784" s="104">
        <v>2</v>
      </c>
      <c r="H784" s="104">
        <v>2</v>
      </c>
      <c r="I784" s="104">
        <v>2</v>
      </c>
      <c r="J784" s="534">
        <f t="shared" si="65"/>
        <v>8</v>
      </c>
      <c r="K784" s="552">
        <v>703</v>
      </c>
      <c r="L784" s="559">
        <f t="shared" si="66"/>
        <v>5624</v>
      </c>
      <c r="M784" s="516"/>
      <c r="N784" s="516"/>
      <c r="O784" s="516"/>
      <c r="P784" s="516"/>
      <c r="Q784" s="516"/>
      <c r="R784" s="728"/>
    </row>
    <row r="785" spans="1:18" outlineLevel="2" x14ac:dyDescent="0.25">
      <c r="A785" s="586" t="s">
        <v>1295</v>
      </c>
      <c r="B785" s="527">
        <v>39121403</v>
      </c>
      <c r="C785" s="530">
        <v>392</v>
      </c>
      <c r="D785" s="540" t="s">
        <v>1261</v>
      </c>
      <c r="E785" s="104" t="s">
        <v>171</v>
      </c>
      <c r="F785" s="104">
        <v>2</v>
      </c>
      <c r="G785" s="104">
        <v>2</v>
      </c>
      <c r="H785" s="104">
        <v>2</v>
      </c>
      <c r="I785" s="104">
        <v>2</v>
      </c>
      <c r="J785" s="534">
        <f t="shared" si="65"/>
        <v>8</v>
      </c>
      <c r="K785" s="552">
        <v>234</v>
      </c>
      <c r="L785" s="559">
        <f t="shared" si="66"/>
        <v>1872</v>
      </c>
      <c r="M785" s="516"/>
      <c r="N785" s="516"/>
      <c r="O785" s="516"/>
      <c r="P785" s="516"/>
      <c r="Q785" s="516"/>
      <c r="R785" s="728"/>
    </row>
    <row r="786" spans="1:18" outlineLevel="2" x14ac:dyDescent="0.25">
      <c r="A786" s="586" t="s">
        <v>1295</v>
      </c>
      <c r="B786" s="527">
        <v>39121403</v>
      </c>
      <c r="C786" s="530">
        <v>392</v>
      </c>
      <c r="D786" s="540" t="s">
        <v>1259</v>
      </c>
      <c r="E786" s="104" t="s">
        <v>171</v>
      </c>
      <c r="F786" s="104">
        <v>2</v>
      </c>
      <c r="G786" s="104">
        <v>2</v>
      </c>
      <c r="H786" s="104">
        <v>2</v>
      </c>
      <c r="I786" s="104">
        <v>2</v>
      </c>
      <c r="J786" s="534">
        <f t="shared" si="65"/>
        <v>8</v>
      </c>
      <c r="K786" s="552">
        <v>301</v>
      </c>
      <c r="L786" s="559">
        <f t="shared" si="66"/>
        <v>2408</v>
      </c>
      <c r="M786" s="516"/>
      <c r="N786" s="516"/>
      <c r="O786" s="516"/>
      <c r="P786" s="516"/>
      <c r="Q786" s="516"/>
      <c r="R786" s="728"/>
    </row>
    <row r="787" spans="1:18" outlineLevel="2" x14ac:dyDescent="0.25">
      <c r="A787" s="586" t="s">
        <v>1295</v>
      </c>
      <c r="B787" s="524">
        <v>44121801</v>
      </c>
      <c r="C787" s="530">
        <v>392</v>
      </c>
      <c r="D787" s="540" t="s">
        <v>1204</v>
      </c>
      <c r="E787" s="104" t="s">
        <v>1528</v>
      </c>
      <c r="F787" s="104"/>
      <c r="G787" s="104">
        <v>1</v>
      </c>
      <c r="H787" s="104">
        <v>1</v>
      </c>
      <c r="I787" s="104">
        <v>1</v>
      </c>
      <c r="J787" s="534">
        <f t="shared" si="65"/>
        <v>3</v>
      </c>
      <c r="K787" s="552">
        <v>4075</v>
      </c>
      <c r="L787" s="559">
        <f t="shared" si="66"/>
        <v>12225</v>
      </c>
      <c r="M787" s="516"/>
      <c r="N787" s="516"/>
      <c r="O787" s="516"/>
      <c r="P787" s="516"/>
      <c r="Q787" s="516"/>
      <c r="R787" s="728"/>
    </row>
    <row r="788" spans="1:18" outlineLevel="2" x14ac:dyDescent="0.25">
      <c r="A788" s="586" t="s">
        <v>1295</v>
      </c>
      <c r="B788" s="524">
        <v>44121801</v>
      </c>
      <c r="C788" s="530">
        <v>392</v>
      </c>
      <c r="D788" s="540" t="s">
        <v>1205</v>
      </c>
      <c r="E788" s="104" t="s">
        <v>1528</v>
      </c>
      <c r="F788" s="104"/>
      <c r="G788" s="104">
        <v>1</v>
      </c>
      <c r="H788" s="104">
        <v>1</v>
      </c>
      <c r="I788" s="104">
        <v>1</v>
      </c>
      <c r="J788" s="534">
        <f t="shared" si="65"/>
        <v>3</v>
      </c>
      <c r="K788" s="552">
        <v>3762</v>
      </c>
      <c r="L788" s="559">
        <f t="shared" si="66"/>
        <v>11286</v>
      </c>
      <c r="M788" s="516"/>
      <c r="N788" s="516"/>
      <c r="O788" s="516"/>
      <c r="P788" s="516"/>
      <c r="Q788" s="516"/>
      <c r="R788" s="728"/>
    </row>
    <row r="789" spans="1:18" outlineLevel="2" x14ac:dyDescent="0.25">
      <c r="A789" s="586" t="s">
        <v>1295</v>
      </c>
      <c r="B789" s="524">
        <v>44121801</v>
      </c>
      <c r="C789" s="530">
        <v>392</v>
      </c>
      <c r="D789" s="540" t="s">
        <v>1206</v>
      </c>
      <c r="E789" s="104" t="s">
        <v>1528</v>
      </c>
      <c r="F789" s="104"/>
      <c r="G789" s="104">
        <v>1</v>
      </c>
      <c r="H789" s="104">
        <v>1</v>
      </c>
      <c r="I789" s="104">
        <v>1</v>
      </c>
      <c r="J789" s="534">
        <f t="shared" si="65"/>
        <v>3</v>
      </c>
      <c r="K789" s="552">
        <v>3762</v>
      </c>
      <c r="L789" s="559">
        <f t="shared" si="66"/>
        <v>11286</v>
      </c>
      <c r="M789" s="516"/>
      <c r="N789" s="516"/>
      <c r="O789" s="516"/>
      <c r="P789" s="516"/>
      <c r="Q789" s="516"/>
      <c r="R789" s="728"/>
    </row>
    <row r="790" spans="1:18" outlineLevel="2" x14ac:dyDescent="0.25">
      <c r="A790" s="586" t="s">
        <v>1295</v>
      </c>
      <c r="B790" s="524">
        <v>44121801</v>
      </c>
      <c r="C790" s="530">
        <v>392</v>
      </c>
      <c r="D790" s="540" t="s">
        <v>1207</v>
      </c>
      <c r="E790" s="104" t="s">
        <v>1528</v>
      </c>
      <c r="F790" s="104"/>
      <c r="G790" s="104">
        <v>1</v>
      </c>
      <c r="H790" s="104">
        <v>1</v>
      </c>
      <c r="I790" s="104">
        <v>1</v>
      </c>
      <c r="J790" s="534">
        <f t="shared" si="65"/>
        <v>3</v>
      </c>
      <c r="K790" s="552">
        <v>3762</v>
      </c>
      <c r="L790" s="559">
        <f t="shared" si="66"/>
        <v>11286</v>
      </c>
      <c r="M790" s="516"/>
      <c r="N790" s="516"/>
      <c r="O790" s="516"/>
      <c r="P790" s="516"/>
      <c r="Q790" s="516"/>
      <c r="R790" s="728"/>
    </row>
    <row r="791" spans="1:18" outlineLevel="2" x14ac:dyDescent="0.25">
      <c r="A791" s="586" t="s">
        <v>1295</v>
      </c>
      <c r="B791" s="524">
        <v>44121801</v>
      </c>
      <c r="C791" s="530">
        <v>392</v>
      </c>
      <c r="D791" s="594" t="s">
        <v>1574</v>
      </c>
      <c r="E791" s="100" t="s">
        <v>123</v>
      </c>
      <c r="F791" s="104"/>
      <c r="G791" s="104">
        <v>1</v>
      </c>
      <c r="H791" s="104">
        <v>1</v>
      </c>
      <c r="I791" s="104">
        <v>1</v>
      </c>
      <c r="J791" s="534">
        <f t="shared" si="65"/>
        <v>3</v>
      </c>
      <c r="K791" s="549">
        <v>3500</v>
      </c>
      <c r="L791" s="559">
        <f t="shared" si="66"/>
        <v>10500</v>
      </c>
      <c r="M791" s="516"/>
      <c r="N791" s="516"/>
      <c r="O791" s="516"/>
      <c r="P791" s="516"/>
      <c r="Q791" s="516"/>
      <c r="R791" s="728"/>
    </row>
    <row r="792" spans="1:18" outlineLevel="2" x14ac:dyDescent="0.25">
      <c r="A792" s="586" t="s">
        <v>1295</v>
      </c>
      <c r="B792" s="524">
        <v>41121515</v>
      </c>
      <c r="C792" s="523">
        <v>392</v>
      </c>
      <c r="D792" s="682" t="s">
        <v>42</v>
      </c>
      <c r="E792" s="528" t="s">
        <v>171</v>
      </c>
      <c r="F792" s="537">
        <v>7</v>
      </c>
      <c r="G792" s="537">
        <v>7</v>
      </c>
      <c r="H792" s="537">
        <v>7</v>
      </c>
      <c r="I792" s="537">
        <v>7</v>
      </c>
      <c r="J792" s="534">
        <f t="shared" si="65"/>
        <v>28</v>
      </c>
      <c r="K792" s="549">
        <v>100</v>
      </c>
      <c r="L792" s="559">
        <f t="shared" si="66"/>
        <v>2800</v>
      </c>
      <c r="M792" s="516"/>
      <c r="N792" s="516"/>
      <c r="O792" s="516"/>
      <c r="P792" s="516"/>
      <c r="Q792" s="516"/>
      <c r="R792" s="728"/>
    </row>
    <row r="793" spans="1:18" outlineLevel="2" x14ac:dyDescent="0.25">
      <c r="A793" s="586" t="s">
        <v>1074</v>
      </c>
      <c r="B793" s="524">
        <v>44121801</v>
      </c>
      <c r="C793" s="523">
        <v>392</v>
      </c>
      <c r="D793" s="535" t="s">
        <v>1657</v>
      </c>
      <c r="E793" s="100" t="s">
        <v>123</v>
      </c>
      <c r="F793" s="537">
        <v>3</v>
      </c>
      <c r="G793" s="537">
        <v>3</v>
      </c>
      <c r="H793" s="537">
        <v>3</v>
      </c>
      <c r="I793" s="537">
        <v>3</v>
      </c>
      <c r="J793" s="534">
        <f t="shared" ref="J793:J853" si="67">+I793+H793+G793+F793</f>
        <v>12</v>
      </c>
      <c r="K793" s="549">
        <v>500</v>
      </c>
      <c r="L793" s="559">
        <f t="shared" ref="L793:L853" si="68">+K793*J793</f>
        <v>6000</v>
      </c>
      <c r="M793" s="516"/>
      <c r="N793" s="516"/>
      <c r="O793" s="516"/>
      <c r="P793" s="516"/>
      <c r="Q793" s="516"/>
      <c r="R793" s="728"/>
    </row>
    <row r="794" spans="1:18" outlineLevel="2" x14ac:dyDescent="0.25">
      <c r="A794" s="586" t="s">
        <v>1074</v>
      </c>
      <c r="B794" s="524">
        <v>44122011</v>
      </c>
      <c r="C794" s="530">
        <v>392</v>
      </c>
      <c r="D794" s="540" t="s">
        <v>1146</v>
      </c>
      <c r="E794" s="104" t="s">
        <v>1528</v>
      </c>
      <c r="F794" s="104">
        <v>7</v>
      </c>
      <c r="G794" s="104">
        <v>7</v>
      </c>
      <c r="H794" s="104">
        <v>7</v>
      </c>
      <c r="I794" s="104">
        <v>7</v>
      </c>
      <c r="J794" s="534">
        <f t="shared" si="67"/>
        <v>28</v>
      </c>
      <c r="K794" s="552">
        <v>243</v>
      </c>
      <c r="L794" s="559">
        <f t="shared" si="68"/>
        <v>6804</v>
      </c>
      <c r="M794" s="516"/>
      <c r="N794" s="516"/>
      <c r="O794" s="516"/>
      <c r="P794" s="516"/>
      <c r="Q794" s="516"/>
      <c r="R794" s="728"/>
    </row>
    <row r="795" spans="1:18" ht="18" customHeight="1" outlineLevel="2" x14ac:dyDescent="0.25">
      <c r="A795" s="586" t="s">
        <v>1074</v>
      </c>
      <c r="B795" s="524">
        <v>44122011</v>
      </c>
      <c r="C795" s="530">
        <v>392</v>
      </c>
      <c r="D795" s="540" t="s">
        <v>1144</v>
      </c>
      <c r="E795" s="104" t="s">
        <v>1528</v>
      </c>
      <c r="F795" s="104"/>
      <c r="G795" s="104">
        <v>10</v>
      </c>
      <c r="H795" s="104">
        <v>10</v>
      </c>
      <c r="I795" s="104">
        <v>10</v>
      </c>
      <c r="J795" s="534">
        <f t="shared" si="67"/>
        <v>30</v>
      </c>
      <c r="K795" s="552">
        <v>300</v>
      </c>
      <c r="L795" s="559">
        <f t="shared" si="68"/>
        <v>9000</v>
      </c>
      <c r="M795" s="516"/>
      <c r="N795" s="516"/>
      <c r="O795" s="516"/>
      <c r="P795" s="516"/>
      <c r="Q795" s="516"/>
      <c r="R795" s="728"/>
    </row>
    <row r="796" spans="1:18" outlineLevel="2" x14ac:dyDescent="0.25">
      <c r="A796" s="586" t="s">
        <v>1295</v>
      </c>
      <c r="B796" s="524">
        <v>44122011</v>
      </c>
      <c r="C796" s="530">
        <v>392</v>
      </c>
      <c r="D796" s="540" t="s">
        <v>1145</v>
      </c>
      <c r="E796" s="104" t="s">
        <v>1528</v>
      </c>
      <c r="F796" s="104"/>
      <c r="G796" s="104">
        <v>10</v>
      </c>
      <c r="H796" s="104">
        <v>10</v>
      </c>
      <c r="I796" s="104">
        <v>10</v>
      </c>
      <c r="J796" s="534">
        <f t="shared" si="67"/>
        <v>30</v>
      </c>
      <c r="K796" s="552">
        <v>450</v>
      </c>
      <c r="L796" s="559">
        <f t="shared" si="68"/>
        <v>13500</v>
      </c>
      <c r="M796" s="516"/>
      <c r="N796" s="516"/>
      <c r="O796" s="516"/>
      <c r="P796" s="516"/>
      <c r="Q796" s="516"/>
      <c r="R796" s="728"/>
    </row>
    <row r="797" spans="1:18" outlineLevel="2" x14ac:dyDescent="0.25">
      <c r="A797" s="586" t="s">
        <v>1295</v>
      </c>
      <c r="B797" s="524">
        <v>44121801</v>
      </c>
      <c r="C797" s="530">
        <v>392</v>
      </c>
      <c r="D797" s="540" t="s">
        <v>1237</v>
      </c>
      <c r="E797" s="104" t="s">
        <v>1528</v>
      </c>
      <c r="F797" s="104"/>
      <c r="G797" s="104">
        <v>1</v>
      </c>
      <c r="H797" s="104">
        <v>1</v>
      </c>
      <c r="I797" s="104">
        <v>1</v>
      </c>
      <c r="J797" s="534">
        <f t="shared" si="67"/>
        <v>3</v>
      </c>
      <c r="K797" s="552">
        <v>5328</v>
      </c>
      <c r="L797" s="559">
        <f t="shared" si="68"/>
        <v>15984</v>
      </c>
      <c r="M797" s="516"/>
      <c r="N797" s="516"/>
      <c r="O797" s="516"/>
      <c r="P797" s="516"/>
      <c r="Q797" s="516"/>
      <c r="R797" s="728"/>
    </row>
    <row r="798" spans="1:18" outlineLevel="2" x14ac:dyDescent="0.25">
      <c r="A798" s="586" t="s">
        <v>1295</v>
      </c>
      <c r="B798" s="524">
        <v>44121801</v>
      </c>
      <c r="C798" s="530">
        <v>392</v>
      </c>
      <c r="D798" s="540" t="s">
        <v>1238</v>
      </c>
      <c r="E798" s="104" t="s">
        <v>1528</v>
      </c>
      <c r="F798" s="104"/>
      <c r="G798" s="104">
        <v>1</v>
      </c>
      <c r="H798" s="104">
        <v>1</v>
      </c>
      <c r="I798" s="104">
        <v>1</v>
      </c>
      <c r="J798" s="534">
        <f t="shared" si="67"/>
        <v>3</v>
      </c>
      <c r="K798" s="552">
        <v>5328</v>
      </c>
      <c r="L798" s="559">
        <f t="shared" si="68"/>
        <v>15984</v>
      </c>
      <c r="M798" s="516"/>
      <c r="N798" s="516"/>
      <c r="O798" s="516"/>
      <c r="P798" s="516"/>
      <c r="Q798" s="516"/>
      <c r="R798" s="728"/>
    </row>
    <row r="799" spans="1:18" outlineLevel="2" x14ac:dyDescent="0.25">
      <c r="A799" s="586" t="s">
        <v>1295</v>
      </c>
      <c r="B799" s="524">
        <v>41121515</v>
      </c>
      <c r="C799" s="523">
        <v>392</v>
      </c>
      <c r="D799" s="682" t="s">
        <v>916</v>
      </c>
      <c r="E799" s="528" t="s">
        <v>123</v>
      </c>
      <c r="F799" s="537">
        <v>8</v>
      </c>
      <c r="G799" s="537">
        <v>8</v>
      </c>
      <c r="H799" s="537">
        <v>8</v>
      </c>
      <c r="I799" s="537">
        <v>8</v>
      </c>
      <c r="J799" s="534">
        <f t="shared" si="67"/>
        <v>32</v>
      </c>
      <c r="K799" s="549">
        <v>15</v>
      </c>
      <c r="L799" s="559">
        <f t="shared" si="68"/>
        <v>480</v>
      </c>
      <c r="M799" s="516"/>
      <c r="N799" s="516"/>
      <c r="O799" s="516"/>
      <c r="P799" s="516"/>
      <c r="Q799" s="516"/>
      <c r="R799" s="728"/>
    </row>
    <row r="800" spans="1:18" outlineLevel="2" x14ac:dyDescent="0.25">
      <c r="A800" s="586" t="s">
        <v>1074</v>
      </c>
      <c r="B800" s="524">
        <v>41121515</v>
      </c>
      <c r="C800" s="523">
        <v>392</v>
      </c>
      <c r="D800" s="594" t="s">
        <v>156</v>
      </c>
      <c r="E800" s="102" t="s">
        <v>132</v>
      </c>
      <c r="F800" s="537">
        <v>9</v>
      </c>
      <c r="G800" s="537">
        <v>9</v>
      </c>
      <c r="H800" s="537">
        <v>9</v>
      </c>
      <c r="I800" s="537">
        <v>9</v>
      </c>
      <c r="J800" s="534">
        <f t="shared" si="67"/>
        <v>36</v>
      </c>
      <c r="K800" s="549">
        <v>20</v>
      </c>
      <c r="L800" s="559">
        <f t="shared" si="68"/>
        <v>720</v>
      </c>
      <c r="M800" s="516"/>
      <c r="N800" s="516"/>
      <c r="O800" s="516"/>
      <c r="P800" s="516"/>
      <c r="Q800" s="516"/>
      <c r="R800" s="728"/>
    </row>
    <row r="801" spans="1:18" outlineLevel="2" x14ac:dyDescent="0.25">
      <c r="A801" s="586" t="s">
        <v>1074</v>
      </c>
      <c r="B801" s="524">
        <v>41121515</v>
      </c>
      <c r="C801" s="523">
        <v>392</v>
      </c>
      <c r="D801" s="539" t="s">
        <v>917</v>
      </c>
      <c r="E801" s="528" t="s">
        <v>171</v>
      </c>
      <c r="F801" s="537">
        <v>20</v>
      </c>
      <c r="G801" s="537">
        <v>20</v>
      </c>
      <c r="H801" s="537">
        <v>20</v>
      </c>
      <c r="I801" s="537">
        <v>20</v>
      </c>
      <c r="J801" s="534">
        <f t="shared" si="67"/>
        <v>80</v>
      </c>
      <c r="K801" s="549">
        <v>89</v>
      </c>
      <c r="L801" s="559">
        <f t="shared" si="68"/>
        <v>7120</v>
      </c>
      <c r="M801" s="516"/>
      <c r="N801" s="516"/>
      <c r="O801" s="516"/>
      <c r="P801" s="516"/>
      <c r="Q801" s="516"/>
      <c r="R801" s="728"/>
    </row>
    <row r="802" spans="1:18" outlineLevel="2" x14ac:dyDescent="0.25">
      <c r="A802" s="586" t="s">
        <v>1074</v>
      </c>
      <c r="B802" s="524">
        <v>44121805</v>
      </c>
      <c r="C802" s="523">
        <v>392</v>
      </c>
      <c r="D802" s="539" t="s">
        <v>1575</v>
      </c>
      <c r="E802" s="528" t="s">
        <v>171</v>
      </c>
      <c r="F802" s="537">
        <v>100</v>
      </c>
      <c r="G802" s="537">
        <v>100</v>
      </c>
      <c r="H802" s="537">
        <v>100</v>
      </c>
      <c r="I802" s="537">
        <v>100</v>
      </c>
      <c r="J802" s="534">
        <f t="shared" si="67"/>
        <v>400</v>
      </c>
      <c r="K802" s="549">
        <v>75</v>
      </c>
      <c r="L802" s="559">
        <f t="shared" si="68"/>
        <v>30000</v>
      </c>
      <c r="M802" s="516"/>
      <c r="N802" s="516"/>
      <c r="O802" s="516"/>
      <c r="P802" s="516"/>
      <c r="Q802" s="516"/>
      <c r="R802" s="728"/>
    </row>
    <row r="803" spans="1:18" outlineLevel="2" x14ac:dyDescent="0.25">
      <c r="A803" s="586" t="s">
        <v>1074</v>
      </c>
      <c r="B803" s="779">
        <v>44121621</v>
      </c>
      <c r="C803" s="537">
        <v>392</v>
      </c>
      <c r="D803" s="540" t="s">
        <v>1298</v>
      </c>
      <c r="E803" s="104" t="s">
        <v>1287</v>
      </c>
      <c r="F803" s="104">
        <v>2</v>
      </c>
      <c r="G803" s="104">
        <v>2</v>
      </c>
      <c r="H803" s="104">
        <v>2</v>
      </c>
      <c r="I803" s="104">
        <v>2</v>
      </c>
      <c r="J803" s="534">
        <f t="shared" si="67"/>
        <v>8</v>
      </c>
      <c r="K803" s="552">
        <v>98</v>
      </c>
      <c r="L803" s="559">
        <f t="shared" si="68"/>
        <v>784</v>
      </c>
      <c r="M803" s="516"/>
      <c r="N803" s="516"/>
      <c r="O803" s="516"/>
      <c r="P803" s="516"/>
      <c r="Q803" s="516"/>
      <c r="R803" s="728"/>
    </row>
    <row r="804" spans="1:18" outlineLevel="2" x14ac:dyDescent="0.25">
      <c r="A804" s="586" t="s">
        <v>1295</v>
      </c>
      <c r="B804" s="525">
        <v>44102606</v>
      </c>
      <c r="C804" s="530">
        <v>392</v>
      </c>
      <c r="D804" s="540" t="s">
        <v>1253</v>
      </c>
      <c r="E804" s="104" t="s">
        <v>1528</v>
      </c>
      <c r="F804" s="104">
        <v>10</v>
      </c>
      <c r="G804" s="104">
        <v>10</v>
      </c>
      <c r="H804" s="104">
        <v>10</v>
      </c>
      <c r="I804" s="104">
        <v>10</v>
      </c>
      <c r="J804" s="534">
        <f t="shared" si="67"/>
        <v>40</v>
      </c>
      <c r="K804" s="552">
        <v>146</v>
      </c>
      <c r="L804" s="559">
        <f t="shared" si="68"/>
        <v>5840</v>
      </c>
      <c r="M804" s="516"/>
      <c r="N804" s="516"/>
      <c r="O804" s="516"/>
      <c r="P804" s="516"/>
      <c r="Q804" s="516"/>
      <c r="R804" s="728"/>
    </row>
    <row r="805" spans="1:18" outlineLevel="2" x14ac:dyDescent="0.25">
      <c r="A805" s="586" t="s">
        <v>1074</v>
      </c>
      <c r="B805" s="524">
        <v>44121802</v>
      </c>
      <c r="C805" s="530">
        <v>392</v>
      </c>
      <c r="D805" s="540" t="s">
        <v>1254</v>
      </c>
      <c r="E805" s="104" t="s">
        <v>1528</v>
      </c>
      <c r="F805" s="104">
        <v>5</v>
      </c>
      <c r="G805" s="104">
        <v>5</v>
      </c>
      <c r="H805" s="104">
        <v>5</v>
      </c>
      <c r="I805" s="104">
        <v>5</v>
      </c>
      <c r="J805" s="534">
        <f t="shared" si="67"/>
        <v>20</v>
      </c>
      <c r="K805" s="552">
        <v>35</v>
      </c>
      <c r="L805" s="559">
        <f t="shared" si="68"/>
        <v>700</v>
      </c>
      <c r="M805" s="516"/>
      <c r="N805" s="516"/>
      <c r="O805" s="516"/>
      <c r="P805" s="516"/>
      <c r="Q805" s="516"/>
      <c r="R805" s="728"/>
    </row>
    <row r="806" spans="1:18" outlineLevel="2" x14ac:dyDescent="0.25">
      <c r="A806" s="586" t="s">
        <v>1295</v>
      </c>
      <c r="B806" s="524">
        <v>44121802</v>
      </c>
      <c r="C806" s="530">
        <v>392</v>
      </c>
      <c r="D806" s="540" t="s">
        <v>1255</v>
      </c>
      <c r="E806" s="104" t="s">
        <v>1528</v>
      </c>
      <c r="F806" s="104">
        <v>5</v>
      </c>
      <c r="G806" s="104">
        <v>5</v>
      </c>
      <c r="H806" s="104">
        <v>5</v>
      </c>
      <c r="I806" s="104">
        <v>5</v>
      </c>
      <c r="J806" s="534">
        <f t="shared" si="67"/>
        <v>20</v>
      </c>
      <c r="K806" s="552">
        <v>35</v>
      </c>
      <c r="L806" s="559">
        <f t="shared" si="68"/>
        <v>700</v>
      </c>
      <c r="M806" s="516"/>
      <c r="N806" s="516"/>
      <c r="O806" s="516"/>
      <c r="P806" s="516"/>
      <c r="Q806" s="516"/>
      <c r="R806" s="728"/>
    </row>
    <row r="807" spans="1:18" outlineLevel="2" x14ac:dyDescent="0.25">
      <c r="A807" s="586" t="s">
        <v>1295</v>
      </c>
      <c r="B807" s="527">
        <v>14111518</v>
      </c>
      <c r="C807" s="530">
        <v>392</v>
      </c>
      <c r="D807" s="540" t="s">
        <v>1269</v>
      </c>
      <c r="E807" s="104" t="s">
        <v>1528</v>
      </c>
      <c r="F807" s="104">
        <v>15</v>
      </c>
      <c r="G807" s="104">
        <v>15</v>
      </c>
      <c r="H807" s="104">
        <v>15</v>
      </c>
      <c r="I807" s="104">
        <v>15</v>
      </c>
      <c r="J807" s="534">
        <f t="shared" si="67"/>
        <v>60</v>
      </c>
      <c r="K807" s="552">
        <v>21</v>
      </c>
      <c r="L807" s="559">
        <f t="shared" si="68"/>
        <v>1260</v>
      </c>
      <c r="M807" s="516"/>
      <c r="N807" s="516"/>
      <c r="O807" s="516"/>
      <c r="P807" s="516"/>
      <c r="Q807" s="516"/>
      <c r="R807" s="728"/>
    </row>
    <row r="808" spans="1:18" outlineLevel="2" x14ac:dyDescent="0.25">
      <c r="A808" s="586" t="s">
        <v>1295</v>
      </c>
      <c r="B808" s="524">
        <v>43202005</v>
      </c>
      <c r="C808" s="530">
        <v>392</v>
      </c>
      <c r="D808" s="540" t="s">
        <v>1174</v>
      </c>
      <c r="E808" s="104" t="s">
        <v>1528</v>
      </c>
      <c r="F808" s="104">
        <v>2</v>
      </c>
      <c r="G808" s="104">
        <v>2</v>
      </c>
      <c r="H808" s="104">
        <v>2</v>
      </c>
      <c r="I808" s="104">
        <v>2</v>
      </c>
      <c r="J808" s="534">
        <f t="shared" si="67"/>
        <v>8</v>
      </c>
      <c r="K808" s="552">
        <v>480</v>
      </c>
      <c r="L808" s="559">
        <f t="shared" si="68"/>
        <v>3840</v>
      </c>
      <c r="M808" s="516"/>
      <c r="N808" s="516"/>
      <c r="O808" s="516"/>
      <c r="P808" s="516"/>
      <c r="Q808" s="516"/>
      <c r="R808" s="728"/>
    </row>
    <row r="809" spans="1:18" outlineLevel="2" x14ac:dyDescent="0.25">
      <c r="A809" s="586" t="s">
        <v>1295</v>
      </c>
      <c r="B809" s="524">
        <v>44121801</v>
      </c>
      <c r="C809" s="530">
        <v>392</v>
      </c>
      <c r="D809" s="540" t="s">
        <v>1209</v>
      </c>
      <c r="E809" s="104" t="s">
        <v>1528</v>
      </c>
      <c r="F809" s="104"/>
      <c r="G809" s="104"/>
      <c r="H809" s="104">
        <v>1</v>
      </c>
      <c r="I809" s="104">
        <v>1</v>
      </c>
      <c r="J809" s="534">
        <f t="shared" si="67"/>
        <v>2</v>
      </c>
      <c r="K809" s="552">
        <v>4075</v>
      </c>
      <c r="L809" s="559">
        <f t="shared" si="68"/>
        <v>8150</v>
      </c>
      <c r="M809" s="516"/>
      <c r="N809" s="516"/>
      <c r="O809" s="516"/>
      <c r="P809" s="516"/>
      <c r="Q809" s="516"/>
      <c r="R809" s="728"/>
    </row>
    <row r="810" spans="1:18" outlineLevel="2" x14ac:dyDescent="0.25">
      <c r="A810" s="586" t="s">
        <v>1295</v>
      </c>
      <c r="B810" s="524">
        <v>44121801</v>
      </c>
      <c r="C810" s="530">
        <v>392</v>
      </c>
      <c r="D810" s="540" t="s">
        <v>1227</v>
      </c>
      <c r="E810" s="104" t="s">
        <v>1528</v>
      </c>
      <c r="F810" s="104"/>
      <c r="G810" s="104"/>
      <c r="H810" s="104">
        <v>1</v>
      </c>
      <c r="I810" s="104">
        <v>1</v>
      </c>
      <c r="J810" s="534">
        <f t="shared" si="67"/>
        <v>2</v>
      </c>
      <c r="K810" s="552">
        <v>9778</v>
      </c>
      <c r="L810" s="559">
        <f t="shared" si="68"/>
        <v>19556</v>
      </c>
      <c r="M810" s="516"/>
      <c r="N810" s="516"/>
      <c r="O810" s="516"/>
      <c r="P810" s="516"/>
      <c r="Q810" s="516"/>
      <c r="R810" s="728"/>
    </row>
    <row r="811" spans="1:18" outlineLevel="2" x14ac:dyDescent="0.25">
      <c r="A811" s="586" t="s">
        <v>1295</v>
      </c>
      <c r="B811" s="524">
        <v>44121801</v>
      </c>
      <c r="C811" s="530">
        <v>392</v>
      </c>
      <c r="D811" s="540" t="s">
        <v>1228</v>
      </c>
      <c r="E811" s="104" t="s">
        <v>1528</v>
      </c>
      <c r="F811" s="104"/>
      <c r="G811" s="104"/>
      <c r="H811" s="104">
        <v>1</v>
      </c>
      <c r="I811" s="104">
        <v>1</v>
      </c>
      <c r="J811" s="534">
        <f t="shared" si="67"/>
        <v>2</v>
      </c>
      <c r="K811" s="552">
        <v>6126</v>
      </c>
      <c r="L811" s="559">
        <f t="shared" si="68"/>
        <v>12252</v>
      </c>
      <c r="M811" s="516"/>
      <c r="N811" s="516"/>
      <c r="O811" s="516"/>
      <c r="P811" s="516"/>
      <c r="Q811" s="516"/>
      <c r="R811" s="728"/>
    </row>
    <row r="812" spans="1:18" outlineLevel="2" x14ac:dyDescent="0.25">
      <c r="A812" s="586" t="s">
        <v>1295</v>
      </c>
      <c r="B812" s="735" t="s">
        <v>1299</v>
      </c>
      <c r="C812" s="530">
        <v>392</v>
      </c>
      <c r="D812" s="540" t="s">
        <v>1143</v>
      </c>
      <c r="E812" s="104" t="s">
        <v>766</v>
      </c>
      <c r="F812" s="104">
        <v>5</v>
      </c>
      <c r="G812" s="104">
        <v>5</v>
      </c>
      <c r="H812" s="104">
        <v>5</v>
      </c>
      <c r="I812" s="104">
        <v>5</v>
      </c>
      <c r="J812" s="534">
        <f t="shared" si="67"/>
        <v>20</v>
      </c>
      <c r="K812" s="552">
        <v>74</v>
      </c>
      <c r="L812" s="559">
        <f t="shared" si="68"/>
        <v>1480</v>
      </c>
      <c r="M812" s="516"/>
      <c r="N812" s="516"/>
      <c r="O812" s="516"/>
      <c r="P812" s="516"/>
      <c r="Q812" s="516"/>
      <c r="R812" s="728"/>
    </row>
    <row r="813" spans="1:18" outlineLevel="2" x14ac:dyDescent="0.25">
      <c r="A813" s="586" t="s">
        <v>1295</v>
      </c>
      <c r="B813" s="524">
        <v>44121801</v>
      </c>
      <c r="C813" s="530">
        <v>392</v>
      </c>
      <c r="D813" s="540" t="s">
        <v>1236</v>
      </c>
      <c r="E813" s="104" t="s">
        <v>1528</v>
      </c>
      <c r="F813" s="104"/>
      <c r="G813" s="104">
        <v>1</v>
      </c>
      <c r="H813" s="104">
        <v>1</v>
      </c>
      <c r="I813" s="104">
        <v>1</v>
      </c>
      <c r="J813" s="534">
        <f t="shared" si="67"/>
        <v>3</v>
      </c>
      <c r="K813" s="552">
        <v>4858</v>
      </c>
      <c r="L813" s="559">
        <f t="shared" si="68"/>
        <v>14574</v>
      </c>
      <c r="M813" s="516"/>
      <c r="N813" s="516"/>
      <c r="O813" s="516"/>
      <c r="P813" s="516"/>
      <c r="Q813" s="516"/>
      <c r="R813" s="728"/>
    </row>
    <row r="814" spans="1:18" outlineLevel="2" x14ac:dyDescent="0.25">
      <c r="A814" s="586" t="s">
        <v>1295</v>
      </c>
      <c r="B814" s="779">
        <v>45101903</v>
      </c>
      <c r="C814" s="523">
        <v>392</v>
      </c>
      <c r="D814" s="535" t="s">
        <v>1057</v>
      </c>
      <c r="E814" s="100" t="s">
        <v>402</v>
      </c>
      <c r="F814" s="537">
        <v>4</v>
      </c>
      <c r="G814" s="537">
        <v>4</v>
      </c>
      <c r="H814" s="537">
        <v>4</v>
      </c>
      <c r="I814" s="537">
        <v>4</v>
      </c>
      <c r="J814" s="534">
        <f t="shared" si="67"/>
        <v>16</v>
      </c>
      <c r="K814" s="549">
        <v>239</v>
      </c>
      <c r="L814" s="559">
        <f t="shared" si="68"/>
        <v>3824</v>
      </c>
      <c r="M814" s="516"/>
      <c r="N814" s="516"/>
      <c r="O814" s="516"/>
      <c r="P814" s="516"/>
      <c r="Q814" s="516"/>
      <c r="R814" s="728"/>
    </row>
    <row r="815" spans="1:18" outlineLevel="2" x14ac:dyDescent="0.25">
      <c r="A815" s="586" t="s">
        <v>1295</v>
      </c>
      <c r="B815" s="524">
        <v>44121801</v>
      </c>
      <c r="C815" s="530">
        <v>392</v>
      </c>
      <c r="D815" s="540" t="s">
        <v>1151</v>
      </c>
      <c r="E815" s="104" t="s">
        <v>1528</v>
      </c>
      <c r="F815" s="537">
        <v>2</v>
      </c>
      <c r="G815" s="537">
        <v>2</v>
      </c>
      <c r="H815" s="537">
        <v>2</v>
      </c>
      <c r="I815" s="537">
        <v>2</v>
      </c>
      <c r="J815" s="534">
        <f t="shared" si="67"/>
        <v>8</v>
      </c>
      <c r="K815" s="552">
        <v>225</v>
      </c>
      <c r="L815" s="559">
        <f t="shared" si="68"/>
        <v>1800</v>
      </c>
      <c r="M815" s="516"/>
      <c r="N815" s="516"/>
      <c r="O815" s="516"/>
      <c r="P815" s="516"/>
      <c r="Q815" s="516"/>
      <c r="R815" s="728"/>
    </row>
    <row r="816" spans="1:18" ht="20.25" customHeight="1" outlineLevel="2" x14ac:dyDescent="0.25">
      <c r="A816" s="586" t="s">
        <v>1074</v>
      </c>
      <c r="B816" s="734" t="s">
        <v>1418</v>
      </c>
      <c r="C816" s="530">
        <v>392</v>
      </c>
      <c r="D816" s="540" t="s">
        <v>1576</v>
      </c>
      <c r="E816" s="104" t="s">
        <v>1528</v>
      </c>
      <c r="F816" s="537">
        <v>4</v>
      </c>
      <c r="G816" s="537">
        <v>4</v>
      </c>
      <c r="H816" s="537">
        <v>4</v>
      </c>
      <c r="I816" s="537">
        <v>4</v>
      </c>
      <c r="J816" s="534">
        <f t="shared" si="67"/>
        <v>16</v>
      </c>
      <c r="K816" s="552">
        <v>89</v>
      </c>
      <c r="L816" s="559">
        <f t="shared" si="68"/>
        <v>1424</v>
      </c>
      <c r="M816" s="516"/>
      <c r="N816" s="516"/>
      <c r="O816" s="516"/>
      <c r="P816" s="516"/>
      <c r="Q816" s="516"/>
      <c r="R816" s="728"/>
    </row>
    <row r="817" spans="1:18" outlineLevel="2" x14ac:dyDescent="0.25">
      <c r="A817" s="586" t="s">
        <v>1295</v>
      </c>
      <c r="B817" s="524">
        <v>44121615</v>
      </c>
      <c r="C817" s="530">
        <v>392</v>
      </c>
      <c r="D817" s="540" t="s">
        <v>1163</v>
      </c>
      <c r="E817" s="104" t="s">
        <v>766</v>
      </c>
      <c r="F817" s="537">
        <v>4</v>
      </c>
      <c r="G817" s="537">
        <v>4</v>
      </c>
      <c r="H817" s="537">
        <v>4</v>
      </c>
      <c r="I817" s="537">
        <v>4</v>
      </c>
      <c r="J817" s="534">
        <f t="shared" si="67"/>
        <v>16</v>
      </c>
      <c r="K817" s="552">
        <v>134</v>
      </c>
      <c r="L817" s="559">
        <f t="shared" si="68"/>
        <v>2144</v>
      </c>
      <c r="M817" s="516"/>
      <c r="N817" s="516"/>
      <c r="O817" s="516"/>
      <c r="P817" s="516"/>
      <c r="Q817" s="516"/>
      <c r="R817" s="728"/>
    </row>
    <row r="818" spans="1:18" outlineLevel="2" x14ac:dyDescent="0.25">
      <c r="A818" s="586" t="s">
        <v>1295</v>
      </c>
      <c r="B818" s="524">
        <v>14111531</v>
      </c>
      <c r="C818" s="530">
        <v>392</v>
      </c>
      <c r="D818" s="540" t="s">
        <v>1166</v>
      </c>
      <c r="E818" s="104" t="s">
        <v>171</v>
      </c>
      <c r="F818" s="537">
        <v>4</v>
      </c>
      <c r="G818" s="537">
        <v>4</v>
      </c>
      <c r="H818" s="537">
        <v>4</v>
      </c>
      <c r="I818" s="537">
        <v>4</v>
      </c>
      <c r="J818" s="534">
        <f t="shared" si="67"/>
        <v>16</v>
      </c>
      <c r="K818" s="552">
        <v>45</v>
      </c>
      <c r="L818" s="559">
        <f t="shared" si="68"/>
        <v>720</v>
      </c>
      <c r="M818" s="516"/>
      <c r="N818" s="516"/>
      <c r="O818" s="516"/>
      <c r="P818" s="516"/>
      <c r="Q818" s="516"/>
      <c r="R818" s="728"/>
    </row>
    <row r="819" spans="1:18" outlineLevel="2" x14ac:dyDescent="0.25">
      <c r="A819" s="586" t="s">
        <v>1074</v>
      </c>
      <c r="B819" s="730" t="s">
        <v>1304</v>
      </c>
      <c r="C819" s="530">
        <v>392</v>
      </c>
      <c r="D819" s="540" t="s">
        <v>1184</v>
      </c>
      <c r="E819" s="104" t="s">
        <v>1528</v>
      </c>
      <c r="F819" s="537">
        <v>4</v>
      </c>
      <c r="G819" s="537">
        <v>4</v>
      </c>
      <c r="H819" s="537">
        <v>4</v>
      </c>
      <c r="I819" s="537">
        <v>4</v>
      </c>
      <c r="J819" s="534">
        <f t="shared" si="67"/>
        <v>16</v>
      </c>
      <c r="K819" s="552">
        <v>45</v>
      </c>
      <c r="L819" s="559">
        <f t="shared" si="68"/>
        <v>720</v>
      </c>
      <c r="M819" s="516"/>
      <c r="N819" s="516"/>
      <c r="O819" s="516"/>
      <c r="P819" s="516"/>
      <c r="Q819" s="516"/>
      <c r="R819" s="728"/>
    </row>
    <row r="820" spans="1:18" outlineLevel="2" x14ac:dyDescent="0.25">
      <c r="A820" s="586" t="s">
        <v>1295</v>
      </c>
      <c r="B820" s="524">
        <v>45101507</v>
      </c>
      <c r="C820" s="530">
        <v>392</v>
      </c>
      <c r="D820" s="540" t="s">
        <v>1165</v>
      </c>
      <c r="E820" s="104" t="s">
        <v>1528</v>
      </c>
      <c r="F820" s="537">
        <v>4</v>
      </c>
      <c r="G820" s="537">
        <v>4</v>
      </c>
      <c r="H820" s="537">
        <v>4</v>
      </c>
      <c r="I820" s="537">
        <v>4</v>
      </c>
      <c r="J820" s="534">
        <f t="shared" si="67"/>
        <v>16</v>
      </c>
      <c r="K820" s="552">
        <v>65</v>
      </c>
      <c r="L820" s="559">
        <f t="shared" si="68"/>
        <v>1040</v>
      </c>
      <c r="M820" s="516"/>
      <c r="N820" s="516"/>
      <c r="O820" s="516"/>
      <c r="P820" s="516"/>
      <c r="Q820" s="516"/>
      <c r="R820" s="728"/>
    </row>
    <row r="821" spans="1:18" outlineLevel="2" x14ac:dyDescent="0.25">
      <c r="A821" s="586" t="s">
        <v>1295</v>
      </c>
      <c r="B821" s="779">
        <v>56101714</v>
      </c>
      <c r="C821" s="537">
        <v>392</v>
      </c>
      <c r="D821" s="540" t="s">
        <v>1243</v>
      </c>
      <c r="E821" s="104" t="s">
        <v>1287</v>
      </c>
      <c r="F821" s="104">
        <v>1</v>
      </c>
      <c r="G821" s="104">
        <v>1</v>
      </c>
      <c r="H821" s="104">
        <v>1</v>
      </c>
      <c r="I821" s="104">
        <v>1</v>
      </c>
      <c r="J821" s="534">
        <f t="shared" si="67"/>
        <v>4</v>
      </c>
      <c r="K821" s="552">
        <v>378</v>
      </c>
      <c r="L821" s="559">
        <f t="shared" si="68"/>
        <v>1512</v>
      </c>
      <c r="M821" s="516"/>
      <c r="N821" s="516"/>
      <c r="O821" s="516"/>
      <c r="P821" s="516"/>
      <c r="Q821" s="516"/>
      <c r="R821" s="728"/>
    </row>
    <row r="822" spans="1:18" outlineLevel="2" x14ac:dyDescent="0.25">
      <c r="A822" s="586" t="s">
        <v>1295</v>
      </c>
      <c r="B822" s="524">
        <v>41121515</v>
      </c>
      <c r="C822" s="523">
        <v>392</v>
      </c>
      <c r="D822" s="540" t="s">
        <v>1049</v>
      </c>
      <c r="E822" s="104" t="s">
        <v>1528</v>
      </c>
      <c r="F822" s="104">
        <v>25</v>
      </c>
      <c r="G822" s="104">
        <v>25</v>
      </c>
      <c r="H822" s="104">
        <v>25</v>
      </c>
      <c r="I822" s="104">
        <v>25</v>
      </c>
      <c r="J822" s="534">
        <f t="shared" si="67"/>
        <v>100</v>
      </c>
      <c r="K822" s="552">
        <v>10</v>
      </c>
      <c r="L822" s="559">
        <f t="shared" si="68"/>
        <v>1000</v>
      </c>
      <c r="M822" s="516"/>
      <c r="N822" s="516"/>
      <c r="O822" s="516"/>
      <c r="P822" s="516"/>
      <c r="Q822" s="516"/>
      <c r="R822" s="728"/>
    </row>
    <row r="823" spans="1:18" outlineLevel="2" x14ac:dyDescent="0.25">
      <c r="A823" s="586" t="s">
        <v>1295</v>
      </c>
      <c r="B823" s="524">
        <v>43202006</v>
      </c>
      <c r="C823" s="523">
        <v>392</v>
      </c>
      <c r="D823" s="535" t="s">
        <v>744</v>
      </c>
      <c r="E823" s="102" t="s">
        <v>402</v>
      </c>
      <c r="F823" s="537">
        <v>40</v>
      </c>
      <c r="G823" s="537">
        <v>40</v>
      </c>
      <c r="H823" s="537">
        <v>40</v>
      </c>
      <c r="I823" s="537">
        <v>40</v>
      </c>
      <c r="J823" s="534">
        <f t="shared" si="67"/>
        <v>160</v>
      </c>
      <c r="K823" s="549">
        <v>15</v>
      </c>
      <c r="L823" s="559">
        <f t="shared" si="68"/>
        <v>2400</v>
      </c>
      <c r="M823" s="516"/>
      <c r="N823" s="516"/>
      <c r="O823" s="516"/>
      <c r="P823" s="516"/>
      <c r="Q823" s="516"/>
      <c r="R823" s="728"/>
    </row>
    <row r="824" spans="1:18" outlineLevel="2" x14ac:dyDescent="0.25">
      <c r="A824" s="586" t="s">
        <v>1074</v>
      </c>
      <c r="B824" s="524">
        <v>44121618</v>
      </c>
      <c r="C824" s="530">
        <v>392</v>
      </c>
      <c r="D824" s="540" t="s">
        <v>1196</v>
      </c>
      <c r="E824" s="104" t="s">
        <v>1528</v>
      </c>
      <c r="F824" s="104">
        <v>10</v>
      </c>
      <c r="G824" s="104">
        <v>10</v>
      </c>
      <c r="H824" s="104">
        <v>10</v>
      </c>
      <c r="I824" s="104">
        <v>10</v>
      </c>
      <c r="J824" s="534">
        <f t="shared" si="67"/>
        <v>40</v>
      </c>
      <c r="K824" s="552">
        <v>25</v>
      </c>
      <c r="L824" s="559">
        <f t="shared" si="68"/>
        <v>1000</v>
      </c>
      <c r="M824" s="516"/>
      <c r="N824" s="516"/>
      <c r="O824" s="516"/>
      <c r="P824" s="516"/>
      <c r="Q824" s="516"/>
      <c r="R824" s="728"/>
    </row>
    <row r="825" spans="1:18" outlineLevel="2" x14ac:dyDescent="0.25">
      <c r="A825" s="586" t="s">
        <v>1295</v>
      </c>
      <c r="B825" s="525">
        <v>44121705</v>
      </c>
      <c r="C825" s="530">
        <v>392</v>
      </c>
      <c r="D825" s="540" t="s">
        <v>1156</v>
      </c>
      <c r="E825" s="104" t="s">
        <v>1528</v>
      </c>
      <c r="F825" s="104">
        <v>40</v>
      </c>
      <c r="G825" s="104">
        <v>40</v>
      </c>
      <c r="H825" s="104">
        <v>40</v>
      </c>
      <c r="I825" s="104">
        <v>40</v>
      </c>
      <c r="J825" s="534">
        <f t="shared" si="67"/>
        <v>160</v>
      </c>
      <c r="K825" s="552">
        <v>20</v>
      </c>
      <c r="L825" s="559">
        <f t="shared" si="68"/>
        <v>3200</v>
      </c>
      <c r="M825" s="516"/>
      <c r="N825" s="516"/>
      <c r="O825" s="516"/>
      <c r="P825" s="516"/>
      <c r="Q825" s="516"/>
      <c r="R825" s="728"/>
    </row>
    <row r="826" spans="1:18" outlineLevel="2" x14ac:dyDescent="0.25">
      <c r="A826" s="586" t="s">
        <v>1295</v>
      </c>
      <c r="B826" s="524">
        <v>44121802</v>
      </c>
      <c r="C826" s="530">
        <v>392</v>
      </c>
      <c r="D826" s="540" t="s">
        <v>1257</v>
      </c>
      <c r="E826" s="104" t="s">
        <v>1528</v>
      </c>
      <c r="F826" s="104">
        <v>10</v>
      </c>
      <c r="G826" s="104">
        <v>10</v>
      </c>
      <c r="H826" s="104">
        <v>10</v>
      </c>
      <c r="I826" s="104">
        <v>10</v>
      </c>
      <c r="J826" s="534">
        <f t="shared" si="67"/>
        <v>40</v>
      </c>
      <c r="K826" s="552">
        <v>71</v>
      </c>
      <c r="L826" s="559">
        <f t="shared" si="68"/>
        <v>2840</v>
      </c>
      <c r="M826" s="516"/>
      <c r="N826" s="516"/>
      <c r="O826" s="516"/>
      <c r="P826" s="516"/>
      <c r="Q826" s="516"/>
      <c r="R826" s="728"/>
    </row>
    <row r="827" spans="1:18" outlineLevel="2" x14ac:dyDescent="0.25">
      <c r="A827" s="586" t="s">
        <v>1295</v>
      </c>
      <c r="B827" s="527">
        <v>39121403</v>
      </c>
      <c r="C827" s="530">
        <v>392</v>
      </c>
      <c r="D827" s="540" t="s">
        <v>1262</v>
      </c>
      <c r="E827" s="104" t="s">
        <v>1528</v>
      </c>
      <c r="F827" s="104">
        <v>2</v>
      </c>
      <c r="G827" s="104">
        <v>2</v>
      </c>
      <c r="H827" s="104">
        <v>2</v>
      </c>
      <c r="I827" s="104">
        <v>2</v>
      </c>
      <c r="J827" s="534">
        <f t="shared" si="67"/>
        <v>8</v>
      </c>
      <c r="K827" s="552">
        <v>560</v>
      </c>
      <c r="L827" s="559">
        <f t="shared" si="68"/>
        <v>4480</v>
      </c>
      <c r="M827" s="516"/>
      <c r="N827" s="516"/>
      <c r="O827" s="516"/>
      <c r="P827" s="516"/>
      <c r="Q827" s="516"/>
      <c r="R827" s="728"/>
    </row>
    <row r="828" spans="1:18" outlineLevel="2" x14ac:dyDescent="0.25">
      <c r="A828" s="586" t="s">
        <v>1295</v>
      </c>
      <c r="B828" s="527">
        <v>39121403</v>
      </c>
      <c r="C828" s="530">
        <v>392</v>
      </c>
      <c r="D828" s="540" t="s">
        <v>1260</v>
      </c>
      <c r="E828" s="104" t="s">
        <v>1528</v>
      </c>
      <c r="F828" s="104">
        <v>5</v>
      </c>
      <c r="G828" s="104">
        <v>5</v>
      </c>
      <c r="H828" s="104">
        <v>5</v>
      </c>
      <c r="I828" s="104">
        <v>5</v>
      </c>
      <c r="J828" s="534">
        <f t="shared" si="67"/>
        <v>20</v>
      </c>
      <c r="K828" s="552">
        <v>80</v>
      </c>
      <c r="L828" s="559">
        <f t="shared" si="68"/>
        <v>1600</v>
      </c>
      <c r="M828" s="516"/>
      <c r="N828" s="516"/>
      <c r="O828" s="516"/>
      <c r="P828" s="516"/>
      <c r="Q828" s="516"/>
      <c r="R828" s="728"/>
    </row>
    <row r="829" spans="1:18" outlineLevel="2" x14ac:dyDescent="0.25">
      <c r="A829" s="586" t="s">
        <v>1295</v>
      </c>
      <c r="B829" s="527">
        <v>39121403</v>
      </c>
      <c r="C829" s="530">
        <v>392</v>
      </c>
      <c r="D829" s="540" t="s">
        <v>1264</v>
      </c>
      <c r="E829" s="104" t="s">
        <v>1528</v>
      </c>
      <c r="F829" s="104">
        <v>50</v>
      </c>
      <c r="G829" s="104">
        <v>50</v>
      </c>
      <c r="H829" s="104">
        <v>50</v>
      </c>
      <c r="I829" s="104">
        <v>50</v>
      </c>
      <c r="J829" s="534">
        <f t="shared" si="67"/>
        <v>200</v>
      </c>
      <c r="K829" s="552">
        <v>20</v>
      </c>
      <c r="L829" s="559">
        <f t="shared" si="68"/>
        <v>4000</v>
      </c>
      <c r="M829" s="516"/>
      <c r="N829" s="516"/>
      <c r="O829" s="516"/>
      <c r="P829" s="516"/>
      <c r="Q829" s="516"/>
      <c r="R829" s="728"/>
    </row>
    <row r="830" spans="1:18" outlineLevel="2" x14ac:dyDescent="0.25">
      <c r="A830" s="586" t="s">
        <v>1295</v>
      </c>
      <c r="B830" s="527">
        <v>39121403</v>
      </c>
      <c r="C830" s="530">
        <v>392</v>
      </c>
      <c r="D830" s="540" t="s">
        <v>1263</v>
      </c>
      <c r="E830" s="104" t="s">
        <v>1528</v>
      </c>
      <c r="F830" s="104">
        <v>50</v>
      </c>
      <c r="G830" s="104">
        <v>50</v>
      </c>
      <c r="H830" s="104">
        <v>50</v>
      </c>
      <c r="I830" s="104">
        <v>50</v>
      </c>
      <c r="J830" s="534">
        <f t="shared" si="67"/>
        <v>200</v>
      </c>
      <c r="K830" s="552">
        <v>14</v>
      </c>
      <c r="L830" s="559">
        <f t="shared" si="68"/>
        <v>2800</v>
      </c>
      <c r="M830" s="516"/>
      <c r="N830" s="516"/>
      <c r="O830" s="516"/>
      <c r="P830" s="516"/>
      <c r="Q830" s="516"/>
      <c r="R830" s="728"/>
    </row>
    <row r="831" spans="1:18" outlineLevel="2" x14ac:dyDescent="0.25">
      <c r="A831" s="586" t="s">
        <v>1295</v>
      </c>
      <c r="B831" s="527">
        <v>39121403</v>
      </c>
      <c r="C831" s="530">
        <v>392</v>
      </c>
      <c r="D831" s="540" t="s">
        <v>1265</v>
      </c>
      <c r="E831" s="104" t="s">
        <v>1528</v>
      </c>
      <c r="F831" s="104">
        <v>25</v>
      </c>
      <c r="G831" s="104">
        <v>25</v>
      </c>
      <c r="H831" s="104">
        <v>25</v>
      </c>
      <c r="I831" s="104">
        <v>25</v>
      </c>
      <c r="J831" s="534">
        <f t="shared" si="67"/>
        <v>100</v>
      </c>
      <c r="K831" s="552">
        <v>102</v>
      </c>
      <c r="L831" s="559">
        <f t="shared" si="68"/>
        <v>10200</v>
      </c>
      <c r="M831" s="516"/>
      <c r="N831" s="516"/>
      <c r="O831" s="516"/>
      <c r="P831" s="516"/>
      <c r="Q831" s="516"/>
      <c r="R831" s="728"/>
    </row>
    <row r="832" spans="1:18" outlineLevel="2" x14ac:dyDescent="0.25">
      <c r="A832" s="586" t="s">
        <v>1295</v>
      </c>
      <c r="B832" s="524">
        <v>41121515</v>
      </c>
      <c r="C832" s="523">
        <v>392</v>
      </c>
      <c r="D832" s="540" t="s">
        <v>1275</v>
      </c>
      <c r="E832" s="104" t="s">
        <v>1528</v>
      </c>
      <c r="F832" s="104">
        <v>50</v>
      </c>
      <c r="G832" s="104">
        <v>50</v>
      </c>
      <c r="H832" s="104">
        <v>50</v>
      </c>
      <c r="I832" s="104">
        <v>50</v>
      </c>
      <c r="J832" s="534">
        <f t="shared" si="67"/>
        <v>200</v>
      </c>
      <c r="K832" s="552">
        <v>14</v>
      </c>
      <c r="L832" s="559">
        <f t="shared" si="68"/>
        <v>2800</v>
      </c>
      <c r="M832" s="516"/>
      <c r="N832" s="516"/>
      <c r="O832" s="516"/>
      <c r="P832" s="516"/>
      <c r="Q832" s="516"/>
      <c r="R832" s="728"/>
    </row>
    <row r="833" spans="1:18" outlineLevel="2" x14ac:dyDescent="0.25">
      <c r="A833" s="586" t="s">
        <v>1295</v>
      </c>
      <c r="B833" s="524">
        <v>41121515</v>
      </c>
      <c r="C833" s="523">
        <v>392</v>
      </c>
      <c r="D833" s="540" t="s">
        <v>1276</v>
      </c>
      <c r="E833" s="104" t="s">
        <v>1528</v>
      </c>
      <c r="F833" s="104">
        <v>10</v>
      </c>
      <c r="G833" s="104">
        <v>10</v>
      </c>
      <c r="H833" s="104">
        <v>10</v>
      </c>
      <c r="I833" s="104">
        <v>10</v>
      </c>
      <c r="J833" s="534">
        <f t="shared" si="67"/>
        <v>40</v>
      </c>
      <c r="K833" s="552">
        <v>17</v>
      </c>
      <c r="L833" s="559">
        <f t="shared" si="68"/>
        <v>680</v>
      </c>
      <c r="M833" s="516"/>
      <c r="N833" s="516"/>
      <c r="O833" s="516"/>
      <c r="P833" s="516"/>
      <c r="Q833" s="516"/>
      <c r="R833" s="728"/>
    </row>
    <row r="834" spans="1:18" outlineLevel="2" x14ac:dyDescent="0.25">
      <c r="A834" s="586" t="s">
        <v>1295</v>
      </c>
      <c r="B834" s="524">
        <v>41111604</v>
      </c>
      <c r="C834" s="530">
        <v>392</v>
      </c>
      <c r="D834" s="540" t="s">
        <v>1186</v>
      </c>
      <c r="E834" s="104" t="s">
        <v>1528</v>
      </c>
      <c r="F834" s="104">
        <v>10</v>
      </c>
      <c r="G834" s="104">
        <v>10</v>
      </c>
      <c r="H834" s="104">
        <v>10</v>
      </c>
      <c r="I834" s="104">
        <v>10</v>
      </c>
      <c r="J834" s="534">
        <f t="shared" si="67"/>
        <v>40</v>
      </c>
      <c r="K834" s="552">
        <v>12</v>
      </c>
      <c r="L834" s="559">
        <f t="shared" si="68"/>
        <v>480</v>
      </c>
      <c r="M834" s="516"/>
      <c r="N834" s="516"/>
      <c r="O834" s="516"/>
      <c r="P834" s="516"/>
      <c r="Q834" s="516"/>
      <c r="R834" s="728"/>
    </row>
    <row r="835" spans="1:18" outlineLevel="2" x14ac:dyDescent="0.25">
      <c r="A835" s="586" t="s">
        <v>1295</v>
      </c>
      <c r="B835" s="524">
        <v>44122026</v>
      </c>
      <c r="C835" s="530">
        <v>392</v>
      </c>
      <c r="D835" s="540" t="s">
        <v>204</v>
      </c>
      <c r="E835" s="104" t="s">
        <v>1528</v>
      </c>
      <c r="F835" s="104">
        <v>10</v>
      </c>
      <c r="G835" s="104">
        <v>10</v>
      </c>
      <c r="H835" s="104">
        <v>10</v>
      </c>
      <c r="I835" s="104">
        <v>10</v>
      </c>
      <c r="J835" s="534">
        <f t="shared" si="67"/>
        <v>40</v>
      </c>
      <c r="K835" s="552">
        <v>46</v>
      </c>
      <c r="L835" s="559">
        <f t="shared" si="68"/>
        <v>1840</v>
      </c>
      <c r="M835" s="516"/>
      <c r="N835" s="516"/>
      <c r="O835" s="516"/>
      <c r="P835" s="516"/>
      <c r="Q835" s="516"/>
      <c r="R835" s="728"/>
    </row>
    <row r="836" spans="1:18" outlineLevel="2" x14ac:dyDescent="0.25">
      <c r="A836" s="586" t="s">
        <v>1295</v>
      </c>
      <c r="B836" s="524">
        <v>44121701</v>
      </c>
      <c r="C836" s="523">
        <v>392</v>
      </c>
      <c r="D836" s="540" t="s">
        <v>1140</v>
      </c>
      <c r="E836" s="104" t="s">
        <v>1290</v>
      </c>
      <c r="F836" s="104">
        <v>50</v>
      </c>
      <c r="G836" s="104">
        <v>50</v>
      </c>
      <c r="H836" s="104">
        <v>50</v>
      </c>
      <c r="I836" s="104">
        <v>50</v>
      </c>
      <c r="J836" s="534">
        <f t="shared" si="67"/>
        <v>200</v>
      </c>
      <c r="K836" s="552">
        <v>70</v>
      </c>
      <c r="L836" s="559">
        <f t="shared" si="68"/>
        <v>14000</v>
      </c>
      <c r="M836" s="516"/>
      <c r="N836" s="516"/>
      <c r="O836" s="516"/>
      <c r="P836" s="516"/>
      <c r="Q836" s="516"/>
      <c r="R836" s="728"/>
    </row>
    <row r="837" spans="1:18" outlineLevel="2" x14ac:dyDescent="0.25">
      <c r="A837" s="586" t="s">
        <v>1295</v>
      </c>
      <c r="B837" s="524">
        <v>41121515</v>
      </c>
      <c r="C837" s="523">
        <v>392</v>
      </c>
      <c r="D837" s="540" t="s">
        <v>1162</v>
      </c>
      <c r="E837" s="104" t="s">
        <v>766</v>
      </c>
      <c r="F837" s="104">
        <v>15</v>
      </c>
      <c r="G837" s="104">
        <v>15</v>
      </c>
      <c r="H837" s="104">
        <v>15</v>
      </c>
      <c r="I837" s="104">
        <v>15</v>
      </c>
      <c r="J837" s="534">
        <f t="shared" si="67"/>
        <v>60</v>
      </c>
      <c r="K837" s="552">
        <v>110</v>
      </c>
      <c r="L837" s="559">
        <f t="shared" si="68"/>
        <v>6600</v>
      </c>
      <c r="M837" s="516"/>
      <c r="N837" s="516"/>
      <c r="O837" s="516"/>
      <c r="P837" s="516"/>
      <c r="Q837" s="516"/>
      <c r="R837" s="728"/>
    </row>
    <row r="838" spans="1:18" outlineLevel="2" x14ac:dyDescent="0.25">
      <c r="A838" s="586" t="s">
        <v>1295</v>
      </c>
      <c r="B838" s="527">
        <v>44121708</v>
      </c>
      <c r="C838" s="530">
        <v>392</v>
      </c>
      <c r="D838" s="540" t="s">
        <v>1171</v>
      </c>
      <c r="E838" s="104" t="s">
        <v>1528</v>
      </c>
      <c r="F838" s="104">
        <v>30</v>
      </c>
      <c r="G838" s="104">
        <v>30</v>
      </c>
      <c r="H838" s="104">
        <v>30</v>
      </c>
      <c r="I838" s="104">
        <v>30</v>
      </c>
      <c r="J838" s="534">
        <f t="shared" si="67"/>
        <v>120</v>
      </c>
      <c r="K838" s="552">
        <v>23</v>
      </c>
      <c r="L838" s="559">
        <f t="shared" si="68"/>
        <v>2760</v>
      </c>
      <c r="M838" s="516"/>
      <c r="N838" s="516"/>
      <c r="O838" s="516"/>
      <c r="P838" s="516"/>
      <c r="Q838" s="516"/>
      <c r="R838" s="728"/>
    </row>
    <row r="839" spans="1:18" outlineLevel="2" x14ac:dyDescent="0.25">
      <c r="A839" s="586" t="s">
        <v>1295</v>
      </c>
      <c r="B839" s="527">
        <v>44121708</v>
      </c>
      <c r="C839" s="530">
        <v>392</v>
      </c>
      <c r="D839" s="540" t="s">
        <v>1172</v>
      </c>
      <c r="E839" s="104" t="s">
        <v>1528</v>
      </c>
      <c r="F839" s="104">
        <v>25</v>
      </c>
      <c r="G839" s="104">
        <v>25</v>
      </c>
      <c r="H839" s="104">
        <v>25</v>
      </c>
      <c r="I839" s="104">
        <v>25</v>
      </c>
      <c r="J839" s="534">
        <f t="shared" si="67"/>
        <v>100</v>
      </c>
      <c r="K839" s="552">
        <v>23</v>
      </c>
      <c r="L839" s="559">
        <f t="shared" si="68"/>
        <v>2300</v>
      </c>
      <c r="M839" s="516"/>
      <c r="N839" s="516"/>
      <c r="O839" s="516"/>
      <c r="P839" s="516"/>
      <c r="Q839" s="516"/>
      <c r="R839" s="728"/>
    </row>
    <row r="840" spans="1:18" outlineLevel="2" x14ac:dyDescent="0.25">
      <c r="A840" s="586" t="s">
        <v>1295</v>
      </c>
      <c r="B840" s="527">
        <v>44121708</v>
      </c>
      <c r="C840" s="530">
        <v>392</v>
      </c>
      <c r="D840" s="540" t="s">
        <v>1173</v>
      </c>
      <c r="E840" s="104" t="s">
        <v>1528</v>
      </c>
      <c r="F840" s="104">
        <v>25</v>
      </c>
      <c r="G840" s="104">
        <v>25</v>
      </c>
      <c r="H840" s="104">
        <v>25</v>
      </c>
      <c r="I840" s="104">
        <v>25</v>
      </c>
      <c r="J840" s="534">
        <f t="shared" si="67"/>
        <v>100</v>
      </c>
      <c r="K840" s="552">
        <v>23</v>
      </c>
      <c r="L840" s="559">
        <f t="shared" si="68"/>
        <v>2300</v>
      </c>
      <c r="M840" s="516"/>
      <c r="N840" s="516"/>
      <c r="O840" s="516"/>
      <c r="P840" s="516"/>
      <c r="Q840" s="516"/>
      <c r="R840" s="728"/>
    </row>
    <row r="841" spans="1:18" ht="15.75" customHeight="1" outlineLevel="2" x14ac:dyDescent="0.25">
      <c r="A841" s="586" t="s">
        <v>1295</v>
      </c>
      <c r="B841" s="730" t="s">
        <v>1304</v>
      </c>
      <c r="C841" s="530">
        <v>392</v>
      </c>
      <c r="D841" s="540" t="s">
        <v>1185</v>
      </c>
      <c r="E841" s="104" t="s">
        <v>1528</v>
      </c>
      <c r="F841" s="104">
        <v>10</v>
      </c>
      <c r="G841" s="104">
        <v>10</v>
      </c>
      <c r="H841" s="104">
        <v>10</v>
      </c>
      <c r="I841" s="104">
        <v>10</v>
      </c>
      <c r="J841" s="534">
        <f t="shared" si="67"/>
        <v>40</v>
      </c>
      <c r="K841" s="552">
        <v>55</v>
      </c>
      <c r="L841" s="559">
        <f t="shared" si="68"/>
        <v>2200</v>
      </c>
      <c r="M841" s="516"/>
      <c r="N841" s="516"/>
      <c r="O841" s="516"/>
      <c r="P841" s="516"/>
      <c r="Q841" s="516"/>
      <c r="R841" s="728"/>
    </row>
    <row r="842" spans="1:18" outlineLevel="2" x14ac:dyDescent="0.25">
      <c r="A842" s="586" t="s">
        <v>1295</v>
      </c>
      <c r="B842" s="525">
        <v>44103103</v>
      </c>
      <c r="C842" s="530">
        <v>392</v>
      </c>
      <c r="D842" s="540" t="s">
        <v>1842</v>
      </c>
      <c r="E842" s="104" t="s">
        <v>1528</v>
      </c>
      <c r="F842" s="104"/>
      <c r="G842" s="104"/>
      <c r="H842" s="104">
        <v>1</v>
      </c>
      <c r="I842" s="104">
        <v>1</v>
      </c>
      <c r="J842" s="534">
        <f t="shared" si="67"/>
        <v>2</v>
      </c>
      <c r="K842" s="552">
        <v>2658</v>
      </c>
      <c r="L842" s="559">
        <f t="shared" si="68"/>
        <v>5316</v>
      </c>
      <c r="M842" s="516"/>
      <c r="N842" s="516"/>
      <c r="O842" s="516"/>
      <c r="P842" s="516"/>
      <c r="Q842" s="516"/>
      <c r="R842" s="728"/>
    </row>
    <row r="843" spans="1:18" outlineLevel="2" x14ac:dyDescent="0.25">
      <c r="A843" s="586" t="s">
        <v>1295</v>
      </c>
      <c r="B843" s="524">
        <v>44122011</v>
      </c>
      <c r="C843" s="530">
        <v>392</v>
      </c>
      <c r="D843" s="540" t="s">
        <v>1246</v>
      </c>
      <c r="E843" s="104" t="s">
        <v>1528</v>
      </c>
      <c r="F843" s="104">
        <v>5</v>
      </c>
      <c r="G843" s="104">
        <v>5</v>
      </c>
      <c r="H843" s="104">
        <v>5</v>
      </c>
      <c r="I843" s="104">
        <v>5</v>
      </c>
      <c r="J843" s="534">
        <f t="shared" si="67"/>
        <v>20</v>
      </c>
      <c r="K843" s="552">
        <v>95</v>
      </c>
      <c r="L843" s="559">
        <f t="shared" si="68"/>
        <v>1900</v>
      </c>
      <c r="M843" s="516"/>
      <c r="N843" s="516"/>
      <c r="O843" s="516"/>
      <c r="P843" s="516"/>
      <c r="Q843" s="516"/>
      <c r="R843" s="728"/>
    </row>
    <row r="844" spans="1:18" outlineLevel="2" x14ac:dyDescent="0.25">
      <c r="A844" s="586" t="s">
        <v>1295</v>
      </c>
      <c r="B844" s="524">
        <v>44121701</v>
      </c>
      <c r="C844" s="523">
        <v>392</v>
      </c>
      <c r="D844" s="540" t="s">
        <v>1139</v>
      </c>
      <c r="E844" s="104" t="s">
        <v>1290</v>
      </c>
      <c r="F844" s="104">
        <v>100</v>
      </c>
      <c r="G844" s="104">
        <v>100</v>
      </c>
      <c r="H844" s="104">
        <v>100</v>
      </c>
      <c r="I844" s="104">
        <v>100</v>
      </c>
      <c r="J844" s="534">
        <f t="shared" si="67"/>
        <v>400</v>
      </c>
      <c r="K844" s="552">
        <v>70</v>
      </c>
      <c r="L844" s="559">
        <f t="shared" si="68"/>
        <v>28000</v>
      </c>
      <c r="M844" s="516"/>
      <c r="N844" s="516"/>
      <c r="O844" s="516"/>
      <c r="P844" s="516"/>
      <c r="Q844" s="516"/>
      <c r="R844" s="728"/>
    </row>
    <row r="845" spans="1:18" outlineLevel="2" x14ac:dyDescent="0.25">
      <c r="A845" s="586" t="s">
        <v>1295</v>
      </c>
      <c r="B845" s="527">
        <v>44122011</v>
      </c>
      <c r="C845" s="530">
        <v>392</v>
      </c>
      <c r="D845" s="540" t="s">
        <v>1159</v>
      </c>
      <c r="E845" s="104" t="s">
        <v>171</v>
      </c>
      <c r="F845" s="104">
        <v>50</v>
      </c>
      <c r="G845" s="104">
        <v>50</v>
      </c>
      <c r="H845" s="104">
        <v>50</v>
      </c>
      <c r="I845" s="104">
        <v>50</v>
      </c>
      <c r="J845" s="534">
        <f t="shared" si="67"/>
        <v>200</v>
      </c>
      <c r="K845" s="552">
        <v>215</v>
      </c>
      <c r="L845" s="559">
        <f t="shared" si="68"/>
        <v>43000</v>
      </c>
      <c r="M845" s="516"/>
      <c r="N845" s="516"/>
      <c r="O845" s="516"/>
      <c r="P845" s="516"/>
      <c r="Q845" s="516"/>
      <c r="R845" s="728"/>
    </row>
    <row r="846" spans="1:18" outlineLevel="2" x14ac:dyDescent="0.25">
      <c r="A846" s="586" t="s">
        <v>1295</v>
      </c>
      <c r="B846" s="524">
        <v>14111530</v>
      </c>
      <c r="C846" s="530">
        <v>392</v>
      </c>
      <c r="D846" s="540" t="s">
        <v>1176</v>
      </c>
      <c r="E846" s="104" t="s">
        <v>133</v>
      </c>
      <c r="F846" s="104">
        <v>75</v>
      </c>
      <c r="G846" s="104">
        <v>75</v>
      </c>
      <c r="H846" s="104">
        <v>75</v>
      </c>
      <c r="I846" s="104">
        <v>75</v>
      </c>
      <c r="J846" s="534">
        <f t="shared" si="67"/>
        <v>300</v>
      </c>
      <c r="K846" s="552">
        <v>28</v>
      </c>
      <c r="L846" s="559">
        <f t="shared" si="68"/>
        <v>8400</v>
      </c>
      <c r="M846" s="516"/>
      <c r="N846" s="516"/>
      <c r="O846" s="516"/>
      <c r="P846" s="516"/>
      <c r="Q846" s="516"/>
      <c r="R846" s="728"/>
    </row>
    <row r="847" spans="1:18" outlineLevel="2" x14ac:dyDescent="0.25">
      <c r="A847" s="586" t="s">
        <v>1295</v>
      </c>
      <c r="B847" s="527">
        <v>44121805</v>
      </c>
      <c r="C847" s="530">
        <v>392</v>
      </c>
      <c r="D847" s="540" t="s">
        <v>1167</v>
      </c>
      <c r="E847" s="104" t="s">
        <v>171</v>
      </c>
      <c r="F847" s="104">
        <v>75</v>
      </c>
      <c r="G847" s="104">
        <v>75</v>
      </c>
      <c r="H847" s="104">
        <v>75</v>
      </c>
      <c r="I847" s="104">
        <v>75</v>
      </c>
      <c r="J847" s="534">
        <f t="shared" si="67"/>
        <v>300</v>
      </c>
      <c r="K847" s="552">
        <v>80</v>
      </c>
      <c r="L847" s="559">
        <f t="shared" si="68"/>
        <v>24000</v>
      </c>
      <c r="M847" s="516"/>
      <c r="N847" s="516"/>
      <c r="O847" s="516"/>
      <c r="P847" s="516"/>
      <c r="Q847" s="516"/>
      <c r="R847" s="728"/>
    </row>
    <row r="848" spans="1:18" outlineLevel="2" x14ac:dyDescent="0.25">
      <c r="A848" s="586" t="s">
        <v>1295</v>
      </c>
      <c r="B848" s="527">
        <v>44722101</v>
      </c>
      <c r="C848" s="537">
        <v>392</v>
      </c>
      <c r="D848" s="540" t="s">
        <v>1138</v>
      </c>
      <c r="E848" s="104" t="s">
        <v>766</v>
      </c>
      <c r="F848" s="104">
        <v>75</v>
      </c>
      <c r="G848" s="104">
        <v>75</v>
      </c>
      <c r="H848" s="104">
        <v>75</v>
      </c>
      <c r="I848" s="104">
        <v>75</v>
      </c>
      <c r="J848" s="534">
        <f t="shared" si="67"/>
        <v>300</v>
      </c>
      <c r="K848" s="552">
        <v>35</v>
      </c>
      <c r="L848" s="559">
        <f t="shared" si="68"/>
        <v>10500</v>
      </c>
      <c r="M848" s="516"/>
      <c r="N848" s="516"/>
      <c r="O848" s="516"/>
      <c r="P848" s="516"/>
      <c r="Q848" s="516"/>
      <c r="R848" s="728"/>
    </row>
    <row r="849" spans="1:18" outlineLevel="2" x14ac:dyDescent="0.25">
      <c r="A849" s="586" t="s">
        <v>1295</v>
      </c>
      <c r="B849" s="524">
        <v>41121515</v>
      </c>
      <c r="C849" s="530">
        <v>392</v>
      </c>
      <c r="D849" s="540" t="s">
        <v>1291</v>
      </c>
      <c r="E849" s="104" t="s">
        <v>766</v>
      </c>
      <c r="F849" s="104">
        <v>40</v>
      </c>
      <c r="G849" s="104">
        <v>40</v>
      </c>
      <c r="H849" s="104">
        <v>40</v>
      </c>
      <c r="I849" s="104">
        <v>40</v>
      </c>
      <c r="J849" s="534">
        <f t="shared" si="67"/>
        <v>160</v>
      </c>
      <c r="K849" s="552">
        <v>60</v>
      </c>
      <c r="L849" s="559">
        <f t="shared" si="68"/>
        <v>9600</v>
      </c>
      <c r="M849" s="516"/>
      <c r="N849" s="516"/>
      <c r="O849" s="516"/>
      <c r="P849" s="516"/>
      <c r="Q849" s="516"/>
      <c r="R849" s="728"/>
    </row>
    <row r="850" spans="1:18" outlineLevel="2" x14ac:dyDescent="0.25">
      <c r="A850" s="586" t="s">
        <v>1295</v>
      </c>
      <c r="B850" s="524">
        <v>41121515</v>
      </c>
      <c r="C850" s="530">
        <v>392</v>
      </c>
      <c r="D850" s="540" t="s">
        <v>1142</v>
      </c>
      <c r="E850" s="104" t="s">
        <v>766</v>
      </c>
      <c r="F850" s="104">
        <v>75</v>
      </c>
      <c r="G850" s="104">
        <v>75</v>
      </c>
      <c r="H850" s="104">
        <v>75</v>
      </c>
      <c r="I850" s="104">
        <v>75</v>
      </c>
      <c r="J850" s="534">
        <f t="shared" si="67"/>
        <v>300</v>
      </c>
      <c r="K850" s="552">
        <v>34</v>
      </c>
      <c r="L850" s="559">
        <f t="shared" si="68"/>
        <v>10200</v>
      </c>
      <c r="M850" s="516"/>
      <c r="N850" s="516"/>
      <c r="O850" s="516"/>
      <c r="P850" s="516"/>
      <c r="Q850" s="516"/>
      <c r="R850" s="728"/>
    </row>
    <row r="851" spans="1:18" outlineLevel="2" x14ac:dyDescent="0.25">
      <c r="A851" s="586" t="s">
        <v>1295</v>
      </c>
      <c r="B851" s="527">
        <v>44112713</v>
      </c>
      <c r="C851" s="530">
        <v>392</v>
      </c>
      <c r="D851" s="540" t="s">
        <v>1268</v>
      </c>
      <c r="E851" s="104" t="s">
        <v>1528</v>
      </c>
      <c r="F851" s="104">
        <v>50</v>
      </c>
      <c r="G851" s="104">
        <v>50</v>
      </c>
      <c r="H851" s="104">
        <v>50</v>
      </c>
      <c r="I851" s="104">
        <v>50</v>
      </c>
      <c r="J851" s="534">
        <f t="shared" si="67"/>
        <v>200</v>
      </c>
      <c r="K851" s="552">
        <v>80</v>
      </c>
      <c r="L851" s="559">
        <f t="shared" si="68"/>
        <v>16000</v>
      </c>
      <c r="M851" s="516"/>
      <c r="N851" s="516"/>
      <c r="O851" s="516"/>
      <c r="P851" s="516"/>
      <c r="Q851" s="516"/>
      <c r="R851" s="728"/>
    </row>
    <row r="852" spans="1:18" outlineLevel="2" x14ac:dyDescent="0.25">
      <c r="A852" s="586" t="s">
        <v>1295</v>
      </c>
      <c r="B852" s="527">
        <v>44112713</v>
      </c>
      <c r="C852" s="530">
        <v>392</v>
      </c>
      <c r="D852" s="540" t="s">
        <v>1267</v>
      </c>
      <c r="E852" s="104" t="s">
        <v>1528</v>
      </c>
      <c r="F852" s="104">
        <v>50</v>
      </c>
      <c r="G852" s="104">
        <v>50</v>
      </c>
      <c r="H852" s="104">
        <v>50</v>
      </c>
      <c r="I852" s="104">
        <v>50</v>
      </c>
      <c r="J852" s="534">
        <f t="shared" si="67"/>
        <v>200</v>
      </c>
      <c r="K852" s="552">
        <v>80</v>
      </c>
      <c r="L852" s="559">
        <f t="shared" si="68"/>
        <v>16000</v>
      </c>
      <c r="M852" s="516"/>
      <c r="N852" s="516"/>
      <c r="O852" s="516"/>
      <c r="P852" s="516"/>
      <c r="Q852" s="516"/>
      <c r="R852" s="728"/>
    </row>
    <row r="853" spans="1:18" outlineLevel="2" x14ac:dyDescent="0.25">
      <c r="A853" s="586" t="s">
        <v>1295</v>
      </c>
      <c r="B853" s="527">
        <v>44122011</v>
      </c>
      <c r="C853" s="530">
        <v>392</v>
      </c>
      <c r="D853" s="540" t="s">
        <v>1160</v>
      </c>
      <c r="E853" s="104" t="s">
        <v>1528</v>
      </c>
      <c r="F853" s="104">
        <v>50</v>
      </c>
      <c r="G853" s="104">
        <v>50</v>
      </c>
      <c r="H853" s="104">
        <v>50</v>
      </c>
      <c r="I853" s="104">
        <v>50</v>
      </c>
      <c r="J853" s="534">
        <f t="shared" si="67"/>
        <v>200</v>
      </c>
      <c r="K853" s="552">
        <v>200</v>
      </c>
      <c r="L853" s="559">
        <f t="shared" si="68"/>
        <v>40000</v>
      </c>
      <c r="M853" s="516"/>
      <c r="N853" s="516"/>
      <c r="O853" s="516"/>
      <c r="P853" s="516"/>
      <c r="Q853" s="516"/>
      <c r="R853" s="728"/>
    </row>
    <row r="854" spans="1:18" outlineLevel="2" x14ac:dyDescent="0.25">
      <c r="A854" s="586" t="s">
        <v>1295</v>
      </c>
      <c r="B854" s="527">
        <v>44122011</v>
      </c>
      <c r="C854" s="530">
        <v>392</v>
      </c>
      <c r="D854" s="540" t="s">
        <v>1161</v>
      </c>
      <c r="E854" s="104" t="s">
        <v>1528</v>
      </c>
      <c r="F854" s="104">
        <v>5</v>
      </c>
      <c r="G854" s="104">
        <v>5</v>
      </c>
      <c r="H854" s="104">
        <v>5</v>
      </c>
      <c r="I854" s="104">
        <v>5</v>
      </c>
      <c r="J854" s="534">
        <f t="shared" ref="J854:J868" si="69">+I854+H854+G854+F854</f>
        <v>20</v>
      </c>
      <c r="K854" s="552">
        <v>540</v>
      </c>
      <c r="L854" s="559">
        <f t="shared" ref="L854:L868" si="70">+K854*J854</f>
        <v>10800</v>
      </c>
      <c r="M854" s="516"/>
      <c r="N854" s="516"/>
      <c r="O854" s="516"/>
      <c r="P854" s="516"/>
      <c r="Q854" s="516"/>
      <c r="R854" s="728"/>
    </row>
    <row r="855" spans="1:18" outlineLevel="2" x14ac:dyDescent="0.25">
      <c r="A855" s="586" t="s">
        <v>1295</v>
      </c>
      <c r="B855" s="524">
        <v>44121615</v>
      </c>
      <c r="C855" s="530">
        <v>392</v>
      </c>
      <c r="D855" s="540" t="s">
        <v>1244</v>
      </c>
      <c r="E855" s="104" t="s">
        <v>1528</v>
      </c>
      <c r="F855" s="104">
        <v>5</v>
      </c>
      <c r="G855" s="104">
        <v>5</v>
      </c>
      <c r="H855" s="104">
        <v>5</v>
      </c>
      <c r="I855" s="104">
        <v>5</v>
      </c>
      <c r="J855" s="534">
        <f t="shared" si="69"/>
        <v>20</v>
      </c>
      <c r="K855" s="552">
        <v>77</v>
      </c>
      <c r="L855" s="559">
        <f t="shared" si="70"/>
        <v>1540</v>
      </c>
      <c r="M855" s="516"/>
      <c r="N855" s="516"/>
      <c r="O855" s="516"/>
      <c r="P855" s="516"/>
      <c r="Q855" s="516"/>
      <c r="R855" s="728"/>
    </row>
    <row r="856" spans="1:18" outlineLevel="2" x14ac:dyDescent="0.25">
      <c r="A856" s="586" t="s">
        <v>1295</v>
      </c>
      <c r="B856" s="524">
        <v>44121708</v>
      </c>
      <c r="C856" s="530">
        <v>392</v>
      </c>
      <c r="D856" s="540" t="s">
        <v>1307</v>
      </c>
      <c r="E856" s="104" t="s">
        <v>1528</v>
      </c>
      <c r="F856" s="104">
        <v>50</v>
      </c>
      <c r="G856" s="104">
        <v>50</v>
      </c>
      <c r="H856" s="104">
        <v>50</v>
      </c>
      <c r="I856" s="104">
        <v>50</v>
      </c>
      <c r="J856" s="534">
        <f t="shared" si="69"/>
        <v>200</v>
      </c>
      <c r="K856" s="552">
        <v>15</v>
      </c>
      <c r="L856" s="559">
        <f t="shared" si="70"/>
        <v>3000</v>
      </c>
      <c r="M856" s="516"/>
      <c r="N856" s="516"/>
      <c r="O856" s="516"/>
      <c r="P856" s="516"/>
      <c r="Q856" s="516"/>
      <c r="R856" s="728"/>
    </row>
    <row r="857" spans="1:18" outlineLevel="2" x14ac:dyDescent="0.25">
      <c r="A857" s="586" t="s">
        <v>1295</v>
      </c>
      <c r="B857" s="524">
        <v>44121708</v>
      </c>
      <c r="C857" s="530">
        <v>392</v>
      </c>
      <c r="D857" s="540" t="s">
        <v>1305</v>
      </c>
      <c r="E857" s="104" t="s">
        <v>1528</v>
      </c>
      <c r="F857" s="104">
        <v>75</v>
      </c>
      <c r="G857" s="104">
        <v>75</v>
      </c>
      <c r="H857" s="104">
        <v>75</v>
      </c>
      <c r="I857" s="104">
        <v>75</v>
      </c>
      <c r="J857" s="534">
        <f t="shared" si="69"/>
        <v>300</v>
      </c>
      <c r="K857" s="552">
        <v>15</v>
      </c>
      <c r="L857" s="559">
        <f t="shared" si="70"/>
        <v>4500</v>
      </c>
      <c r="M857" s="516"/>
      <c r="N857" s="516"/>
      <c r="O857" s="516"/>
      <c r="P857" s="516"/>
      <c r="Q857" s="516"/>
      <c r="R857" s="728"/>
    </row>
    <row r="858" spans="1:18" outlineLevel="2" x14ac:dyDescent="0.25">
      <c r="A858" s="586" t="s">
        <v>1295</v>
      </c>
      <c r="B858" s="524">
        <v>44121708</v>
      </c>
      <c r="C858" s="530">
        <v>392</v>
      </c>
      <c r="D858" s="540" t="s">
        <v>1306</v>
      </c>
      <c r="E858" s="104" t="s">
        <v>1528</v>
      </c>
      <c r="F858" s="104">
        <v>75</v>
      </c>
      <c r="G858" s="104">
        <v>75</v>
      </c>
      <c r="H858" s="104">
        <v>75</v>
      </c>
      <c r="I858" s="104">
        <v>75</v>
      </c>
      <c r="J858" s="534">
        <f t="shared" si="69"/>
        <v>300</v>
      </c>
      <c r="K858" s="552">
        <v>15</v>
      </c>
      <c r="L858" s="559">
        <f t="shared" si="70"/>
        <v>4500</v>
      </c>
      <c r="M858" s="516"/>
      <c r="N858" s="516"/>
      <c r="O858" s="516"/>
      <c r="P858" s="516"/>
      <c r="Q858" s="516"/>
      <c r="R858" s="728"/>
    </row>
    <row r="859" spans="1:18" outlineLevel="2" x14ac:dyDescent="0.25">
      <c r="A859" s="586" t="s">
        <v>1295</v>
      </c>
      <c r="B859" s="524">
        <v>44121708</v>
      </c>
      <c r="C859" s="530">
        <v>392</v>
      </c>
      <c r="D859" s="540" t="s">
        <v>1187</v>
      </c>
      <c r="E859" s="104" t="s">
        <v>1528</v>
      </c>
      <c r="F859" s="104">
        <v>75</v>
      </c>
      <c r="G859" s="104">
        <v>75</v>
      </c>
      <c r="H859" s="104">
        <v>75</v>
      </c>
      <c r="I859" s="104">
        <v>75</v>
      </c>
      <c r="J859" s="534">
        <f t="shared" si="69"/>
        <v>300</v>
      </c>
      <c r="K859" s="552">
        <v>15</v>
      </c>
      <c r="L859" s="559">
        <f t="shared" si="70"/>
        <v>4500</v>
      </c>
      <c r="M859" s="516"/>
      <c r="N859" s="516"/>
      <c r="O859" s="516"/>
      <c r="P859" s="516"/>
      <c r="Q859" s="516"/>
      <c r="R859" s="728"/>
    </row>
    <row r="860" spans="1:18" outlineLevel="2" x14ac:dyDescent="0.25">
      <c r="A860" s="586" t="s">
        <v>1295</v>
      </c>
      <c r="B860" s="524">
        <v>43202006</v>
      </c>
      <c r="C860" s="523">
        <v>392</v>
      </c>
      <c r="D860" s="540" t="s">
        <v>1141</v>
      </c>
      <c r="E860" s="104" t="s">
        <v>1528</v>
      </c>
      <c r="F860" s="104">
        <v>50</v>
      </c>
      <c r="G860" s="104">
        <v>50</v>
      </c>
      <c r="H860" s="104">
        <v>50</v>
      </c>
      <c r="I860" s="104">
        <v>50</v>
      </c>
      <c r="J860" s="534">
        <f t="shared" si="69"/>
        <v>200</v>
      </c>
      <c r="K860" s="552">
        <v>20</v>
      </c>
      <c r="L860" s="559">
        <f t="shared" si="70"/>
        <v>4000</v>
      </c>
      <c r="M860" s="516"/>
      <c r="N860" s="516"/>
      <c r="O860" s="516"/>
      <c r="P860" s="516"/>
      <c r="Q860" s="516"/>
      <c r="R860" s="728"/>
    </row>
    <row r="861" spans="1:18" outlineLevel="2" x14ac:dyDescent="0.25">
      <c r="A861" s="586" t="s">
        <v>1295</v>
      </c>
      <c r="B861" s="524">
        <v>41121515</v>
      </c>
      <c r="C861" s="530">
        <v>392</v>
      </c>
      <c r="D861" s="540" t="s">
        <v>1191</v>
      </c>
      <c r="E861" s="104" t="s">
        <v>1528</v>
      </c>
      <c r="F861" s="104">
        <v>100</v>
      </c>
      <c r="G861" s="104">
        <v>100</v>
      </c>
      <c r="H861" s="104">
        <v>100</v>
      </c>
      <c r="I861" s="104">
        <v>100</v>
      </c>
      <c r="J861" s="534">
        <f t="shared" si="69"/>
        <v>400</v>
      </c>
      <c r="K861" s="552">
        <v>18</v>
      </c>
      <c r="L861" s="559">
        <f t="shared" si="70"/>
        <v>7200</v>
      </c>
      <c r="M861" s="516"/>
      <c r="N861" s="516"/>
      <c r="O861" s="516"/>
      <c r="P861" s="516"/>
      <c r="Q861" s="516"/>
      <c r="R861" s="728"/>
    </row>
    <row r="862" spans="1:18" outlineLevel="2" x14ac:dyDescent="0.25">
      <c r="A862" s="586" t="s">
        <v>1295</v>
      </c>
      <c r="B862" s="524">
        <v>41121515</v>
      </c>
      <c r="C862" s="530">
        <v>392</v>
      </c>
      <c r="D862" s="540" t="s">
        <v>1192</v>
      </c>
      <c r="E862" s="104" t="s">
        <v>1528</v>
      </c>
      <c r="F862" s="104">
        <v>125</v>
      </c>
      <c r="G862" s="104">
        <v>125</v>
      </c>
      <c r="H862" s="104">
        <v>125</v>
      </c>
      <c r="I862" s="104">
        <v>125</v>
      </c>
      <c r="J862" s="534">
        <f t="shared" si="69"/>
        <v>500</v>
      </c>
      <c r="K862" s="552">
        <v>11</v>
      </c>
      <c r="L862" s="559">
        <f t="shared" si="70"/>
        <v>5500</v>
      </c>
      <c r="M862" s="516"/>
      <c r="N862" s="516"/>
      <c r="O862" s="516"/>
      <c r="P862" s="516"/>
      <c r="Q862" s="516"/>
      <c r="R862" s="728"/>
    </row>
    <row r="863" spans="1:18" outlineLevel="2" x14ac:dyDescent="0.25">
      <c r="A863" s="586" t="s">
        <v>1295</v>
      </c>
      <c r="B863" s="524">
        <v>41121515</v>
      </c>
      <c r="C863" s="530">
        <v>392</v>
      </c>
      <c r="D863" s="540" t="s">
        <v>1577</v>
      </c>
      <c r="E863" s="104" t="s">
        <v>1528</v>
      </c>
      <c r="F863" s="104">
        <v>50</v>
      </c>
      <c r="G863" s="104">
        <v>50</v>
      </c>
      <c r="H863" s="104">
        <v>50</v>
      </c>
      <c r="I863" s="104">
        <v>50</v>
      </c>
      <c r="J863" s="534">
        <f t="shared" si="69"/>
        <v>200</v>
      </c>
      <c r="K863" s="552">
        <v>12</v>
      </c>
      <c r="L863" s="559">
        <f t="shared" si="70"/>
        <v>2400</v>
      </c>
      <c r="M863" s="516"/>
      <c r="N863" s="516"/>
      <c r="O863" s="516"/>
      <c r="P863" s="516"/>
      <c r="Q863" s="516"/>
      <c r="R863" s="728"/>
    </row>
    <row r="864" spans="1:18" outlineLevel="2" x14ac:dyDescent="0.25">
      <c r="A864" s="586" t="s">
        <v>1295</v>
      </c>
      <c r="B864" s="524">
        <v>44122011</v>
      </c>
      <c r="C864" s="530">
        <v>392</v>
      </c>
      <c r="D864" s="540" t="s">
        <v>1245</v>
      </c>
      <c r="E864" s="104" t="s">
        <v>1528</v>
      </c>
      <c r="F864" s="104">
        <v>25</v>
      </c>
      <c r="G864" s="104">
        <v>25</v>
      </c>
      <c r="H864" s="104">
        <v>25</v>
      </c>
      <c r="I864" s="104">
        <v>25</v>
      </c>
      <c r="J864" s="534">
        <f t="shared" si="69"/>
        <v>100</v>
      </c>
      <c r="K864" s="552">
        <v>34</v>
      </c>
      <c r="L864" s="559">
        <f t="shared" si="70"/>
        <v>3400</v>
      </c>
      <c r="M864" s="516"/>
      <c r="N864" s="516"/>
      <c r="O864" s="516"/>
      <c r="P864" s="516"/>
      <c r="Q864" s="516"/>
      <c r="R864" s="728"/>
    </row>
    <row r="865" spans="1:18" outlineLevel="2" x14ac:dyDescent="0.25">
      <c r="A865" s="586" t="s">
        <v>1295</v>
      </c>
      <c r="B865" s="527">
        <v>44103502</v>
      </c>
      <c r="C865" s="530">
        <v>392</v>
      </c>
      <c r="D865" s="540" t="s">
        <v>1256</v>
      </c>
      <c r="E865" s="104" t="s">
        <v>1528</v>
      </c>
      <c r="F865" s="104">
        <v>100</v>
      </c>
      <c r="G865" s="104">
        <v>100</v>
      </c>
      <c r="H865" s="104">
        <v>100</v>
      </c>
      <c r="I865" s="104">
        <v>100</v>
      </c>
      <c r="J865" s="534">
        <f t="shared" si="69"/>
        <v>400</v>
      </c>
      <c r="K865" s="552">
        <v>20</v>
      </c>
      <c r="L865" s="559">
        <f t="shared" si="70"/>
        <v>8000</v>
      </c>
      <c r="M865" s="516"/>
      <c r="N865" s="516"/>
      <c r="O865" s="516"/>
      <c r="P865" s="516"/>
      <c r="Q865" s="516"/>
      <c r="R865" s="728"/>
    </row>
    <row r="866" spans="1:18" outlineLevel="2" x14ac:dyDescent="0.25">
      <c r="A866" s="586" t="s">
        <v>1295</v>
      </c>
      <c r="B866" s="527">
        <v>44122011</v>
      </c>
      <c r="C866" s="530">
        <v>392</v>
      </c>
      <c r="D866" s="540" t="s">
        <v>1157</v>
      </c>
      <c r="E866" s="104" t="s">
        <v>1528</v>
      </c>
      <c r="F866" s="104">
        <v>10</v>
      </c>
      <c r="G866" s="104">
        <v>10</v>
      </c>
      <c r="H866" s="104">
        <v>10</v>
      </c>
      <c r="I866" s="104">
        <v>10</v>
      </c>
      <c r="J866" s="534">
        <f t="shared" si="69"/>
        <v>40</v>
      </c>
      <c r="K866" s="552">
        <v>53</v>
      </c>
      <c r="L866" s="559">
        <f t="shared" si="70"/>
        <v>2120</v>
      </c>
      <c r="M866" s="516"/>
      <c r="N866" s="516"/>
      <c r="O866" s="516"/>
      <c r="P866" s="516"/>
      <c r="Q866" s="516"/>
      <c r="R866" s="728"/>
    </row>
    <row r="867" spans="1:18" outlineLevel="2" x14ac:dyDescent="0.25">
      <c r="A867" s="586" t="s">
        <v>1295</v>
      </c>
      <c r="B867" s="527">
        <v>44122011</v>
      </c>
      <c r="C867" s="530">
        <v>392</v>
      </c>
      <c r="D867" s="540" t="s">
        <v>1158</v>
      </c>
      <c r="E867" s="104" t="s">
        <v>1528</v>
      </c>
      <c r="F867" s="104">
        <v>10</v>
      </c>
      <c r="G867" s="104">
        <v>10</v>
      </c>
      <c r="H867" s="104">
        <v>10</v>
      </c>
      <c r="I867" s="104">
        <v>10</v>
      </c>
      <c r="J867" s="534">
        <f t="shared" si="69"/>
        <v>40</v>
      </c>
      <c r="K867" s="552">
        <v>53</v>
      </c>
      <c r="L867" s="559">
        <f t="shared" si="70"/>
        <v>2120</v>
      </c>
      <c r="M867" s="516"/>
      <c r="N867" s="516"/>
      <c r="O867" s="516"/>
      <c r="P867" s="516"/>
      <c r="Q867" s="516"/>
      <c r="R867" s="728"/>
    </row>
    <row r="868" spans="1:18" outlineLevel="2" x14ac:dyDescent="0.25">
      <c r="A868" s="586" t="s">
        <v>1295</v>
      </c>
      <c r="B868" s="524">
        <v>41121515</v>
      </c>
      <c r="C868" s="530">
        <v>392</v>
      </c>
      <c r="D868" s="540" t="s">
        <v>1281</v>
      </c>
      <c r="E868" s="104" t="s">
        <v>1528</v>
      </c>
      <c r="F868" s="104">
        <v>40</v>
      </c>
      <c r="G868" s="104">
        <v>40</v>
      </c>
      <c r="H868" s="104">
        <v>40</v>
      </c>
      <c r="I868" s="104">
        <v>40</v>
      </c>
      <c r="J868" s="534">
        <f t="shared" si="69"/>
        <v>160</v>
      </c>
      <c r="K868" s="552">
        <v>8</v>
      </c>
      <c r="L868" s="559">
        <f t="shared" si="70"/>
        <v>1280</v>
      </c>
      <c r="M868" s="516"/>
      <c r="N868" s="516"/>
      <c r="O868" s="516"/>
      <c r="P868" s="516"/>
      <c r="Q868" s="516"/>
      <c r="R868" s="728">
        <f>+L869-R869</f>
        <v>218</v>
      </c>
    </row>
    <row r="869" spans="1:18" ht="15.75" outlineLevel="2" x14ac:dyDescent="0.25">
      <c r="A869" s="586" t="s">
        <v>1295</v>
      </c>
      <c r="B869" s="577" t="s">
        <v>717</v>
      </c>
      <c r="C869" s="537"/>
      <c r="D869" s="839" t="s">
        <v>1843</v>
      </c>
      <c r="E869" s="839"/>
      <c r="F869" s="839"/>
      <c r="G869" s="839"/>
      <c r="H869" s="839"/>
      <c r="I869" s="672"/>
      <c r="J869" s="673"/>
      <c r="K869" s="660"/>
      <c r="L869" s="703">
        <f>SUBTOTAL(9,L730:L868)</f>
        <v>1100218</v>
      </c>
      <c r="M869" s="628"/>
      <c r="N869" s="628"/>
      <c r="O869" s="628"/>
      <c r="P869" s="628"/>
      <c r="Q869" s="628"/>
      <c r="R869" s="727">
        <v>1100000</v>
      </c>
    </row>
    <row r="870" spans="1:18" ht="15.75" outlineLevel="2" x14ac:dyDescent="0.25">
      <c r="A870" s="586"/>
      <c r="B870" s="577"/>
      <c r="C870" s="537"/>
      <c r="D870" s="879" t="s">
        <v>1756</v>
      </c>
      <c r="E870" s="879"/>
      <c r="F870" s="879"/>
      <c r="G870" s="879"/>
      <c r="H870" s="766"/>
      <c r="I870" s="672"/>
      <c r="J870" s="673"/>
      <c r="K870" s="660"/>
      <c r="L870" s="703"/>
      <c r="M870" s="628"/>
      <c r="N870" s="628"/>
      <c r="O870" s="628"/>
      <c r="P870" s="628"/>
      <c r="Q870" s="628"/>
      <c r="R870" s="727"/>
    </row>
    <row r="871" spans="1:18" outlineLevel="2" x14ac:dyDescent="0.25">
      <c r="A871" s="586" t="s">
        <v>1295</v>
      </c>
      <c r="B871" s="527">
        <v>41112219</v>
      </c>
      <c r="C871" s="537">
        <v>393</v>
      </c>
      <c r="D871" s="540" t="s">
        <v>1094</v>
      </c>
      <c r="E871" s="541" t="s">
        <v>123</v>
      </c>
      <c r="F871" s="545">
        <v>3</v>
      </c>
      <c r="G871" s="545">
        <v>3</v>
      </c>
      <c r="H871" s="545">
        <v>3</v>
      </c>
      <c r="I871" s="545">
        <v>3</v>
      </c>
      <c r="J871" s="534">
        <f>+I871+H871+G871+F871</f>
        <v>12</v>
      </c>
      <c r="K871" s="645">
        <v>19005</v>
      </c>
      <c r="L871" s="559">
        <f t="shared" ref="L871:L880" si="71">+K871*J871</f>
        <v>228060</v>
      </c>
      <c r="M871" s="516"/>
      <c r="N871" s="516"/>
      <c r="O871" s="516"/>
      <c r="P871" s="516"/>
      <c r="Q871" s="516"/>
      <c r="R871" s="728"/>
    </row>
    <row r="872" spans="1:18" outlineLevel="1" x14ac:dyDescent="0.25">
      <c r="A872" s="586"/>
      <c r="B872" s="524">
        <v>41121808</v>
      </c>
      <c r="C872" s="536">
        <v>393</v>
      </c>
      <c r="D872" s="535" t="s">
        <v>467</v>
      </c>
      <c r="E872" s="528" t="s">
        <v>123</v>
      </c>
      <c r="F872" s="537">
        <v>50</v>
      </c>
      <c r="G872" s="537">
        <v>50</v>
      </c>
      <c r="H872" s="537">
        <v>49</v>
      </c>
      <c r="I872" s="537">
        <v>49</v>
      </c>
      <c r="J872" s="534">
        <f>+I872+H872+G872+F872</f>
        <v>198</v>
      </c>
      <c r="K872" s="549">
        <v>650</v>
      </c>
      <c r="L872" s="559">
        <f t="shared" si="71"/>
        <v>128700</v>
      </c>
      <c r="M872" s="516"/>
      <c r="N872" s="516"/>
      <c r="O872" s="516"/>
      <c r="P872" s="516"/>
      <c r="Q872" s="516"/>
      <c r="R872" s="728"/>
    </row>
    <row r="873" spans="1:18" outlineLevel="1" x14ac:dyDescent="0.25">
      <c r="A873" s="586"/>
      <c r="B873" s="525">
        <v>42295459</v>
      </c>
      <c r="C873" s="536">
        <v>393</v>
      </c>
      <c r="D873" s="575" t="s">
        <v>1467</v>
      </c>
      <c r="E873" s="528" t="s">
        <v>123</v>
      </c>
      <c r="F873" s="537">
        <v>18</v>
      </c>
      <c r="G873" s="537">
        <v>18</v>
      </c>
      <c r="H873" s="537">
        <v>18</v>
      </c>
      <c r="I873" s="537">
        <v>18</v>
      </c>
      <c r="J873" s="552">
        <f t="shared" ref="J873:J883" si="72">+F873+G873+H873+I873</f>
        <v>72</v>
      </c>
      <c r="K873" s="598">
        <v>450</v>
      </c>
      <c r="L873" s="706">
        <f t="shared" si="71"/>
        <v>32400</v>
      </c>
      <c r="M873" s="576">
        <f t="shared" ref="M873:M884" si="73">L873</f>
        <v>32400</v>
      </c>
      <c r="N873" s="560"/>
      <c r="O873" s="569">
        <f t="shared" ref="O873:O883" si="74">+K873*J873</f>
        <v>32400</v>
      </c>
      <c r="P873" s="516"/>
      <c r="Q873" s="516"/>
      <c r="R873" s="728"/>
    </row>
    <row r="874" spans="1:18" outlineLevel="1" x14ac:dyDescent="0.25">
      <c r="A874" s="586"/>
      <c r="B874" s="525" t="s">
        <v>1769</v>
      </c>
      <c r="C874" s="536">
        <v>393</v>
      </c>
      <c r="D874" s="575" t="s">
        <v>1637</v>
      </c>
      <c r="E874" s="528"/>
      <c r="F874" s="537">
        <v>2</v>
      </c>
      <c r="G874" s="537">
        <v>2</v>
      </c>
      <c r="H874" s="537">
        <v>2</v>
      </c>
      <c r="I874" s="537">
        <v>2</v>
      </c>
      <c r="J874" s="552">
        <f t="shared" si="72"/>
        <v>8</v>
      </c>
      <c r="K874" s="598">
        <v>1870</v>
      </c>
      <c r="L874" s="706">
        <f t="shared" si="71"/>
        <v>14960</v>
      </c>
      <c r="M874" s="576"/>
      <c r="N874" s="560"/>
      <c r="O874" s="569"/>
      <c r="P874" s="516"/>
      <c r="Q874" s="516"/>
      <c r="R874" s="728"/>
    </row>
    <row r="875" spans="1:18" outlineLevel="1" x14ac:dyDescent="0.25">
      <c r="A875" s="586"/>
      <c r="B875" s="525" t="s">
        <v>1770</v>
      </c>
      <c r="C875" s="536">
        <v>393</v>
      </c>
      <c r="D875" s="575" t="s">
        <v>1658</v>
      </c>
      <c r="E875" s="528"/>
      <c r="F875" s="537">
        <v>1</v>
      </c>
      <c r="G875" s="537">
        <v>1</v>
      </c>
      <c r="H875" s="537">
        <v>1</v>
      </c>
      <c r="I875" s="537">
        <v>1</v>
      </c>
      <c r="J875" s="552">
        <f t="shared" si="72"/>
        <v>4</v>
      </c>
      <c r="K875" s="598">
        <v>1875</v>
      </c>
      <c r="L875" s="706">
        <f t="shared" si="71"/>
        <v>7500</v>
      </c>
      <c r="M875" s="576"/>
      <c r="N875" s="560"/>
      <c r="O875" s="569"/>
      <c r="P875" s="516"/>
      <c r="Q875" s="516"/>
      <c r="R875" s="728"/>
    </row>
    <row r="876" spans="1:18" outlineLevel="1" x14ac:dyDescent="0.25">
      <c r="A876" s="586"/>
      <c r="B876" s="525" t="s">
        <v>1771</v>
      </c>
      <c r="C876" s="536">
        <v>393</v>
      </c>
      <c r="D876" s="575" t="s">
        <v>1757</v>
      </c>
      <c r="E876" s="528"/>
      <c r="F876" s="537">
        <v>1</v>
      </c>
      <c r="G876" s="534">
        <v>1</v>
      </c>
      <c r="H876" s="534">
        <v>1</v>
      </c>
      <c r="I876" s="534">
        <v>1</v>
      </c>
      <c r="J876" s="552">
        <f t="shared" si="72"/>
        <v>4</v>
      </c>
      <c r="K876" s="598">
        <v>3015</v>
      </c>
      <c r="L876" s="706">
        <f t="shared" si="71"/>
        <v>12060</v>
      </c>
      <c r="M876" s="576"/>
      <c r="N876" s="560"/>
      <c r="O876" s="569"/>
      <c r="P876" s="516"/>
      <c r="Q876" s="516"/>
      <c r="R876" s="728"/>
    </row>
    <row r="877" spans="1:18" outlineLevel="1" x14ac:dyDescent="0.25">
      <c r="A877" s="586"/>
      <c r="B877" s="525" t="s">
        <v>1771</v>
      </c>
      <c r="C877" s="536">
        <v>393</v>
      </c>
      <c r="D877" s="575" t="s">
        <v>1767</v>
      </c>
      <c r="E877" s="528"/>
      <c r="F877" s="537">
        <v>1</v>
      </c>
      <c r="G877" s="537">
        <v>1</v>
      </c>
      <c r="H877" s="537">
        <v>2</v>
      </c>
      <c r="I877" s="537">
        <v>2</v>
      </c>
      <c r="J877" s="552">
        <f t="shared" si="72"/>
        <v>6</v>
      </c>
      <c r="K877" s="598">
        <v>350</v>
      </c>
      <c r="L877" s="706">
        <f t="shared" si="71"/>
        <v>2100</v>
      </c>
      <c r="M877" s="576"/>
      <c r="N877" s="560"/>
      <c r="O877" s="569"/>
      <c r="P877" s="516"/>
      <c r="Q877" s="516"/>
      <c r="R877" s="728"/>
    </row>
    <row r="878" spans="1:18" outlineLevel="1" x14ac:dyDescent="0.25">
      <c r="A878" s="586"/>
      <c r="B878" s="525" t="s">
        <v>1773</v>
      </c>
      <c r="C878" s="536">
        <v>393</v>
      </c>
      <c r="D878" s="575" t="s">
        <v>1659</v>
      </c>
      <c r="E878" s="528"/>
      <c r="F878" s="537"/>
      <c r="G878" s="537">
        <v>1</v>
      </c>
      <c r="H878" s="537">
        <v>1</v>
      </c>
      <c r="I878" s="537">
        <v>1</v>
      </c>
      <c r="J878" s="552">
        <f t="shared" si="72"/>
        <v>3</v>
      </c>
      <c r="K878" s="598">
        <v>14400</v>
      </c>
      <c r="L878" s="706">
        <f t="shared" si="71"/>
        <v>43200</v>
      </c>
      <c r="M878" s="576"/>
      <c r="N878" s="560"/>
      <c r="O878" s="569"/>
      <c r="P878" s="516"/>
      <c r="Q878" s="516"/>
      <c r="R878" s="728"/>
    </row>
    <row r="879" spans="1:18" outlineLevel="1" x14ac:dyDescent="0.25">
      <c r="A879" s="586"/>
      <c r="B879" s="525" t="s">
        <v>1771</v>
      </c>
      <c r="C879" s="536">
        <v>393</v>
      </c>
      <c r="D879" s="575" t="s">
        <v>1768</v>
      </c>
      <c r="E879" s="528"/>
      <c r="F879" s="537">
        <v>1</v>
      </c>
      <c r="G879" s="537">
        <v>1</v>
      </c>
      <c r="H879" s="537">
        <v>1</v>
      </c>
      <c r="I879" s="537">
        <v>1</v>
      </c>
      <c r="J879" s="552">
        <f t="shared" si="72"/>
        <v>4</v>
      </c>
      <c r="K879" s="598">
        <v>350</v>
      </c>
      <c r="L879" s="706">
        <f t="shared" si="71"/>
        <v>1400</v>
      </c>
      <c r="M879" s="576"/>
      <c r="N879" s="560"/>
      <c r="O879" s="569"/>
      <c r="P879" s="516"/>
      <c r="Q879" s="516"/>
      <c r="R879" s="728"/>
    </row>
    <row r="880" spans="1:18" outlineLevel="1" x14ac:dyDescent="0.25">
      <c r="A880" s="586"/>
      <c r="B880" s="525" t="s">
        <v>1772</v>
      </c>
      <c r="C880" s="536">
        <v>393</v>
      </c>
      <c r="D880" s="575" t="s">
        <v>1638</v>
      </c>
      <c r="E880" s="528"/>
      <c r="F880" s="537">
        <v>10</v>
      </c>
      <c r="G880" s="537">
        <v>10</v>
      </c>
      <c r="H880" s="537">
        <v>10</v>
      </c>
      <c r="I880" s="537">
        <v>10</v>
      </c>
      <c r="J880" s="552">
        <f t="shared" si="72"/>
        <v>40</v>
      </c>
      <c r="K880" s="598">
        <v>2772</v>
      </c>
      <c r="L880" s="706">
        <f t="shared" si="71"/>
        <v>110880</v>
      </c>
      <c r="M880" s="576"/>
      <c r="N880" s="560"/>
      <c r="O880" s="569"/>
      <c r="P880" s="516"/>
      <c r="Q880" s="516"/>
      <c r="R880" s="728"/>
    </row>
    <row r="881" spans="1:18" outlineLevel="1" x14ac:dyDescent="0.25">
      <c r="A881" s="586"/>
      <c r="B881" s="525" t="s">
        <v>1772</v>
      </c>
      <c r="C881" s="536">
        <v>393</v>
      </c>
      <c r="D881" s="575" t="s">
        <v>1468</v>
      </c>
      <c r="E881" s="528" t="s">
        <v>123</v>
      </c>
      <c r="F881" s="537">
        <v>10</v>
      </c>
      <c r="G881" s="534">
        <v>10</v>
      </c>
      <c r="H881" s="534">
        <v>10</v>
      </c>
      <c r="I881" s="534">
        <v>10</v>
      </c>
      <c r="J881" s="552">
        <f t="shared" si="72"/>
        <v>40</v>
      </c>
      <c r="K881" s="598">
        <v>525</v>
      </c>
      <c r="L881" s="706">
        <f t="shared" ref="L881:L883" si="75">+K881*J881</f>
        <v>21000</v>
      </c>
      <c r="M881" s="576">
        <f t="shared" si="73"/>
        <v>21000</v>
      </c>
      <c r="N881" s="560">
        <v>8400</v>
      </c>
      <c r="O881" s="569">
        <f t="shared" si="74"/>
        <v>21000</v>
      </c>
      <c r="P881" s="516"/>
      <c r="Q881" s="516"/>
      <c r="R881" s="728"/>
    </row>
    <row r="882" spans="1:18" outlineLevel="1" x14ac:dyDescent="0.25">
      <c r="A882" s="586"/>
      <c r="B882" s="525">
        <v>42295459</v>
      </c>
      <c r="C882" s="536">
        <v>393</v>
      </c>
      <c r="D882" s="575" t="s">
        <v>1469</v>
      </c>
      <c r="E882" s="528" t="s">
        <v>123</v>
      </c>
      <c r="F882" s="537">
        <v>12</v>
      </c>
      <c r="G882" s="537">
        <v>12</v>
      </c>
      <c r="H882" s="537">
        <v>12</v>
      </c>
      <c r="I882" s="537">
        <v>12</v>
      </c>
      <c r="J882" s="552">
        <f t="shared" si="72"/>
        <v>48</v>
      </c>
      <c r="K882" s="598">
        <v>250</v>
      </c>
      <c r="L882" s="706">
        <f t="shared" si="75"/>
        <v>12000</v>
      </c>
      <c r="M882" s="576">
        <f t="shared" si="73"/>
        <v>12000</v>
      </c>
      <c r="N882" s="560"/>
      <c r="O882" s="569">
        <f t="shared" si="74"/>
        <v>12000</v>
      </c>
      <c r="P882" s="516"/>
      <c r="Q882" s="516"/>
      <c r="R882" s="728"/>
    </row>
    <row r="883" spans="1:18" outlineLevel="1" x14ac:dyDescent="0.25">
      <c r="A883" s="586"/>
      <c r="B883" s="525">
        <v>40141735</v>
      </c>
      <c r="C883" s="536">
        <v>393</v>
      </c>
      <c r="D883" s="568" t="s">
        <v>1636</v>
      </c>
      <c r="E883" s="528" t="s">
        <v>123</v>
      </c>
      <c r="F883" s="537">
        <v>5</v>
      </c>
      <c r="G883" s="537">
        <v>5</v>
      </c>
      <c r="H883" s="537">
        <v>5</v>
      </c>
      <c r="I883" s="537">
        <v>5</v>
      </c>
      <c r="J883" s="552">
        <f t="shared" si="72"/>
        <v>20</v>
      </c>
      <c r="K883" s="598">
        <v>1800</v>
      </c>
      <c r="L883" s="706">
        <f t="shared" si="75"/>
        <v>36000</v>
      </c>
      <c r="M883" s="576">
        <f t="shared" si="73"/>
        <v>36000</v>
      </c>
      <c r="N883" s="560"/>
      <c r="O883" s="569">
        <f t="shared" si="74"/>
        <v>36000</v>
      </c>
      <c r="P883" s="516"/>
      <c r="Q883" s="516"/>
      <c r="R883" s="728">
        <f>+R884-L884</f>
        <v>-260</v>
      </c>
    </row>
    <row r="884" spans="1:18" ht="15.75" outlineLevel="2" x14ac:dyDescent="0.25">
      <c r="A884" s="586" t="s">
        <v>1103</v>
      </c>
      <c r="B884" s="524">
        <v>42182101</v>
      </c>
      <c r="C884" s="536">
        <f>SUBTOTAL(9,C871:C872)</f>
        <v>786</v>
      </c>
      <c r="D884" s="880" t="s">
        <v>1758</v>
      </c>
      <c r="E884" s="880"/>
      <c r="F884" s="880"/>
      <c r="G884" s="880"/>
      <c r="H884" s="537"/>
      <c r="I884" s="537"/>
      <c r="J884" s="534"/>
      <c r="K884" s="549"/>
      <c r="L884" s="703">
        <f>SUM(L871:L883)</f>
        <v>650260</v>
      </c>
      <c r="M884" s="626">
        <f t="shared" si="73"/>
        <v>650260</v>
      </c>
      <c r="N884" s="626"/>
      <c r="O884" s="626"/>
      <c r="P884" s="626"/>
      <c r="Q884" s="626"/>
      <c r="R884" s="727">
        <v>650000</v>
      </c>
    </row>
    <row r="885" spans="1:18" ht="23.25" customHeight="1" outlineLevel="2" x14ac:dyDescent="0.25">
      <c r="A885" s="586"/>
      <c r="B885" s="577" t="s">
        <v>733</v>
      </c>
      <c r="C885" s="664">
        <v>394</v>
      </c>
      <c r="D885" s="846" t="s">
        <v>1660</v>
      </c>
      <c r="E885" s="846"/>
      <c r="F885" s="846"/>
      <c r="G885" s="846"/>
      <c r="H885" s="846"/>
      <c r="I885" s="537"/>
      <c r="J885" s="534"/>
      <c r="K885" s="549"/>
      <c r="L885" s="701"/>
      <c r="M885" s="516"/>
      <c r="N885" s="516"/>
      <c r="O885" s="516"/>
      <c r="P885" s="516"/>
      <c r="Q885" s="516"/>
      <c r="R885" s="728"/>
    </row>
    <row r="886" spans="1:18" outlineLevel="2" x14ac:dyDescent="0.25">
      <c r="A886" s="586"/>
      <c r="B886" s="524" t="s">
        <v>1774</v>
      </c>
      <c r="C886" s="536">
        <v>394</v>
      </c>
      <c r="D886" s="535" t="s">
        <v>1639</v>
      </c>
      <c r="E886" s="528"/>
      <c r="F886" s="537">
        <v>25</v>
      </c>
      <c r="G886" s="537">
        <v>25</v>
      </c>
      <c r="H886" s="537">
        <v>25</v>
      </c>
      <c r="I886" s="537">
        <v>25</v>
      </c>
      <c r="J886" s="534">
        <f>SUM(F886:I886)</f>
        <v>100</v>
      </c>
      <c r="K886" s="549">
        <v>1800</v>
      </c>
      <c r="L886" s="701">
        <f>+K886*J886</f>
        <v>180000</v>
      </c>
      <c r="M886" s="516"/>
      <c r="N886" s="516"/>
      <c r="O886" s="516"/>
      <c r="P886" s="516"/>
      <c r="Q886" s="516"/>
      <c r="R886" s="728"/>
    </row>
    <row r="887" spans="1:18" outlineLevel="2" x14ac:dyDescent="0.25">
      <c r="A887" s="586"/>
      <c r="B887" s="524" t="s">
        <v>1775</v>
      </c>
      <c r="C887" s="536">
        <v>394</v>
      </c>
      <c r="D887" s="535" t="s">
        <v>1640</v>
      </c>
      <c r="E887" s="528"/>
      <c r="F887" s="537">
        <v>3</v>
      </c>
      <c r="G887" s="537">
        <v>3</v>
      </c>
      <c r="H887" s="537">
        <v>3</v>
      </c>
      <c r="I887" s="537">
        <v>3</v>
      </c>
      <c r="J887" s="534">
        <f>SUM(F887:I887)</f>
        <v>12</v>
      </c>
      <c r="K887" s="549">
        <v>1600</v>
      </c>
      <c r="L887" s="701">
        <f>+K887*J887</f>
        <v>19200</v>
      </c>
      <c r="M887" s="516"/>
      <c r="N887" s="516"/>
      <c r="O887" s="516"/>
      <c r="P887" s="516"/>
      <c r="Q887" s="516"/>
      <c r="R887" s="728">
        <f>+R888-L888</f>
        <v>800</v>
      </c>
    </row>
    <row r="888" spans="1:18" outlineLevel="2" x14ac:dyDescent="0.25">
      <c r="A888" s="586"/>
      <c r="B888" s="577"/>
      <c r="C888" s="536"/>
      <c r="D888" s="843" t="s">
        <v>1661</v>
      </c>
      <c r="E888" s="843"/>
      <c r="F888" s="843"/>
      <c r="G888" s="843"/>
      <c r="H888" s="843"/>
      <c r="I888" s="634"/>
      <c r="J888" s="635"/>
      <c r="K888" s="652"/>
      <c r="L888" s="703">
        <f>SUM(L886:L887)</f>
        <v>199200</v>
      </c>
      <c r="M888" s="626"/>
      <c r="N888" s="626"/>
      <c r="O888" s="626"/>
      <c r="P888" s="626"/>
      <c r="Q888" s="626"/>
      <c r="R888" s="727">
        <v>200000</v>
      </c>
    </row>
    <row r="889" spans="1:18" outlineLevel="2" x14ac:dyDescent="0.25">
      <c r="A889" s="586"/>
      <c r="B889" s="577"/>
      <c r="C889" s="536"/>
      <c r="D889" s="846" t="s">
        <v>1662</v>
      </c>
      <c r="E889" s="846"/>
      <c r="F889" s="846"/>
      <c r="G889" s="846"/>
      <c r="H889" s="846"/>
      <c r="I889" s="537"/>
      <c r="J889" s="534"/>
      <c r="K889" s="549"/>
      <c r="L889" s="701"/>
      <c r="M889" s="516"/>
      <c r="N889" s="516"/>
      <c r="O889" s="516"/>
      <c r="P889" s="516"/>
      <c r="Q889" s="516"/>
      <c r="R889" s="728"/>
    </row>
    <row r="890" spans="1:18" outlineLevel="2" x14ac:dyDescent="0.25">
      <c r="A890" s="586" t="s">
        <v>1074</v>
      </c>
      <c r="B890" s="524" t="s">
        <v>1776</v>
      </c>
      <c r="C890" s="536">
        <v>395</v>
      </c>
      <c r="D890" s="575" t="s">
        <v>1578</v>
      </c>
      <c r="E890" s="100" t="s">
        <v>402</v>
      </c>
      <c r="F890" s="537">
        <v>5</v>
      </c>
      <c r="G890" s="537">
        <v>5</v>
      </c>
      <c r="H890" s="537">
        <v>5</v>
      </c>
      <c r="I890" s="537">
        <v>5</v>
      </c>
      <c r="J890" s="534">
        <f>+I890+H890+G890+F890</f>
        <v>20</v>
      </c>
      <c r="K890" s="549">
        <v>650</v>
      </c>
      <c r="L890" s="559">
        <f>+K890*J890</f>
        <v>13000</v>
      </c>
      <c r="M890" s="516"/>
      <c r="N890" s="516"/>
      <c r="O890" s="516"/>
      <c r="P890" s="516"/>
      <c r="Q890" s="516"/>
      <c r="R890" s="728"/>
    </row>
    <row r="891" spans="1:18" outlineLevel="1" x14ac:dyDescent="0.25">
      <c r="A891" s="586"/>
      <c r="B891" s="525">
        <v>13101723</v>
      </c>
      <c r="C891" s="104">
        <v>395</v>
      </c>
      <c r="D891" s="540" t="s">
        <v>1117</v>
      </c>
      <c r="E891" s="687" t="s">
        <v>772</v>
      </c>
      <c r="F891" s="537">
        <v>10</v>
      </c>
      <c r="G891" s="537">
        <v>10</v>
      </c>
      <c r="H891" s="537">
        <v>10</v>
      </c>
      <c r="I891" s="537">
        <v>10</v>
      </c>
      <c r="J891" s="534">
        <f>+I891+H891+G891+F891</f>
        <v>40</v>
      </c>
      <c r="K891" s="645">
        <v>400</v>
      </c>
      <c r="L891" s="559">
        <f>+K891*J891</f>
        <v>16000</v>
      </c>
      <c r="M891" s="516"/>
      <c r="N891" s="516"/>
      <c r="O891" s="516"/>
      <c r="P891" s="516"/>
      <c r="Q891" s="516"/>
      <c r="R891" s="728"/>
    </row>
    <row r="892" spans="1:18" outlineLevel="2" x14ac:dyDescent="0.25">
      <c r="A892" s="586" t="s">
        <v>1074</v>
      </c>
      <c r="B892" s="779">
        <v>40101834</v>
      </c>
      <c r="C892" s="523">
        <v>395</v>
      </c>
      <c r="D892" s="535" t="s">
        <v>422</v>
      </c>
      <c r="E892" s="100" t="s">
        <v>123</v>
      </c>
      <c r="F892" s="537">
        <v>24</v>
      </c>
      <c r="G892" s="537">
        <v>24</v>
      </c>
      <c r="H892" s="537">
        <v>25</v>
      </c>
      <c r="I892" s="537">
        <v>25</v>
      </c>
      <c r="J892" s="534">
        <f>+I892+H892+G892+F892</f>
        <v>98</v>
      </c>
      <c r="K892" s="549">
        <v>225</v>
      </c>
      <c r="L892" s="559">
        <f>+K892*J892</f>
        <v>22050</v>
      </c>
      <c r="M892" s="516"/>
      <c r="N892" s="516"/>
      <c r="O892" s="516"/>
      <c r="P892" s="516"/>
      <c r="Q892" s="516"/>
      <c r="R892" s="728"/>
    </row>
    <row r="893" spans="1:18" outlineLevel="2" x14ac:dyDescent="0.25">
      <c r="A893" s="586"/>
      <c r="B893" s="527">
        <v>47131805</v>
      </c>
      <c r="C893" s="523">
        <v>395</v>
      </c>
      <c r="D893" s="535" t="s">
        <v>1500</v>
      </c>
      <c r="E893" s="100" t="s">
        <v>124</v>
      </c>
      <c r="F893" s="537">
        <v>5</v>
      </c>
      <c r="G893" s="537">
        <v>5</v>
      </c>
      <c r="H893" s="537">
        <v>5</v>
      </c>
      <c r="I893" s="537">
        <v>5</v>
      </c>
      <c r="J893" s="534">
        <f>+I893+H893+G893+F893</f>
        <v>20</v>
      </c>
      <c r="K893" s="549">
        <v>450</v>
      </c>
      <c r="L893" s="559">
        <f>+K893*J893</f>
        <v>9000</v>
      </c>
      <c r="M893" s="516"/>
      <c r="N893" s="516"/>
      <c r="O893" s="516"/>
      <c r="P893" s="516"/>
      <c r="Q893" s="516"/>
      <c r="R893" s="728"/>
    </row>
    <row r="894" spans="1:18" outlineLevel="2" x14ac:dyDescent="0.25">
      <c r="A894" s="586" t="s">
        <v>1562</v>
      </c>
      <c r="B894" s="527"/>
      <c r="C894" s="523">
        <f>SUBTOTAL(9,C890:C892)</f>
        <v>1185</v>
      </c>
      <c r="D894" s="851" t="s">
        <v>1663</v>
      </c>
      <c r="E894" s="851"/>
      <c r="F894" s="851"/>
      <c r="G894" s="634"/>
      <c r="H894" s="634"/>
      <c r="I894" s="634"/>
      <c r="J894" s="635"/>
      <c r="K894" s="652"/>
      <c r="L894" s="703">
        <f>SUBTOTAL(9,L890:Q893)</f>
        <v>60050</v>
      </c>
      <c r="M894" s="626"/>
      <c r="N894" s="626"/>
      <c r="O894" s="626"/>
      <c r="P894" s="626"/>
      <c r="Q894" s="626"/>
      <c r="R894" s="727">
        <v>60000</v>
      </c>
    </row>
    <row r="895" spans="1:18" ht="18.75" outlineLevel="2" x14ac:dyDescent="0.3">
      <c r="A895" s="586"/>
      <c r="B895" s="784" t="s">
        <v>718</v>
      </c>
      <c r="C895" s="523"/>
      <c r="D895" s="849" t="s">
        <v>1844</v>
      </c>
      <c r="E895" s="849"/>
      <c r="F895" s="849"/>
      <c r="G895" s="849"/>
      <c r="H895" s="849"/>
      <c r="I895" s="634"/>
      <c r="J895" s="635"/>
      <c r="K895" s="652"/>
      <c r="L895" s="703"/>
      <c r="M895" s="627"/>
      <c r="N895" s="627"/>
      <c r="O895" s="627"/>
      <c r="P895" s="627"/>
      <c r="Q895" s="627"/>
      <c r="R895" s="727"/>
    </row>
    <row r="896" spans="1:18" outlineLevel="2" x14ac:dyDescent="0.25">
      <c r="A896" s="586" t="s">
        <v>1074</v>
      </c>
      <c r="B896" s="784"/>
      <c r="C896" s="523">
        <v>396</v>
      </c>
      <c r="D896" s="535" t="s">
        <v>935</v>
      </c>
      <c r="E896" s="103" t="s">
        <v>123</v>
      </c>
      <c r="F896" s="537">
        <v>2</v>
      </c>
      <c r="G896" s="537">
        <v>2</v>
      </c>
      <c r="H896" s="537">
        <v>2</v>
      </c>
      <c r="I896" s="537">
        <v>2</v>
      </c>
      <c r="J896" s="534">
        <f t="shared" ref="J896:J959" si="76">+I896+H896+G896+F896</f>
        <v>8</v>
      </c>
      <c r="K896" s="549">
        <v>3900</v>
      </c>
      <c r="L896" s="559">
        <f t="shared" ref="L896:L959" si="77">+K896*J896</f>
        <v>31200</v>
      </c>
      <c r="M896" s="516"/>
      <c r="N896" s="516"/>
      <c r="O896" s="516"/>
      <c r="P896" s="516"/>
      <c r="Q896" s="516"/>
      <c r="R896" s="728"/>
    </row>
    <row r="897" spans="1:18" hidden="1" outlineLevel="2" x14ac:dyDescent="0.25">
      <c r="A897" s="586" t="s">
        <v>1074</v>
      </c>
      <c r="B897" s="524">
        <v>26111703</v>
      </c>
      <c r="C897" s="523">
        <v>396</v>
      </c>
      <c r="D897" s="535" t="s">
        <v>922</v>
      </c>
      <c r="E897" s="105" t="s">
        <v>402</v>
      </c>
      <c r="F897" s="537">
        <v>0</v>
      </c>
      <c r="G897" s="537">
        <v>0</v>
      </c>
      <c r="H897" s="537">
        <v>0</v>
      </c>
      <c r="I897" s="537">
        <v>0</v>
      </c>
      <c r="J897" s="534">
        <f t="shared" si="76"/>
        <v>0</v>
      </c>
      <c r="K897" s="549">
        <v>20000</v>
      </c>
      <c r="L897" s="559">
        <f t="shared" si="77"/>
        <v>0</v>
      </c>
      <c r="M897" s="516"/>
      <c r="N897" s="516"/>
      <c r="O897" s="516"/>
      <c r="P897" s="516"/>
      <c r="Q897" s="516"/>
      <c r="R897" s="728"/>
    </row>
    <row r="898" spans="1:18" hidden="1" outlineLevel="2" x14ac:dyDescent="0.25">
      <c r="A898" s="586" t="s">
        <v>1074</v>
      </c>
      <c r="B898" s="524">
        <v>39121602</v>
      </c>
      <c r="C898" s="523">
        <v>396</v>
      </c>
      <c r="D898" s="535" t="s">
        <v>920</v>
      </c>
      <c r="E898" s="105" t="s">
        <v>402</v>
      </c>
      <c r="F898" s="537">
        <v>0</v>
      </c>
      <c r="G898" s="537">
        <v>0</v>
      </c>
      <c r="H898" s="537">
        <v>0</v>
      </c>
      <c r="I898" s="537">
        <v>0</v>
      </c>
      <c r="J898" s="534">
        <f t="shared" si="76"/>
        <v>0</v>
      </c>
      <c r="K898" s="549">
        <v>3310</v>
      </c>
      <c r="L898" s="559">
        <f t="shared" si="77"/>
        <v>0</v>
      </c>
      <c r="M898" s="516"/>
      <c r="N898" s="516"/>
      <c r="O898" s="516"/>
      <c r="P898" s="516"/>
      <c r="Q898" s="516"/>
      <c r="R898" s="728"/>
    </row>
    <row r="899" spans="1:18" hidden="1" outlineLevel="2" x14ac:dyDescent="0.25">
      <c r="A899" s="586" t="s">
        <v>1074</v>
      </c>
      <c r="B899" s="524">
        <v>39121602</v>
      </c>
      <c r="C899" s="523">
        <v>396</v>
      </c>
      <c r="D899" s="535" t="s">
        <v>1579</v>
      </c>
      <c r="E899" s="103" t="s">
        <v>123</v>
      </c>
      <c r="F899" s="537">
        <v>0</v>
      </c>
      <c r="G899" s="537">
        <v>0</v>
      </c>
      <c r="H899" s="537">
        <v>0</v>
      </c>
      <c r="I899" s="537">
        <v>0</v>
      </c>
      <c r="J899" s="534">
        <f t="shared" si="76"/>
        <v>0</v>
      </c>
      <c r="K899" s="549">
        <v>48</v>
      </c>
      <c r="L899" s="559">
        <f t="shared" si="77"/>
        <v>0</v>
      </c>
      <c r="M899" s="516"/>
      <c r="N899" s="516"/>
      <c r="O899" s="516"/>
      <c r="P899" s="516"/>
      <c r="Q899" s="516"/>
      <c r="R899" s="728"/>
    </row>
    <row r="900" spans="1:18" hidden="1" outlineLevel="2" x14ac:dyDescent="0.25">
      <c r="A900" s="586" t="s">
        <v>1074</v>
      </c>
      <c r="B900" s="524">
        <v>26111703</v>
      </c>
      <c r="C900" s="523">
        <v>396</v>
      </c>
      <c r="D900" s="535" t="s">
        <v>1087</v>
      </c>
      <c r="E900" s="103" t="s">
        <v>123</v>
      </c>
      <c r="F900" s="537">
        <v>0</v>
      </c>
      <c r="G900" s="537">
        <v>0</v>
      </c>
      <c r="H900" s="537">
        <v>0</v>
      </c>
      <c r="I900" s="537">
        <v>0</v>
      </c>
      <c r="J900" s="534">
        <f t="shared" si="76"/>
        <v>0</v>
      </c>
      <c r="K900" s="549">
        <v>250</v>
      </c>
      <c r="L900" s="559">
        <f t="shared" si="77"/>
        <v>0</v>
      </c>
      <c r="M900" s="516"/>
      <c r="N900" s="516"/>
      <c r="O900" s="516"/>
      <c r="P900" s="516"/>
      <c r="Q900" s="516"/>
      <c r="R900" s="728"/>
    </row>
    <row r="901" spans="1:18" hidden="1" outlineLevel="2" x14ac:dyDescent="0.25">
      <c r="A901" s="586" t="s">
        <v>1074</v>
      </c>
      <c r="B901" s="524">
        <v>26111703</v>
      </c>
      <c r="C901" s="523">
        <v>396</v>
      </c>
      <c r="D901" s="535" t="s">
        <v>308</v>
      </c>
      <c r="E901" s="103" t="s">
        <v>123</v>
      </c>
      <c r="F901" s="537"/>
      <c r="G901" s="537"/>
      <c r="H901" s="537"/>
      <c r="I901" s="537"/>
      <c r="J901" s="534">
        <f t="shared" si="76"/>
        <v>0</v>
      </c>
      <c r="K901" s="549">
        <v>5000</v>
      </c>
      <c r="L901" s="559">
        <f t="shared" si="77"/>
        <v>0</v>
      </c>
      <c r="M901" s="516"/>
      <c r="N901" s="516"/>
      <c r="O901" s="516"/>
      <c r="P901" s="516"/>
      <c r="Q901" s="516"/>
      <c r="R901" s="728"/>
    </row>
    <row r="902" spans="1:18" hidden="1" outlineLevel="2" x14ac:dyDescent="0.25">
      <c r="A902" s="586" t="s">
        <v>1074</v>
      </c>
      <c r="B902" s="524">
        <v>46181504</v>
      </c>
      <c r="C902" s="523">
        <v>396</v>
      </c>
      <c r="D902" s="535" t="s">
        <v>419</v>
      </c>
      <c r="E902" s="103" t="s">
        <v>123</v>
      </c>
      <c r="F902" s="537"/>
      <c r="G902" s="537"/>
      <c r="H902" s="537"/>
      <c r="I902" s="537"/>
      <c r="J902" s="534">
        <f t="shared" si="76"/>
        <v>0</v>
      </c>
      <c r="K902" s="549">
        <v>350</v>
      </c>
      <c r="L902" s="559">
        <f t="shared" si="77"/>
        <v>0</v>
      </c>
      <c r="M902" s="516"/>
      <c r="N902" s="516"/>
      <c r="O902" s="516"/>
      <c r="P902" s="516"/>
      <c r="Q902" s="516"/>
      <c r="R902" s="728"/>
    </row>
    <row r="903" spans="1:18" hidden="1" outlineLevel="2" x14ac:dyDescent="0.25">
      <c r="A903" s="586" t="s">
        <v>1074</v>
      </c>
      <c r="B903" s="527">
        <v>26111702</v>
      </c>
      <c r="C903" s="523">
        <v>396</v>
      </c>
      <c r="D903" s="535" t="s">
        <v>353</v>
      </c>
      <c r="E903" s="103" t="s">
        <v>123</v>
      </c>
      <c r="F903" s="537">
        <v>0</v>
      </c>
      <c r="G903" s="537">
        <v>0</v>
      </c>
      <c r="H903" s="537">
        <v>0</v>
      </c>
      <c r="I903" s="537">
        <v>0</v>
      </c>
      <c r="J903" s="534">
        <f t="shared" si="76"/>
        <v>0</v>
      </c>
      <c r="K903" s="549">
        <v>75</v>
      </c>
      <c r="L903" s="559">
        <f t="shared" si="77"/>
        <v>0</v>
      </c>
      <c r="M903" s="516"/>
      <c r="N903" s="516"/>
      <c r="O903" s="516"/>
      <c r="P903" s="516"/>
      <c r="Q903" s="516"/>
      <c r="R903" s="728"/>
    </row>
    <row r="904" spans="1:18" hidden="1" outlineLevel="2" x14ac:dyDescent="0.25">
      <c r="A904" s="586" t="s">
        <v>1074</v>
      </c>
      <c r="B904" s="524">
        <v>27172502</v>
      </c>
      <c r="C904" s="523">
        <v>396</v>
      </c>
      <c r="D904" s="535" t="s">
        <v>1079</v>
      </c>
      <c r="E904" s="103"/>
      <c r="F904" s="537">
        <v>0</v>
      </c>
      <c r="G904" s="537">
        <v>0</v>
      </c>
      <c r="H904" s="537">
        <v>0</v>
      </c>
      <c r="I904" s="537">
        <v>0</v>
      </c>
      <c r="J904" s="534">
        <f t="shared" si="76"/>
        <v>0</v>
      </c>
      <c r="K904" s="549"/>
      <c r="L904" s="559">
        <f t="shared" si="77"/>
        <v>0</v>
      </c>
      <c r="M904" s="516"/>
      <c r="N904" s="516"/>
      <c r="O904" s="516"/>
      <c r="P904" s="516"/>
      <c r="Q904" s="516"/>
      <c r="R904" s="728"/>
    </row>
    <row r="905" spans="1:18" hidden="1" outlineLevel="2" x14ac:dyDescent="0.25">
      <c r="A905" s="586" t="s">
        <v>1074</v>
      </c>
      <c r="B905" s="524">
        <v>39121721</v>
      </c>
      <c r="C905" s="523">
        <v>396</v>
      </c>
      <c r="D905" s="535" t="s">
        <v>279</v>
      </c>
      <c r="E905" s="103" t="s">
        <v>360</v>
      </c>
      <c r="F905" s="537">
        <v>0</v>
      </c>
      <c r="G905" s="537">
        <v>0</v>
      </c>
      <c r="H905" s="537">
        <v>0</v>
      </c>
      <c r="I905" s="537">
        <v>0</v>
      </c>
      <c r="J905" s="534">
        <f t="shared" si="76"/>
        <v>0</v>
      </c>
      <c r="K905" s="549">
        <v>35</v>
      </c>
      <c r="L905" s="559">
        <f t="shared" si="77"/>
        <v>0</v>
      </c>
      <c r="M905" s="516"/>
      <c r="N905" s="516"/>
      <c r="O905" s="516"/>
      <c r="P905" s="516"/>
      <c r="Q905" s="516"/>
      <c r="R905" s="728"/>
    </row>
    <row r="906" spans="1:18" hidden="1" outlineLevel="2" x14ac:dyDescent="0.25">
      <c r="A906" s="586" t="s">
        <v>1074</v>
      </c>
      <c r="B906" s="524">
        <v>39121721</v>
      </c>
      <c r="C906" s="523">
        <v>396</v>
      </c>
      <c r="D906" s="535" t="s">
        <v>281</v>
      </c>
      <c r="E906" s="103" t="s">
        <v>360</v>
      </c>
      <c r="F906" s="537">
        <v>0</v>
      </c>
      <c r="G906" s="537">
        <v>0</v>
      </c>
      <c r="H906" s="537">
        <v>0</v>
      </c>
      <c r="I906" s="537">
        <v>0</v>
      </c>
      <c r="J906" s="534">
        <f t="shared" si="76"/>
        <v>0</v>
      </c>
      <c r="K906" s="549">
        <v>15</v>
      </c>
      <c r="L906" s="559">
        <f t="shared" si="77"/>
        <v>0</v>
      </c>
      <c r="M906" s="516"/>
      <c r="N906" s="516"/>
      <c r="O906" s="516"/>
      <c r="P906" s="516"/>
      <c r="Q906" s="516"/>
      <c r="R906" s="728"/>
    </row>
    <row r="907" spans="1:18" hidden="1" outlineLevel="2" x14ac:dyDescent="0.25">
      <c r="A907" s="586" t="s">
        <v>1074</v>
      </c>
      <c r="B907" s="524">
        <v>39121721</v>
      </c>
      <c r="C907" s="523">
        <v>396</v>
      </c>
      <c r="D907" s="535" t="s">
        <v>1078</v>
      </c>
      <c r="E907" s="103" t="s">
        <v>360</v>
      </c>
      <c r="F907" s="537">
        <v>0</v>
      </c>
      <c r="G907" s="537">
        <v>0</v>
      </c>
      <c r="H907" s="537">
        <v>0</v>
      </c>
      <c r="I907" s="537">
        <v>0</v>
      </c>
      <c r="J907" s="534">
        <f t="shared" si="76"/>
        <v>0</v>
      </c>
      <c r="K907" s="549">
        <v>25</v>
      </c>
      <c r="L907" s="559">
        <f t="shared" si="77"/>
        <v>0</v>
      </c>
      <c r="M907" s="516"/>
      <c r="N907" s="516"/>
      <c r="O907" s="516"/>
      <c r="P907" s="516"/>
      <c r="Q907" s="516"/>
      <c r="R907" s="728"/>
    </row>
    <row r="908" spans="1:18" outlineLevel="2" x14ac:dyDescent="0.25">
      <c r="A908" s="586" t="s">
        <v>1074</v>
      </c>
      <c r="B908" s="524">
        <v>39121721</v>
      </c>
      <c r="C908" s="523">
        <v>396</v>
      </c>
      <c r="D908" s="535" t="s">
        <v>937</v>
      </c>
      <c r="E908" s="105" t="s">
        <v>402</v>
      </c>
      <c r="F908" s="537"/>
      <c r="G908" s="537"/>
      <c r="H908" s="537">
        <v>1</v>
      </c>
      <c r="I908" s="537"/>
      <c r="J908" s="534">
        <f t="shared" si="76"/>
        <v>1</v>
      </c>
      <c r="K908" s="549">
        <v>4200</v>
      </c>
      <c r="L908" s="559">
        <f t="shared" si="77"/>
        <v>4200</v>
      </c>
      <c r="M908" s="516"/>
      <c r="N908" s="516"/>
      <c r="O908" s="516"/>
      <c r="P908" s="516"/>
      <c r="Q908" s="516"/>
      <c r="R908" s="728"/>
    </row>
    <row r="909" spans="1:18" outlineLevel="2" x14ac:dyDescent="0.25">
      <c r="A909" s="586" t="s">
        <v>1074</v>
      </c>
      <c r="B909" s="524">
        <v>42152305</v>
      </c>
      <c r="C909" s="523">
        <v>396</v>
      </c>
      <c r="D909" s="535" t="s">
        <v>314</v>
      </c>
      <c r="E909" s="105" t="s">
        <v>402</v>
      </c>
      <c r="F909" s="537"/>
      <c r="G909" s="537"/>
      <c r="H909" s="537">
        <v>1</v>
      </c>
      <c r="I909" s="537"/>
      <c r="J909" s="534">
        <f t="shared" si="76"/>
        <v>1</v>
      </c>
      <c r="K909" s="549">
        <v>250</v>
      </c>
      <c r="L909" s="559">
        <f t="shared" si="77"/>
        <v>250</v>
      </c>
      <c r="M909" s="516"/>
      <c r="N909" s="516"/>
      <c r="O909" s="516"/>
      <c r="P909" s="516"/>
      <c r="Q909" s="516"/>
      <c r="R909" s="728"/>
    </row>
    <row r="910" spans="1:18" outlineLevel="2" x14ac:dyDescent="0.25">
      <c r="A910" s="586" t="s">
        <v>1074</v>
      </c>
      <c r="B910" s="524">
        <v>40161507</v>
      </c>
      <c r="C910" s="523">
        <v>396</v>
      </c>
      <c r="D910" s="535" t="s">
        <v>1580</v>
      </c>
      <c r="E910" s="105" t="s">
        <v>402</v>
      </c>
      <c r="F910" s="537"/>
      <c r="G910" s="537"/>
      <c r="H910" s="537">
        <v>2</v>
      </c>
      <c r="I910" s="537"/>
      <c r="J910" s="534">
        <f t="shared" si="76"/>
        <v>2</v>
      </c>
      <c r="K910" s="549">
        <v>15000</v>
      </c>
      <c r="L910" s="559">
        <f t="shared" si="77"/>
        <v>30000</v>
      </c>
      <c r="M910" s="516"/>
      <c r="N910" s="516"/>
      <c r="O910" s="516"/>
      <c r="P910" s="516"/>
      <c r="Q910" s="516"/>
      <c r="R910" s="728"/>
    </row>
    <row r="911" spans="1:18" outlineLevel="2" x14ac:dyDescent="0.25">
      <c r="A911" s="586" t="s">
        <v>1074</v>
      </c>
      <c r="B911" s="524">
        <v>41121804</v>
      </c>
      <c r="C911" s="523">
        <v>396</v>
      </c>
      <c r="D911" s="535" t="s">
        <v>489</v>
      </c>
      <c r="E911" s="105" t="s">
        <v>402</v>
      </c>
      <c r="F911" s="537"/>
      <c r="G911" s="537"/>
      <c r="H911" s="537">
        <v>2</v>
      </c>
      <c r="I911" s="537"/>
      <c r="J911" s="534">
        <f t="shared" si="76"/>
        <v>2</v>
      </c>
      <c r="K911" s="549">
        <v>200</v>
      </c>
      <c r="L911" s="559">
        <f t="shared" si="77"/>
        <v>400</v>
      </c>
      <c r="M911" s="516"/>
      <c r="N911" s="516"/>
      <c r="O911" s="516"/>
      <c r="P911" s="516"/>
      <c r="Q911" s="516"/>
      <c r="R911" s="728"/>
    </row>
    <row r="912" spans="1:18" outlineLevel="2" x14ac:dyDescent="0.25">
      <c r="A912" s="586" t="s">
        <v>1074</v>
      </c>
      <c r="B912" s="524">
        <v>41121804</v>
      </c>
      <c r="C912" s="523">
        <v>396</v>
      </c>
      <c r="D912" s="535" t="s">
        <v>266</v>
      </c>
      <c r="E912" s="103" t="s">
        <v>123</v>
      </c>
      <c r="F912" s="537">
        <v>1</v>
      </c>
      <c r="G912" s="537">
        <v>1</v>
      </c>
      <c r="H912" s="537">
        <v>1</v>
      </c>
      <c r="I912" s="537"/>
      <c r="J912" s="534">
        <f t="shared" si="76"/>
        <v>3</v>
      </c>
      <c r="K912" s="549">
        <v>800</v>
      </c>
      <c r="L912" s="559">
        <f t="shared" si="77"/>
        <v>2400</v>
      </c>
      <c r="M912" s="516"/>
      <c r="N912" s="516"/>
      <c r="O912" s="516"/>
      <c r="P912" s="516"/>
      <c r="Q912" s="516"/>
      <c r="R912" s="728"/>
    </row>
    <row r="913" spans="1:18" outlineLevel="2" x14ac:dyDescent="0.25">
      <c r="A913" s="586" t="s">
        <v>1074</v>
      </c>
      <c r="B913" s="524">
        <v>39121602</v>
      </c>
      <c r="C913" s="523">
        <v>396</v>
      </c>
      <c r="D913" s="535" t="s">
        <v>938</v>
      </c>
      <c r="E913" s="103" t="s">
        <v>137</v>
      </c>
      <c r="F913" s="537">
        <v>1</v>
      </c>
      <c r="G913" s="537">
        <v>1</v>
      </c>
      <c r="H913" s="537">
        <v>1</v>
      </c>
      <c r="I913" s="537"/>
      <c r="J913" s="534">
        <f t="shared" si="76"/>
        <v>3</v>
      </c>
      <c r="K913" s="549">
        <v>310</v>
      </c>
      <c r="L913" s="559">
        <f t="shared" si="77"/>
        <v>930</v>
      </c>
      <c r="M913" s="516"/>
      <c r="N913" s="516"/>
      <c r="O913" s="516"/>
      <c r="P913" s="516"/>
      <c r="Q913" s="516"/>
      <c r="R913" s="728"/>
    </row>
    <row r="914" spans="1:18" outlineLevel="2" x14ac:dyDescent="0.25">
      <c r="A914" s="586" t="s">
        <v>1074</v>
      </c>
      <c r="B914" s="524">
        <v>31201512</v>
      </c>
      <c r="C914" s="523">
        <v>396</v>
      </c>
      <c r="D914" s="535" t="s">
        <v>945</v>
      </c>
      <c r="E914" s="103" t="s">
        <v>123</v>
      </c>
      <c r="F914" s="537">
        <v>1</v>
      </c>
      <c r="G914" s="537">
        <v>1</v>
      </c>
      <c r="H914" s="537">
        <v>1</v>
      </c>
      <c r="I914" s="537">
        <v>1</v>
      </c>
      <c r="J914" s="534">
        <f t="shared" si="76"/>
        <v>4</v>
      </c>
      <c r="K914" s="549">
        <v>2000</v>
      </c>
      <c r="L914" s="559">
        <f t="shared" si="77"/>
        <v>8000</v>
      </c>
      <c r="M914" s="516"/>
      <c r="N914" s="516"/>
      <c r="O914" s="516"/>
      <c r="P914" s="516"/>
      <c r="Q914" s="516"/>
      <c r="R914" s="728"/>
    </row>
    <row r="915" spans="1:18" outlineLevel="2" x14ac:dyDescent="0.25">
      <c r="A915" s="586" t="s">
        <v>1074</v>
      </c>
      <c r="B915" s="524">
        <v>391231602</v>
      </c>
      <c r="C915" s="523">
        <v>396</v>
      </c>
      <c r="D915" s="535" t="s">
        <v>254</v>
      </c>
      <c r="E915" s="103" t="s">
        <v>123</v>
      </c>
      <c r="F915" s="537">
        <v>1</v>
      </c>
      <c r="G915" s="537">
        <v>1</v>
      </c>
      <c r="H915" s="537">
        <v>1</v>
      </c>
      <c r="I915" s="537">
        <v>1</v>
      </c>
      <c r="J915" s="534">
        <f t="shared" si="76"/>
        <v>4</v>
      </c>
      <c r="K915" s="549">
        <v>3600</v>
      </c>
      <c r="L915" s="559">
        <f t="shared" si="77"/>
        <v>14400</v>
      </c>
      <c r="M915" s="516"/>
      <c r="N915" s="516"/>
      <c r="O915" s="516"/>
      <c r="P915" s="516"/>
      <c r="Q915" s="516"/>
      <c r="R915" s="728"/>
    </row>
    <row r="916" spans="1:18" outlineLevel="2" x14ac:dyDescent="0.25">
      <c r="A916" s="586" t="s">
        <v>1074</v>
      </c>
      <c r="B916" s="524">
        <v>391231602</v>
      </c>
      <c r="C916" s="523">
        <v>396</v>
      </c>
      <c r="D916" s="535" t="s">
        <v>263</v>
      </c>
      <c r="E916" s="103" t="s">
        <v>123</v>
      </c>
      <c r="F916" s="537">
        <v>1</v>
      </c>
      <c r="G916" s="537">
        <v>1</v>
      </c>
      <c r="H916" s="537">
        <v>1</v>
      </c>
      <c r="I916" s="537">
        <v>1</v>
      </c>
      <c r="J916" s="534">
        <f t="shared" si="76"/>
        <v>4</v>
      </c>
      <c r="K916" s="549">
        <v>7500</v>
      </c>
      <c r="L916" s="559">
        <f t="shared" si="77"/>
        <v>30000</v>
      </c>
      <c r="M916" s="516"/>
      <c r="N916" s="516"/>
      <c r="O916" s="516"/>
      <c r="P916" s="516"/>
      <c r="Q916" s="516"/>
      <c r="R916" s="728"/>
    </row>
    <row r="917" spans="1:18" outlineLevel="2" x14ac:dyDescent="0.25">
      <c r="A917" s="586" t="s">
        <v>1074</v>
      </c>
      <c r="B917" s="524">
        <v>26111703</v>
      </c>
      <c r="C917" s="523">
        <v>396</v>
      </c>
      <c r="D917" s="535" t="s">
        <v>269</v>
      </c>
      <c r="E917" s="105" t="s">
        <v>402</v>
      </c>
      <c r="F917" s="537">
        <v>1</v>
      </c>
      <c r="G917" s="537">
        <v>1</v>
      </c>
      <c r="H917" s="537">
        <v>1</v>
      </c>
      <c r="I917" s="537">
        <v>1</v>
      </c>
      <c r="J917" s="534">
        <f t="shared" si="76"/>
        <v>4</v>
      </c>
      <c r="K917" s="549">
        <v>7000</v>
      </c>
      <c r="L917" s="559">
        <f t="shared" si="77"/>
        <v>28000</v>
      </c>
      <c r="M917" s="516"/>
      <c r="N917" s="516"/>
      <c r="O917" s="516"/>
      <c r="P917" s="516"/>
      <c r="Q917" s="516"/>
      <c r="R917" s="728"/>
    </row>
    <row r="918" spans="1:18" outlineLevel="2" x14ac:dyDescent="0.25">
      <c r="A918" s="586" t="s">
        <v>1074</v>
      </c>
      <c r="B918" s="524">
        <v>39121602</v>
      </c>
      <c r="C918" s="523">
        <v>396</v>
      </c>
      <c r="D918" s="535" t="s">
        <v>271</v>
      </c>
      <c r="E918" s="103" t="s">
        <v>361</v>
      </c>
      <c r="F918" s="537">
        <v>1</v>
      </c>
      <c r="G918" s="537">
        <v>1</v>
      </c>
      <c r="H918" s="537">
        <v>1</v>
      </c>
      <c r="I918" s="537">
        <v>1</v>
      </c>
      <c r="J918" s="534">
        <f t="shared" si="76"/>
        <v>4</v>
      </c>
      <c r="K918" s="549">
        <v>800</v>
      </c>
      <c r="L918" s="559">
        <f t="shared" si="77"/>
        <v>3200</v>
      </c>
      <c r="M918" s="516"/>
      <c r="N918" s="516"/>
      <c r="O918" s="516"/>
      <c r="P918" s="516"/>
      <c r="Q918" s="516"/>
      <c r="R918" s="728"/>
    </row>
    <row r="919" spans="1:18" outlineLevel="2" x14ac:dyDescent="0.25">
      <c r="A919" s="586" t="s">
        <v>1074</v>
      </c>
      <c r="B919" s="524">
        <v>39121602</v>
      </c>
      <c r="C919" s="523">
        <v>396</v>
      </c>
      <c r="D919" s="535" t="s">
        <v>274</v>
      </c>
      <c r="E919" s="103" t="s">
        <v>358</v>
      </c>
      <c r="F919" s="537">
        <v>1</v>
      </c>
      <c r="G919" s="537">
        <v>1</v>
      </c>
      <c r="H919" s="537">
        <v>1</v>
      </c>
      <c r="I919" s="537">
        <v>1</v>
      </c>
      <c r="J919" s="534">
        <f t="shared" si="76"/>
        <v>4</v>
      </c>
      <c r="K919" s="549">
        <v>800</v>
      </c>
      <c r="L919" s="559">
        <f t="shared" si="77"/>
        <v>3200</v>
      </c>
      <c r="M919" s="516"/>
      <c r="N919" s="516"/>
      <c r="O919" s="516"/>
      <c r="P919" s="516"/>
      <c r="Q919" s="516"/>
      <c r="R919" s="728"/>
    </row>
    <row r="920" spans="1:18" outlineLevel="2" x14ac:dyDescent="0.25">
      <c r="A920" s="586" t="s">
        <v>1074</v>
      </c>
      <c r="B920" s="524">
        <v>30111503</v>
      </c>
      <c r="C920" s="523">
        <v>396</v>
      </c>
      <c r="D920" s="535" t="s">
        <v>925</v>
      </c>
      <c r="E920" s="103" t="s">
        <v>123</v>
      </c>
      <c r="F920" s="537">
        <v>1</v>
      </c>
      <c r="G920" s="537">
        <v>1</v>
      </c>
      <c r="H920" s="537">
        <v>1</v>
      </c>
      <c r="I920" s="537">
        <v>1</v>
      </c>
      <c r="J920" s="534">
        <f t="shared" si="76"/>
        <v>4</v>
      </c>
      <c r="K920" s="549">
        <v>2000</v>
      </c>
      <c r="L920" s="559">
        <f t="shared" si="77"/>
        <v>8000</v>
      </c>
      <c r="M920" s="516"/>
      <c r="N920" s="516"/>
      <c r="O920" s="516"/>
      <c r="P920" s="516"/>
      <c r="Q920" s="516"/>
      <c r="R920" s="728"/>
    </row>
    <row r="921" spans="1:18" outlineLevel="2" x14ac:dyDescent="0.25">
      <c r="A921" s="586" t="s">
        <v>1074</v>
      </c>
      <c r="B921" s="524">
        <v>391219602</v>
      </c>
      <c r="C921" s="523">
        <v>396</v>
      </c>
      <c r="D921" s="535" t="s">
        <v>544</v>
      </c>
      <c r="E921" s="103" t="s">
        <v>123</v>
      </c>
      <c r="F921" s="537">
        <v>1</v>
      </c>
      <c r="G921" s="537">
        <v>1</v>
      </c>
      <c r="H921" s="537">
        <v>1</v>
      </c>
      <c r="I921" s="537">
        <v>1</v>
      </c>
      <c r="J921" s="534">
        <f t="shared" si="76"/>
        <v>4</v>
      </c>
      <c r="K921" s="549">
        <v>12000</v>
      </c>
      <c r="L921" s="559">
        <f t="shared" si="77"/>
        <v>48000</v>
      </c>
      <c r="M921" s="516"/>
      <c r="N921" s="516"/>
      <c r="O921" s="516"/>
      <c r="P921" s="516"/>
      <c r="Q921" s="516"/>
      <c r="R921" s="728"/>
    </row>
    <row r="922" spans="1:18" outlineLevel="2" x14ac:dyDescent="0.25">
      <c r="A922" s="586" t="s">
        <v>1074</v>
      </c>
      <c r="B922" s="524">
        <v>39121436</v>
      </c>
      <c r="C922" s="523">
        <v>396</v>
      </c>
      <c r="D922" s="535" t="s">
        <v>328</v>
      </c>
      <c r="E922" s="105" t="s">
        <v>402</v>
      </c>
      <c r="F922" s="537">
        <v>1</v>
      </c>
      <c r="G922" s="537">
        <v>1</v>
      </c>
      <c r="H922" s="537">
        <v>1</v>
      </c>
      <c r="I922" s="537">
        <v>1</v>
      </c>
      <c r="J922" s="534">
        <f t="shared" si="76"/>
        <v>4</v>
      </c>
      <c r="K922" s="549">
        <v>8500</v>
      </c>
      <c r="L922" s="559">
        <f t="shared" si="77"/>
        <v>34000</v>
      </c>
      <c r="M922" s="516"/>
      <c r="N922" s="516"/>
      <c r="O922" s="516"/>
      <c r="P922" s="516"/>
      <c r="Q922" s="516"/>
      <c r="R922" s="728"/>
    </row>
    <row r="923" spans="1:18" outlineLevel="2" x14ac:dyDescent="0.25">
      <c r="A923" s="586" t="s">
        <v>1074</v>
      </c>
      <c r="B923" s="524">
        <v>39121436</v>
      </c>
      <c r="C923" s="523">
        <v>396</v>
      </c>
      <c r="D923" s="535" t="s">
        <v>1501</v>
      </c>
      <c r="E923" s="103" t="s">
        <v>123</v>
      </c>
      <c r="F923" s="537">
        <v>1</v>
      </c>
      <c r="G923" s="537">
        <v>1</v>
      </c>
      <c r="H923" s="537">
        <v>1</v>
      </c>
      <c r="I923" s="537">
        <v>1</v>
      </c>
      <c r="J923" s="534">
        <f t="shared" si="76"/>
        <v>4</v>
      </c>
      <c r="K923" s="549">
        <v>2500</v>
      </c>
      <c r="L923" s="559">
        <f t="shared" si="77"/>
        <v>10000</v>
      </c>
      <c r="M923" s="516"/>
      <c r="N923" s="516"/>
      <c r="O923" s="516"/>
      <c r="P923" s="516"/>
      <c r="Q923" s="516"/>
      <c r="R923" s="728"/>
    </row>
    <row r="924" spans="1:18" outlineLevel="2" x14ac:dyDescent="0.25">
      <c r="A924" s="586" t="s">
        <v>1074</v>
      </c>
      <c r="B924" s="524">
        <v>41113603</v>
      </c>
      <c r="C924" s="523">
        <v>396</v>
      </c>
      <c r="D924" s="535" t="s">
        <v>560</v>
      </c>
      <c r="E924" s="105" t="s">
        <v>402</v>
      </c>
      <c r="F924" s="537">
        <v>1</v>
      </c>
      <c r="G924" s="537">
        <v>1</v>
      </c>
      <c r="H924" s="537">
        <v>1</v>
      </c>
      <c r="I924" s="537">
        <v>1</v>
      </c>
      <c r="J924" s="534">
        <f t="shared" si="76"/>
        <v>4</v>
      </c>
      <c r="K924" s="549">
        <v>450</v>
      </c>
      <c r="L924" s="559">
        <f t="shared" si="77"/>
        <v>1800</v>
      </c>
      <c r="M924" s="516"/>
      <c r="N924" s="516"/>
      <c r="O924" s="516"/>
      <c r="P924" s="516"/>
      <c r="Q924" s="516"/>
      <c r="R924" s="728"/>
    </row>
    <row r="925" spans="1:18" outlineLevel="2" x14ac:dyDescent="0.25">
      <c r="A925" s="586" t="s">
        <v>1074</v>
      </c>
      <c r="B925" s="524">
        <v>11101716</v>
      </c>
      <c r="C925" s="523">
        <v>396</v>
      </c>
      <c r="D925" s="535" t="s">
        <v>349</v>
      </c>
      <c r="E925" s="103" t="s">
        <v>123</v>
      </c>
      <c r="F925" s="537">
        <v>1</v>
      </c>
      <c r="G925" s="537">
        <v>1</v>
      </c>
      <c r="H925" s="537">
        <v>1</v>
      </c>
      <c r="I925" s="537">
        <v>1</v>
      </c>
      <c r="J925" s="534">
        <f t="shared" si="76"/>
        <v>4</v>
      </c>
      <c r="K925" s="549">
        <v>30000</v>
      </c>
      <c r="L925" s="559">
        <f t="shared" si="77"/>
        <v>120000</v>
      </c>
      <c r="M925" s="516"/>
      <c r="N925" s="516"/>
      <c r="O925" s="516"/>
      <c r="P925" s="516"/>
      <c r="Q925" s="516"/>
      <c r="R925" s="728"/>
    </row>
    <row r="926" spans="1:18" outlineLevel="2" x14ac:dyDescent="0.25">
      <c r="A926" s="586" t="s">
        <v>1074</v>
      </c>
      <c r="B926" s="524">
        <v>41111917</v>
      </c>
      <c r="C926" s="523">
        <v>396</v>
      </c>
      <c r="D926" s="535" t="s">
        <v>350</v>
      </c>
      <c r="E926" s="578"/>
      <c r="F926" s="537">
        <v>1</v>
      </c>
      <c r="G926" s="537">
        <v>1</v>
      </c>
      <c r="H926" s="537">
        <v>1</v>
      </c>
      <c r="I926" s="537">
        <v>1</v>
      </c>
      <c r="J926" s="534">
        <f t="shared" si="76"/>
        <v>4</v>
      </c>
      <c r="K926" s="549">
        <v>30000</v>
      </c>
      <c r="L926" s="559">
        <f t="shared" si="77"/>
        <v>120000</v>
      </c>
      <c r="M926" s="516"/>
      <c r="N926" s="516"/>
      <c r="O926" s="516"/>
      <c r="P926" s="516"/>
      <c r="Q926" s="516"/>
      <c r="R926" s="728"/>
    </row>
    <row r="927" spans="1:18" outlineLevel="2" x14ac:dyDescent="0.25">
      <c r="A927" s="586" t="s">
        <v>1074</v>
      </c>
      <c r="B927" s="524">
        <v>41111917</v>
      </c>
      <c r="C927" s="523">
        <v>396</v>
      </c>
      <c r="D927" s="535" t="s">
        <v>348</v>
      </c>
      <c r="E927" s="103" t="s">
        <v>123</v>
      </c>
      <c r="F927" s="537">
        <v>1</v>
      </c>
      <c r="G927" s="537">
        <v>1</v>
      </c>
      <c r="H927" s="537">
        <v>1</v>
      </c>
      <c r="I927" s="537">
        <v>1</v>
      </c>
      <c r="J927" s="534">
        <f t="shared" si="76"/>
        <v>4</v>
      </c>
      <c r="K927" s="549">
        <v>30000</v>
      </c>
      <c r="L927" s="559">
        <f t="shared" si="77"/>
        <v>120000</v>
      </c>
      <c r="M927" s="516"/>
      <c r="N927" s="516"/>
      <c r="O927" s="516"/>
      <c r="P927" s="516"/>
      <c r="Q927" s="516"/>
      <c r="R927" s="728"/>
    </row>
    <row r="928" spans="1:18" outlineLevel="2" x14ac:dyDescent="0.25">
      <c r="A928" s="586" t="s">
        <v>1074</v>
      </c>
      <c r="B928" s="524">
        <v>41111917</v>
      </c>
      <c r="C928" s="523">
        <v>396</v>
      </c>
      <c r="D928" s="535" t="s">
        <v>351</v>
      </c>
      <c r="E928" s="103" t="s">
        <v>123</v>
      </c>
      <c r="F928" s="537">
        <v>1</v>
      </c>
      <c r="G928" s="537">
        <v>1</v>
      </c>
      <c r="H928" s="537">
        <v>1</v>
      </c>
      <c r="I928" s="537">
        <v>1</v>
      </c>
      <c r="J928" s="534">
        <f t="shared" si="76"/>
        <v>4</v>
      </c>
      <c r="K928" s="549">
        <v>30000</v>
      </c>
      <c r="L928" s="559">
        <f t="shared" si="77"/>
        <v>120000</v>
      </c>
      <c r="M928" s="516"/>
      <c r="N928" s="516"/>
      <c r="O928" s="516"/>
      <c r="P928" s="516"/>
      <c r="Q928" s="516"/>
      <c r="R928" s="728"/>
    </row>
    <row r="929" spans="1:18" outlineLevel="2" x14ac:dyDescent="0.25">
      <c r="A929" s="586" t="s">
        <v>1074</v>
      </c>
      <c r="B929" s="524">
        <v>41111917</v>
      </c>
      <c r="C929" s="523">
        <v>396</v>
      </c>
      <c r="D929" s="535" t="s">
        <v>943</v>
      </c>
      <c r="E929" s="103" t="s">
        <v>123</v>
      </c>
      <c r="F929" s="537">
        <v>1</v>
      </c>
      <c r="G929" s="537">
        <v>1</v>
      </c>
      <c r="H929" s="537">
        <v>1</v>
      </c>
      <c r="I929" s="537">
        <v>1</v>
      </c>
      <c r="J929" s="534">
        <f t="shared" si="76"/>
        <v>4</v>
      </c>
      <c r="K929" s="549">
        <v>30000</v>
      </c>
      <c r="L929" s="559">
        <f t="shared" si="77"/>
        <v>120000</v>
      </c>
      <c r="M929" s="516"/>
      <c r="N929" s="516"/>
      <c r="O929" s="516"/>
      <c r="P929" s="516"/>
      <c r="Q929" s="516"/>
      <c r="R929" s="728"/>
    </row>
    <row r="930" spans="1:18" outlineLevel="2" x14ac:dyDescent="0.25">
      <c r="A930" s="586" t="s">
        <v>1074</v>
      </c>
      <c r="B930" s="524">
        <v>39121409</v>
      </c>
      <c r="C930" s="523">
        <v>396</v>
      </c>
      <c r="D930" s="535" t="s">
        <v>944</v>
      </c>
      <c r="E930" s="103" t="s">
        <v>123</v>
      </c>
      <c r="F930" s="537">
        <v>1</v>
      </c>
      <c r="G930" s="537">
        <v>1</v>
      </c>
      <c r="H930" s="537">
        <v>1</v>
      </c>
      <c r="I930" s="537">
        <v>1</v>
      </c>
      <c r="J930" s="534">
        <f t="shared" si="76"/>
        <v>4</v>
      </c>
      <c r="K930" s="549">
        <v>38000</v>
      </c>
      <c r="L930" s="559">
        <f t="shared" si="77"/>
        <v>152000</v>
      </c>
      <c r="M930" s="516"/>
      <c r="N930" s="516"/>
      <c r="O930" s="516"/>
      <c r="P930" s="516"/>
      <c r="Q930" s="516"/>
      <c r="R930" s="728"/>
    </row>
    <row r="931" spans="1:18" outlineLevel="2" x14ac:dyDescent="0.25">
      <c r="A931" s="586" t="s">
        <v>1074</v>
      </c>
      <c r="B931" s="524">
        <v>39121409</v>
      </c>
      <c r="C931" s="523">
        <v>396</v>
      </c>
      <c r="D931" s="535" t="s">
        <v>1085</v>
      </c>
      <c r="E931" s="103" t="s">
        <v>123</v>
      </c>
      <c r="F931" s="537">
        <v>1</v>
      </c>
      <c r="G931" s="537">
        <v>1</v>
      </c>
      <c r="H931" s="537">
        <v>1</v>
      </c>
      <c r="I931" s="537">
        <v>1</v>
      </c>
      <c r="J931" s="534">
        <f t="shared" si="76"/>
        <v>4</v>
      </c>
      <c r="K931" s="549">
        <v>3500</v>
      </c>
      <c r="L931" s="559">
        <f t="shared" si="77"/>
        <v>14000</v>
      </c>
      <c r="M931" s="516"/>
      <c r="N931" s="516"/>
      <c r="O931" s="516"/>
      <c r="P931" s="516"/>
      <c r="Q931" s="516"/>
      <c r="R931" s="728"/>
    </row>
    <row r="932" spans="1:18" outlineLevel="2" x14ac:dyDescent="0.25">
      <c r="A932" s="586" t="s">
        <v>1074</v>
      </c>
      <c r="B932" s="524">
        <v>39121409</v>
      </c>
      <c r="C932" s="523">
        <v>396</v>
      </c>
      <c r="D932" s="535" t="s">
        <v>1082</v>
      </c>
      <c r="E932" s="103" t="s">
        <v>123</v>
      </c>
      <c r="F932" s="537">
        <v>1</v>
      </c>
      <c r="G932" s="537">
        <v>1</v>
      </c>
      <c r="H932" s="537">
        <v>1</v>
      </c>
      <c r="I932" s="537">
        <v>1</v>
      </c>
      <c r="J932" s="534">
        <f t="shared" si="76"/>
        <v>4</v>
      </c>
      <c r="K932" s="549">
        <v>600</v>
      </c>
      <c r="L932" s="559">
        <f t="shared" si="77"/>
        <v>2400</v>
      </c>
      <c r="M932" s="516"/>
      <c r="N932" s="516"/>
      <c r="O932" s="516"/>
      <c r="P932" s="516"/>
      <c r="Q932" s="516"/>
      <c r="R932" s="728"/>
    </row>
    <row r="933" spans="1:18" outlineLevel="2" x14ac:dyDescent="0.25">
      <c r="A933" s="586" t="s">
        <v>1074</v>
      </c>
      <c r="B933" s="524">
        <v>39121409</v>
      </c>
      <c r="C933" s="523">
        <v>396</v>
      </c>
      <c r="D933" s="535" t="s">
        <v>1083</v>
      </c>
      <c r="E933" s="103" t="s">
        <v>123</v>
      </c>
      <c r="F933" s="537">
        <v>1</v>
      </c>
      <c r="G933" s="537">
        <v>1</v>
      </c>
      <c r="H933" s="537">
        <v>1</v>
      </c>
      <c r="I933" s="537">
        <v>1</v>
      </c>
      <c r="J933" s="534">
        <f t="shared" si="76"/>
        <v>4</v>
      </c>
      <c r="K933" s="549">
        <v>1000</v>
      </c>
      <c r="L933" s="559">
        <f t="shared" si="77"/>
        <v>4000</v>
      </c>
      <c r="M933" s="516"/>
      <c r="N933" s="516"/>
      <c r="O933" s="516"/>
      <c r="P933" s="516"/>
      <c r="Q933" s="516"/>
      <c r="R933" s="728"/>
    </row>
    <row r="934" spans="1:18" outlineLevel="2" x14ac:dyDescent="0.25">
      <c r="A934" s="586" t="s">
        <v>1074</v>
      </c>
      <c r="B934" s="524">
        <v>39121409</v>
      </c>
      <c r="C934" s="523">
        <v>396</v>
      </c>
      <c r="D934" s="535" t="s">
        <v>1084</v>
      </c>
      <c r="E934" s="103" t="s">
        <v>123</v>
      </c>
      <c r="F934" s="537">
        <v>1</v>
      </c>
      <c r="G934" s="537">
        <v>1</v>
      </c>
      <c r="H934" s="537">
        <v>1</v>
      </c>
      <c r="I934" s="537">
        <v>1</v>
      </c>
      <c r="J934" s="534">
        <f t="shared" si="76"/>
        <v>4</v>
      </c>
      <c r="K934" s="549">
        <v>1500</v>
      </c>
      <c r="L934" s="559">
        <f t="shared" si="77"/>
        <v>6000</v>
      </c>
      <c r="M934" s="516"/>
      <c r="N934" s="516"/>
      <c r="O934" s="516"/>
      <c r="P934" s="516"/>
      <c r="Q934" s="516"/>
      <c r="R934" s="728"/>
    </row>
    <row r="935" spans="1:18" outlineLevel="2" x14ac:dyDescent="0.25">
      <c r="A935" s="586" t="s">
        <v>1074</v>
      </c>
      <c r="B935" s="524">
        <v>39121409</v>
      </c>
      <c r="C935" s="523">
        <v>396</v>
      </c>
      <c r="D935" s="535" t="s">
        <v>652</v>
      </c>
      <c r="E935" s="103" t="s">
        <v>123</v>
      </c>
      <c r="F935" s="537">
        <v>1</v>
      </c>
      <c r="G935" s="537">
        <v>1</v>
      </c>
      <c r="H935" s="537">
        <v>1</v>
      </c>
      <c r="I935" s="537">
        <v>1</v>
      </c>
      <c r="J935" s="534">
        <f t="shared" si="76"/>
        <v>4</v>
      </c>
      <c r="K935" s="549">
        <v>8500</v>
      </c>
      <c r="L935" s="559">
        <f t="shared" si="77"/>
        <v>34000</v>
      </c>
      <c r="M935" s="516"/>
      <c r="N935" s="516"/>
      <c r="O935" s="516"/>
      <c r="P935" s="516"/>
      <c r="Q935" s="516"/>
      <c r="R935" s="728"/>
    </row>
    <row r="936" spans="1:18" outlineLevel="2" x14ac:dyDescent="0.25">
      <c r="A936" s="586" t="s">
        <v>1074</v>
      </c>
      <c r="B936" s="734" t="s">
        <v>1417</v>
      </c>
      <c r="C936" s="523">
        <v>396</v>
      </c>
      <c r="D936" s="535" t="s">
        <v>459</v>
      </c>
      <c r="E936" s="103" t="s">
        <v>137</v>
      </c>
      <c r="F936" s="537"/>
      <c r="G936" s="537">
        <v>2</v>
      </c>
      <c r="H936" s="537">
        <v>2</v>
      </c>
      <c r="I936" s="537">
        <v>2</v>
      </c>
      <c r="J936" s="534">
        <f t="shared" si="76"/>
        <v>6</v>
      </c>
      <c r="K936" s="549">
        <v>1200</v>
      </c>
      <c r="L936" s="559">
        <f t="shared" si="77"/>
        <v>7200</v>
      </c>
      <c r="M936" s="516"/>
      <c r="N936" s="516"/>
      <c r="O936" s="516"/>
      <c r="P936" s="516"/>
      <c r="Q936" s="516"/>
      <c r="R936" s="728"/>
    </row>
    <row r="937" spans="1:18" outlineLevel="2" x14ac:dyDescent="0.25">
      <c r="A937" s="586" t="s">
        <v>1074</v>
      </c>
      <c r="B937" s="524">
        <v>26111703</v>
      </c>
      <c r="C937" s="523">
        <v>396</v>
      </c>
      <c r="D937" s="535" t="s">
        <v>325</v>
      </c>
      <c r="E937" s="103" t="s">
        <v>123</v>
      </c>
      <c r="F937" s="537"/>
      <c r="G937" s="537">
        <v>2</v>
      </c>
      <c r="H937" s="537">
        <v>2</v>
      </c>
      <c r="I937" s="537">
        <v>2</v>
      </c>
      <c r="J937" s="534">
        <f t="shared" si="76"/>
        <v>6</v>
      </c>
      <c r="K937" s="549">
        <v>150</v>
      </c>
      <c r="L937" s="559">
        <f t="shared" si="77"/>
        <v>900</v>
      </c>
      <c r="M937" s="516"/>
      <c r="N937" s="516"/>
      <c r="O937" s="516"/>
      <c r="P937" s="516"/>
      <c r="Q937" s="516"/>
      <c r="R937" s="728"/>
    </row>
    <row r="938" spans="1:18" outlineLevel="2" x14ac:dyDescent="0.25">
      <c r="A938" s="586" t="s">
        <v>1074</v>
      </c>
      <c r="B938" s="524">
        <v>39121405</v>
      </c>
      <c r="C938" s="523">
        <v>396</v>
      </c>
      <c r="D938" s="535" t="s">
        <v>256</v>
      </c>
      <c r="E938" s="103" t="s">
        <v>123</v>
      </c>
      <c r="F938" s="537">
        <v>2</v>
      </c>
      <c r="G938" s="537">
        <v>2</v>
      </c>
      <c r="H938" s="537">
        <v>2</v>
      </c>
      <c r="I938" s="537">
        <v>2</v>
      </c>
      <c r="J938" s="534">
        <f t="shared" si="76"/>
        <v>8</v>
      </c>
      <c r="K938" s="549">
        <v>8200</v>
      </c>
      <c r="L938" s="559">
        <f t="shared" si="77"/>
        <v>65600</v>
      </c>
      <c r="M938" s="516"/>
      <c r="N938" s="516"/>
      <c r="O938" s="516"/>
      <c r="P938" s="516"/>
      <c r="Q938" s="516"/>
      <c r="R938" s="728"/>
    </row>
    <row r="939" spans="1:18" outlineLevel="2" x14ac:dyDescent="0.25">
      <c r="A939" s="586" t="s">
        <v>1074</v>
      </c>
      <c r="B939" s="524">
        <v>391231602</v>
      </c>
      <c r="C939" s="523">
        <v>396</v>
      </c>
      <c r="D939" s="535" t="s">
        <v>257</v>
      </c>
      <c r="E939" s="103" t="s">
        <v>123</v>
      </c>
      <c r="F939" s="537">
        <v>2</v>
      </c>
      <c r="G939" s="537">
        <v>2</v>
      </c>
      <c r="H939" s="537">
        <v>2</v>
      </c>
      <c r="I939" s="537">
        <v>2</v>
      </c>
      <c r="J939" s="534">
        <f t="shared" si="76"/>
        <v>8</v>
      </c>
      <c r="K939" s="549">
        <v>8700</v>
      </c>
      <c r="L939" s="559">
        <f t="shared" si="77"/>
        <v>69600</v>
      </c>
      <c r="M939" s="516"/>
      <c r="N939" s="516"/>
      <c r="O939" s="516"/>
      <c r="P939" s="516"/>
      <c r="Q939" s="516"/>
      <c r="R939" s="728"/>
    </row>
    <row r="940" spans="1:18" outlineLevel="2" x14ac:dyDescent="0.25">
      <c r="A940" s="586" t="s">
        <v>1074</v>
      </c>
      <c r="B940" s="524">
        <v>391231602</v>
      </c>
      <c r="C940" s="523">
        <v>396</v>
      </c>
      <c r="D940" s="535" t="s">
        <v>259</v>
      </c>
      <c r="E940" s="103" t="s">
        <v>123</v>
      </c>
      <c r="F940" s="537">
        <v>2</v>
      </c>
      <c r="G940" s="537">
        <v>2</v>
      </c>
      <c r="H940" s="537">
        <v>2</v>
      </c>
      <c r="I940" s="537">
        <v>2</v>
      </c>
      <c r="J940" s="534">
        <f t="shared" si="76"/>
        <v>8</v>
      </c>
      <c r="K940" s="549">
        <v>9300</v>
      </c>
      <c r="L940" s="559">
        <f t="shared" si="77"/>
        <v>74400</v>
      </c>
      <c r="M940" s="516"/>
      <c r="N940" s="516"/>
      <c r="O940" s="516"/>
      <c r="P940" s="516"/>
      <c r="Q940" s="516"/>
      <c r="R940" s="728"/>
    </row>
    <row r="941" spans="1:18" outlineLevel="2" x14ac:dyDescent="0.25">
      <c r="A941" s="586" t="s">
        <v>1074</v>
      </c>
      <c r="B941" s="524">
        <v>391231602</v>
      </c>
      <c r="C941" s="523">
        <v>396</v>
      </c>
      <c r="D941" s="535" t="s">
        <v>261</v>
      </c>
      <c r="E941" s="103" t="s">
        <v>123</v>
      </c>
      <c r="F941" s="537">
        <v>2</v>
      </c>
      <c r="G941" s="537">
        <v>2</v>
      </c>
      <c r="H941" s="537">
        <v>2</v>
      </c>
      <c r="I941" s="537">
        <v>2</v>
      </c>
      <c r="J941" s="534">
        <f t="shared" si="76"/>
        <v>8</v>
      </c>
      <c r="K941" s="549">
        <v>4480</v>
      </c>
      <c r="L941" s="559">
        <f t="shared" si="77"/>
        <v>35840</v>
      </c>
      <c r="M941" s="516"/>
      <c r="N941" s="516"/>
      <c r="O941" s="516"/>
      <c r="P941" s="516"/>
      <c r="Q941" s="516"/>
      <c r="R941" s="728"/>
    </row>
    <row r="942" spans="1:18" outlineLevel="2" x14ac:dyDescent="0.25">
      <c r="A942" s="586" t="s">
        <v>1074</v>
      </c>
      <c r="B942" s="524">
        <v>26111703</v>
      </c>
      <c r="C942" s="523">
        <v>396</v>
      </c>
      <c r="D942" s="535" t="s">
        <v>1081</v>
      </c>
      <c r="E942" s="103" t="s">
        <v>123</v>
      </c>
      <c r="F942" s="537">
        <v>1</v>
      </c>
      <c r="G942" s="537">
        <v>1</v>
      </c>
      <c r="H942" s="537">
        <v>1</v>
      </c>
      <c r="I942" s="537">
        <v>1</v>
      </c>
      <c r="J942" s="534">
        <f t="shared" si="76"/>
        <v>4</v>
      </c>
      <c r="K942" s="549">
        <v>18000</v>
      </c>
      <c r="L942" s="559">
        <f t="shared" si="77"/>
        <v>72000</v>
      </c>
      <c r="M942" s="516"/>
      <c r="N942" s="516"/>
      <c r="O942" s="516"/>
      <c r="P942" s="516"/>
      <c r="Q942" s="516"/>
      <c r="R942" s="728"/>
    </row>
    <row r="943" spans="1:18" outlineLevel="2" x14ac:dyDescent="0.25">
      <c r="A943" s="586" t="s">
        <v>1074</v>
      </c>
      <c r="B943" s="524">
        <v>26111703</v>
      </c>
      <c r="C943" s="523">
        <v>396</v>
      </c>
      <c r="D943" s="535" t="s">
        <v>268</v>
      </c>
      <c r="E943" s="105" t="s">
        <v>402</v>
      </c>
      <c r="F943" s="537">
        <v>2</v>
      </c>
      <c r="G943" s="537">
        <v>2</v>
      </c>
      <c r="H943" s="537">
        <v>2</v>
      </c>
      <c r="I943" s="537">
        <v>2</v>
      </c>
      <c r="J943" s="534">
        <f t="shared" si="76"/>
        <v>8</v>
      </c>
      <c r="K943" s="549">
        <v>4000</v>
      </c>
      <c r="L943" s="559">
        <f t="shared" si="77"/>
        <v>32000</v>
      </c>
      <c r="M943" s="516"/>
      <c r="N943" s="516"/>
      <c r="O943" s="516"/>
      <c r="P943" s="516"/>
      <c r="Q943" s="516"/>
      <c r="R943" s="728"/>
    </row>
    <row r="944" spans="1:18" outlineLevel="2" x14ac:dyDescent="0.25">
      <c r="A944" s="586" t="s">
        <v>1074</v>
      </c>
      <c r="B944" s="524">
        <v>39121602</v>
      </c>
      <c r="C944" s="523">
        <v>396</v>
      </c>
      <c r="D944" s="535" t="s">
        <v>270</v>
      </c>
      <c r="E944" s="105" t="s">
        <v>402</v>
      </c>
      <c r="F944" s="537">
        <v>1</v>
      </c>
      <c r="G944" s="537">
        <v>1</v>
      </c>
      <c r="H944" s="537">
        <v>1</v>
      </c>
      <c r="I944" s="537">
        <v>1</v>
      </c>
      <c r="J944" s="534">
        <f t="shared" si="76"/>
        <v>4</v>
      </c>
      <c r="K944" s="549">
        <v>11500</v>
      </c>
      <c r="L944" s="559">
        <f t="shared" si="77"/>
        <v>46000</v>
      </c>
      <c r="M944" s="516"/>
      <c r="N944" s="516"/>
      <c r="O944" s="516"/>
      <c r="P944" s="516"/>
      <c r="Q944" s="516"/>
      <c r="R944" s="728"/>
    </row>
    <row r="945" spans="1:18" outlineLevel="2" x14ac:dyDescent="0.25">
      <c r="A945" s="586" t="s">
        <v>1074</v>
      </c>
      <c r="B945" s="524">
        <v>39121602</v>
      </c>
      <c r="C945" s="523">
        <v>396</v>
      </c>
      <c r="D945" s="535" t="s">
        <v>272</v>
      </c>
      <c r="E945" s="103" t="s">
        <v>123</v>
      </c>
      <c r="F945" s="537">
        <v>2</v>
      </c>
      <c r="G945" s="537">
        <v>2</v>
      </c>
      <c r="H945" s="537">
        <v>2</v>
      </c>
      <c r="I945" s="537">
        <v>2</v>
      </c>
      <c r="J945" s="534">
        <f t="shared" si="76"/>
        <v>8</v>
      </c>
      <c r="K945" s="549">
        <v>1200</v>
      </c>
      <c r="L945" s="559">
        <f t="shared" si="77"/>
        <v>9600</v>
      </c>
      <c r="M945" s="516"/>
      <c r="N945" s="516"/>
      <c r="O945" s="516"/>
      <c r="P945" s="516"/>
      <c r="Q945" s="516"/>
      <c r="R945" s="728"/>
    </row>
    <row r="946" spans="1:18" outlineLevel="2" x14ac:dyDescent="0.25">
      <c r="A946" s="586" t="s">
        <v>1074</v>
      </c>
      <c r="B946" s="524">
        <v>39121602</v>
      </c>
      <c r="C946" s="523">
        <v>396</v>
      </c>
      <c r="D946" s="535" t="s">
        <v>273</v>
      </c>
      <c r="E946" s="103" t="s">
        <v>123</v>
      </c>
      <c r="F946" s="537">
        <v>2</v>
      </c>
      <c r="G946" s="537">
        <v>2</v>
      </c>
      <c r="H946" s="537">
        <v>2</v>
      </c>
      <c r="I946" s="537">
        <v>2</v>
      </c>
      <c r="J946" s="534">
        <f t="shared" si="76"/>
        <v>8</v>
      </c>
      <c r="K946" s="549">
        <v>2000</v>
      </c>
      <c r="L946" s="559">
        <f t="shared" si="77"/>
        <v>16000</v>
      </c>
      <c r="M946" s="516"/>
      <c r="N946" s="516"/>
      <c r="O946" s="516"/>
      <c r="P946" s="516"/>
      <c r="Q946" s="516"/>
      <c r="R946" s="728"/>
    </row>
    <row r="947" spans="1:18" outlineLevel="2" x14ac:dyDescent="0.25">
      <c r="A947" s="586" t="s">
        <v>1074</v>
      </c>
      <c r="B947" s="524">
        <v>39121602</v>
      </c>
      <c r="C947" s="523">
        <v>396</v>
      </c>
      <c r="D947" s="535" t="s">
        <v>921</v>
      </c>
      <c r="E947" s="105" t="s">
        <v>402</v>
      </c>
      <c r="F947" s="537">
        <v>2</v>
      </c>
      <c r="G947" s="537">
        <v>2</v>
      </c>
      <c r="H947" s="537">
        <v>2</v>
      </c>
      <c r="I947" s="537">
        <v>2</v>
      </c>
      <c r="J947" s="534">
        <f t="shared" si="76"/>
        <v>8</v>
      </c>
      <c r="K947" s="549">
        <v>6000</v>
      </c>
      <c r="L947" s="559">
        <f t="shared" si="77"/>
        <v>48000</v>
      </c>
      <c r="M947" s="516"/>
      <c r="N947" s="516"/>
      <c r="O947" s="516"/>
      <c r="P947" s="516"/>
      <c r="Q947" s="516"/>
      <c r="R947" s="728"/>
    </row>
    <row r="948" spans="1:18" outlineLevel="2" x14ac:dyDescent="0.25">
      <c r="A948" s="586" t="s">
        <v>1074</v>
      </c>
      <c r="B948" s="524">
        <v>39121602</v>
      </c>
      <c r="C948" s="523">
        <v>396</v>
      </c>
      <c r="D948" s="535" t="s">
        <v>309</v>
      </c>
      <c r="E948" s="103" t="s">
        <v>123</v>
      </c>
      <c r="F948" s="537">
        <v>2</v>
      </c>
      <c r="G948" s="537">
        <v>2</v>
      </c>
      <c r="H948" s="537">
        <v>2</v>
      </c>
      <c r="I948" s="537">
        <v>2</v>
      </c>
      <c r="J948" s="534">
        <f t="shared" si="76"/>
        <v>8</v>
      </c>
      <c r="K948" s="549">
        <v>10000</v>
      </c>
      <c r="L948" s="559">
        <f t="shared" si="77"/>
        <v>80000</v>
      </c>
      <c r="M948" s="516"/>
      <c r="N948" s="516"/>
      <c r="O948" s="516"/>
      <c r="P948" s="516"/>
      <c r="Q948" s="516"/>
      <c r="R948" s="728"/>
    </row>
    <row r="949" spans="1:18" outlineLevel="2" x14ac:dyDescent="0.25">
      <c r="A949" s="586" t="s">
        <v>1074</v>
      </c>
      <c r="B949" s="524">
        <v>46181504</v>
      </c>
      <c r="C949" s="523">
        <v>396</v>
      </c>
      <c r="D949" s="535" t="s">
        <v>326</v>
      </c>
      <c r="E949" s="103" t="s">
        <v>123</v>
      </c>
      <c r="F949" s="537">
        <v>2</v>
      </c>
      <c r="G949" s="537">
        <v>2</v>
      </c>
      <c r="H949" s="537">
        <v>2</v>
      </c>
      <c r="I949" s="537">
        <v>2</v>
      </c>
      <c r="J949" s="534">
        <f t="shared" si="76"/>
        <v>8</v>
      </c>
      <c r="K949" s="549">
        <v>600</v>
      </c>
      <c r="L949" s="559">
        <f t="shared" si="77"/>
        <v>4800</v>
      </c>
      <c r="M949" s="516"/>
      <c r="N949" s="516"/>
      <c r="O949" s="516"/>
      <c r="P949" s="516"/>
      <c r="Q949" s="516"/>
      <c r="R949" s="728"/>
    </row>
    <row r="950" spans="1:18" outlineLevel="2" x14ac:dyDescent="0.25">
      <c r="A950" s="586" t="s">
        <v>1074</v>
      </c>
      <c r="B950" s="524">
        <v>391219602</v>
      </c>
      <c r="C950" s="523">
        <v>396</v>
      </c>
      <c r="D950" s="535" t="s">
        <v>410</v>
      </c>
      <c r="E950" s="578" t="s">
        <v>171</v>
      </c>
      <c r="F950" s="537">
        <v>2</v>
      </c>
      <c r="G950" s="537">
        <v>2</v>
      </c>
      <c r="H950" s="537">
        <v>2</v>
      </c>
      <c r="I950" s="537">
        <v>2</v>
      </c>
      <c r="J950" s="534">
        <f t="shared" si="76"/>
        <v>8</v>
      </c>
      <c r="K950" s="549">
        <v>1200</v>
      </c>
      <c r="L950" s="559">
        <f t="shared" si="77"/>
        <v>9600</v>
      </c>
      <c r="M950" s="516"/>
      <c r="N950" s="516"/>
      <c r="O950" s="516"/>
      <c r="P950" s="516"/>
      <c r="Q950" s="516"/>
      <c r="R950" s="728"/>
    </row>
    <row r="951" spans="1:18" outlineLevel="2" x14ac:dyDescent="0.25">
      <c r="A951" s="586" t="s">
        <v>1074</v>
      </c>
      <c r="B951" s="525">
        <v>46151708</v>
      </c>
      <c r="C951" s="523">
        <v>396</v>
      </c>
      <c r="D951" s="535" t="s">
        <v>653</v>
      </c>
      <c r="E951" s="105" t="s">
        <v>402</v>
      </c>
      <c r="F951" s="537">
        <v>1</v>
      </c>
      <c r="G951" s="537">
        <v>1</v>
      </c>
      <c r="H951" s="537">
        <v>1</v>
      </c>
      <c r="I951" s="537">
        <v>1</v>
      </c>
      <c r="J951" s="534">
        <f t="shared" si="76"/>
        <v>4</v>
      </c>
      <c r="K951" s="549">
        <v>22000</v>
      </c>
      <c r="L951" s="559">
        <f t="shared" si="77"/>
        <v>88000</v>
      </c>
      <c r="M951" s="516"/>
      <c r="N951" s="516"/>
      <c r="O951" s="516"/>
      <c r="P951" s="516"/>
      <c r="Q951" s="516"/>
      <c r="R951" s="728"/>
    </row>
    <row r="952" spans="1:18" outlineLevel="2" x14ac:dyDescent="0.25">
      <c r="A952" s="586" t="s">
        <v>1074</v>
      </c>
      <c r="B952" s="524">
        <v>31201502</v>
      </c>
      <c r="C952" s="523">
        <v>396</v>
      </c>
      <c r="D952" s="535" t="s">
        <v>313</v>
      </c>
      <c r="E952" s="105" t="s">
        <v>402</v>
      </c>
      <c r="F952" s="537">
        <v>2</v>
      </c>
      <c r="G952" s="537">
        <v>3</v>
      </c>
      <c r="H952" s="537">
        <v>3</v>
      </c>
      <c r="I952" s="537">
        <v>2</v>
      </c>
      <c r="J952" s="534">
        <f t="shared" si="76"/>
        <v>10</v>
      </c>
      <c r="K952" s="549">
        <v>1500</v>
      </c>
      <c r="L952" s="559">
        <f t="shared" si="77"/>
        <v>15000</v>
      </c>
      <c r="M952" s="516"/>
      <c r="N952" s="516"/>
      <c r="O952" s="516"/>
      <c r="P952" s="516"/>
      <c r="Q952" s="516"/>
      <c r="R952" s="728"/>
    </row>
    <row r="953" spans="1:18" outlineLevel="2" x14ac:dyDescent="0.25">
      <c r="A953" s="586" t="s">
        <v>1074</v>
      </c>
      <c r="B953" s="524">
        <v>42152305</v>
      </c>
      <c r="C953" s="523">
        <v>396</v>
      </c>
      <c r="D953" s="535" t="s">
        <v>324</v>
      </c>
      <c r="E953" s="103" t="s">
        <v>123</v>
      </c>
      <c r="F953" s="537">
        <v>3</v>
      </c>
      <c r="G953" s="537">
        <v>3</v>
      </c>
      <c r="H953" s="537">
        <v>2</v>
      </c>
      <c r="I953" s="537">
        <v>2</v>
      </c>
      <c r="J953" s="534">
        <f t="shared" si="76"/>
        <v>10</v>
      </c>
      <c r="K953" s="549">
        <v>110</v>
      </c>
      <c r="L953" s="559">
        <f t="shared" si="77"/>
        <v>1100</v>
      </c>
      <c r="M953" s="516"/>
      <c r="N953" s="516"/>
      <c r="O953" s="516"/>
      <c r="P953" s="516"/>
      <c r="Q953" s="516"/>
      <c r="R953" s="728"/>
    </row>
    <row r="954" spans="1:18" outlineLevel="2" x14ac:dyDescent="0.25">
      <c r="A954" s="586" t="s">
        <v>1074</v>
      </c>
      <c r="B954" s="524">
        <v>39121405</v>
      </c>
      <c r="C954" s="523">
        <v>396</v>
      </c>
      <c r="D954" s="535" t="s">
        <v>312</v>
      </c>
      <c r="E954" s="105" t="s">
        <v>402</v>
      </c>
      <c r="F954" s="537">
        <v>2</v>
      </c>
      <c r="G954" s="537">
        <v>2</v>
      </c>
      <c r="H954" s="537">
        <v>2</v>
      </c>
      <c r="I954" s="537">
        <v>2</v>
      </c>
      <c r="J954" s="534">
        <f t="shared" si="76"/>
        <v>8</v>
      </c>
      <c r="K954" s="549">
        <v>3500</v>
      </c>
      <c r="L954" s="559">
        <f t="shared" si="77"/>
        <v>28000</v>
      </c>
      <c r="M954" s="516"/>
      <c r="N954" s="516"/>
      <c r="O954" s="516"/>
      <c r="P954" s="516"/>
      <c r="Q954" s="516"/>
      <c r="R954" s="728"/>
    </row>
    <row r="955" spans="1:18" outlineLevel="2" x14ac:dyDescent="0.25">
      <c r="A955" s="586" t="s">
        <v>1074</v>
      </c>
      <c r="B955" s="524">
        <v>42152305</v>
      </c>
      <c r="C955" s="523">
        <v>396</v>
      </c>
      <c r="D955" s="535" t="s">
        <v>258</v>
      </c>
      <c r="E955" s="103" t="s">
        <v>123</v>
      </c>
      <c r="F955" s="537">
        <v>2</v>
      </c>
      <c r="G955" s="537">
        <v>2</v>
      </c>
      <c r="H955" s="537">
        <v>2</v>
      </c>
      <c r="I955" s="537">
        <v>2</v>
      </c>
      <c r="J955" s="534">
        <f t="shared" si="76"/>
        <v>8</v>
      </c>
      <c r="K955" s="549">
        <v>9000</v>
      </c>
      <c r="L955" s="559">
        <f t="shared" si="77"/>
        <v>72000</v>
      </c>
      <c r="M955" s="516"/>
      <c r="N955" s="516"/>
      <c r="O955" s="516"/>
      <c r="P955" s="516"/>
      <c r="Q955" s="516"/>
      <c r="R955" s="728"/>
    </row>
    <row r="956" spans="1:18" outlineLevel="2" x14ac:dyDescent="0.25">
      <c r="A956" s="586" t="s">
        <v>1074</v>
      </c>
      <c r="B956" s="524">
        <v>391231602</v>
      </c>
      <c r="C956" s="523">
        <v>396</v>
      </c>
      <c r="D956" s="535" t="s">
        <v>262</v>
      </c>
      <c r="E956" s="103" t="s">
        <v>123</v>
      </c>
      <c r="F956" s="537">
        <v>3</v>
      </c>
      <c r="G956" s="537">
        <v>3</v>
      </c>
      <c r="H956" s="537">
        <v>3</v>
      </c>
      <c r="I956" s="537">
        <v>3</v>
      </c>
      <c r="J956" s="534">
        <f t="shared" si="76"/>
        <v>12</v>
      </c>
      <c r="K956" s="549">
        <v>6500</v>
      </c>
      <c r="L956" s="559">
        <f t="shared" si="77"/>
        <v>78000</v>
      </c>
      <c r="M956" s="516"/>
      <c r="N956" s="516"/>
      <c r="O956" s="516"/>
      <c r="P956" s="516"/>
      <c r="Q956" s="516"/>
      <c r="R956" s="728"/>
    </row>
    <row r="957" spans="1:18" outlineLevel="2" x14ac:dyDescent="0.25">
      <c r="A957" s="586" t="s">
        <v>1074</v>
      </c>
      <c r="B957" s="524">
        <v>26111703</v>
      </c>
      <c r="C957" s="523">
        <v>396</v>
      </c>
      <c r="D957" s="535" t="s">
        <v>934</v>
      </c>
      <c r="E957" s="103" t="s">
        <v>123</v>
      </c>
      <c r="F957" s="537">
        <v>2</v>
      </c>
      <c r="G957" s="537">
        <v>2</v>
      </c>
      <c r="H957" s="537">
        <v>2</v>
      </c>
      <c r="I957" s="537">
        <v>2</v>
      </c>
      <c r="J957" s="534">
        <f t="shared" si="76"/>
        <v>8</v>
      </c>
      <c r="K957" s="549">
        <v>8500</v>
      </c>
      <c r="L957" s="559">
        <f t="shared" si="77"/>
        <v>68000</v>
      </c>
      <c r="M957" s="516"/>
      <c r="N957" s="516"/>
      <c r="O957" s="516"/>
      <c r="P957" s="516"/>
      <c r="Q957" s="516"/>
      <c r="R957" s="728"/>
    </row>
    <row r="958" spans="1:18" outlineLevel="2" x14ac:dyDescent="0.25">
      <c r="A958" s="586" t="s">
        <v>1074</v>
      </c>
      <c r="B958" s="524">
        <v>26111703</v>
      </c>
      <c r="C958" s="523">
        <v>396</v>
      </c>
      <c r="D958" s="535" t="s">
        <v>255</v>
      </c>
      <c r="E958" s="103" t="s">
        <v>123</v>
      </c>
      <c r="F958" s="537">
        <v>2</v>
      </c>
      <c r="G958" s="537">
        <v>2</v>
      </c>
      <c r="H958" s="537">
        <v>2</v>
      </c>
      <c r="I958" s="537">
        <v>2</v>
      </c>
      <c r="J958" s="534">
        <f t="shared" si="76"/>
        <v>8</v>
      </c>
      <c r="K958" s="549">
        <v>7980</v>
      </c>
      <c r="L958" s="559">
        <f t="shared" si="77"/>
        <v>63840</v>
      </c>
      <c r="M958" s="516"/>
      <c r="N958" s="516"/>
      <c r="O958" s="516"/>
      <c r="P958" s="516"/>
      <c r="Q958" s="516"/>
      <c r="R958" s="728"/>
    </row>
    <row r="959" spans="1:18" outlineLevel="2" x14ac:dyDescent="0.25">
      <c r="A959" s="586" t="s">
        <v>1074</v>
      </c>
      <c r="B959" s="524">
        <v>391231602</v>
      </c>
      <c r="C959" s="523">
        <v>396</v>
      </c>
      <c r="D959" s="535" t="s">
        <v>323</v>
      </c>
      <c r="E959" s="103" t="s">
        <v>123</v>
      </c>
      <c r="F959" s="537">
        <v>4</v>
      </c>
      <c r="G959" s="537">
        <v>4</v>
      </c>
      <c r="H959" s="537">
        <v>4</v>
      </c>
      <c r="I959" s="537">
        <v>4</v>
      </c>
      <c r="J959" s="534">
        <f t="shared" si="76"/>
        <v>16</v>
      </c>
      <c r="K959" s="549">
        <v>250</v>
      </c>
      <c r="L959" s="559">
        <f t="shared" si="77"/>
        <v>4000</v>
      </c>
      <c r="M959" s="516"/>
      <c r="N959" s="516"/>
      <c r="O959" s="516"/>
      <c r="P959" s="516"/>
      <c r="Q959" s="516"/>
      <c r="R959" s="728"/>
    </row>
    <row r="960" spans="1:18" outlineLevel="2" x14ac:dyDescent="0.25">
      <c r="A960" s="586" t="s">
        <v>1074</v>
      </c>
      <c r="B960" s="524">
        <v>39121405</v>
      </c>
      <c r="C960" s="523">
        <v>396</v>
      </c>
      <c r="D960" s="535" t="s">
        <v>743</v>
      </c>
      <c r="E960" s="103" t="s">
        <v>123</v>
      </c>
      <c r="F960" s="537">
        <v>4</v>
      </c>
      <c r="G960" s="537">
        <v>4</v>
      </c>
      <c r="H960" s="537">
        <v>4</v>
      </c>
      <c r="I960" s="537">
        <v>4</v>
      </c>
      <c r="J960" s="534">
        <f t="shared" ref="J960:J1023" si="78">+I960+H960+G960+F960</f>
        <v>16</v>
      </c>
      <c r="K960" s="549">
        <v>4500</v>
      </c>
      <c r="L960" s="559">
        <f t="shared" ref="L960:L1023" si="79">+K960*J960</f>
        <v>72000</v>
      </c>
      <c r="M960" s="516"/>
      <c r="N960" s="516"/>
      <c r="O960" s="516"/>
      <c r="P960" s="516"/>
      <c r="Q960" s="516"/>
      <c r="R960" s="728"/>
    </row>
    <row r="961" spans="1:18" outlineLevel="2" x14ac:dyDescent="0.25">
      <c r="A961" s="586" t="s">
        <v>1074</v>
      </c>
      <c r="B961" s="524">
        <v>26111703</v>
      </c>
      <c r="C961" s="523">
        <v>396</v>
      </c>
      <c r="D961" s="535" t="s">
        <v>286</v>
      </c>
      <c r="E961" s="103" t="s">
        <v>123</v>
      </c>
      <c r="F961" s="537">
        <v>4</v>
      </c>
      <c r="G961" s="537">
        <v>4</v>
      </c>
      <c r="H961" s="537">
        <v>4</v>
      </c>
      <c r="I961" s="537">
        <v>4</v>
      </c>
      <c r="J961" s="534">
        <f t="shared" si="78"/>
        <v>16</v>
      </c>
      <c r="K961" s="549">
        <v>80</v>
      </c>
      <c r="L961" s="559">
        <f t="shared" si="79"/>
        <v>1280</v>
      </c>
      <c r="M961" s="516"/>
      <c r="N961" s="516"/>
      <c r="O961" s="516"/>
      <c r="P961" s="516"/>
      <c r="Q961" s="516"/>
      <c r="R961" s="728"/>
    </row>
    <row r="962" spans="1:18" outlineLevel="2" x14ac:dyDescent="0.25">
      <c r="A962" s="586" t="s">
        <v>1074</v>
      </c>
      <c r="B962" s="524">
        <v>26111703</v>
      </c>
      <c r="C962" s="523">
        <v>396</v>
      </c>
      <c r="D962" s="535" t="s">
        <v>287</v>
      </c>
      <c r="E962" s="103" t="s">
        <v>123</v>
      </c>
      <c r="F962" s="537">
        <v>6</v>
      </c>
      <c r="G962" s="537">
        <v>6</v>
      </c>
      <c r="H962" s="537">
        <v>6</v>
      </c>
      <c r="I962" s="537">
        <v>6</v>
      </c>
      <c r="J962" s="534">
        <f t="shared" si="78"/>
        <v>24</v>
      </c>
      <c r="K962" s="549">
        <v>40</v>
      </c>
      <c r="L962" s="559">
        <f t="shared" si="79"/>
        <v>960</v>
      </c>
      <c r="M962" s="516"/>
      <c r="N962" s="516"/>
      <c r="O962" s="516"/>
      <c r="P962" s="516"/>
      <c r="Q962" s="516"/>
      <c r="R962" s="728"/>
    </row>
    <row r="963" spans="1:18" outlineLevel="2" x14ac:dyDescent="0.25">
      <c r="A963" s="586" t="s">
        <v>1074</v>
      </c>
      <c r="B963" s="524">
        <v>26111703</v>
      </c>
      <c r="C963" s="523">
        <v>396</v>
      </c>
      <c r="D963" s="535" t="s">
        <v>1086</v>
      </c>
      <c r="E963" s="100" t="s">
        <v>123</v>
      </c>
      <c r="F963" s="537">
        <v>3</v>
      </c>
      <c r="G963" s="537">
        <v>3</v>
      </c>
      <c r="H963" s="537">
        <v>3</v>
      </c>
      <c r="I963" s="537">
        <v>3</v>
      </c>
      <c r="J963" s="534">
        <f t="shared" si="78"/>
        <v>12</v>
      </c>
      <c r="K963" s="549">
        <v>1000</v>
      </c>
      <c r="L963" s="559">
        <f t="shared" si="79"/>
        <v>12000</v>
      </c>
      <c r="M963" s="516"/>
      <c r="N963" s="516"/>
      <c r="O963" s="516"/>
      <c r="P963" s="516"/>
      <c r="Q963" s="516"/>
      <c r="R963" s="728"/>
    </row>
    <row r="964" spans="1:18" outlineLevel="2" x14ac:dyDescent="0.25">
      <c r="A964" s="586" t="s">
        <v>1074</v>
      </c>
      <c r="B964" s="524">
        <v>39111518</v>
      </c>
      <c r="C964" s="523">
        <v>396</v>
      </c>
      <c r="D964" s="535" t="s">
        <v>926</v>
      </c>
      <c r="E964" s="103" t="s">
        <v>123</v>
      </c>
      <c r="F964" s="537">
        <v>6</v>
      </c>
      <c r="G964" s="537">
        <v>6</v>
      </c>
      <c r="H964" s="537">
        <v>6</v>
      </c>
      <c r="I964" s="537">
        <v>6</v>
      </c>
      <c r="J964" s="534">
        <f t="shared" si="78"/>
        <v>24</v>
      </c>
      <c r="K964" s="549">
        <v>50</v>
      </c>
      <c r="L964" s="559">
        <f t="shared" si="79"/>
        <v>1200</v>
      </c>
      <c r="M964" s="516"/>
      <c r="N964" s="516"/>
      <c r="O964" s="516"/>
      <c r="P964" s="516"/>
      <c r="Q964" s="516"/>
      <c r="R964" s="728"/>
    </row>
    <row r="965" spans="1:18" outlineLevel="2" x14ac:dyDescent="0.25">
      <c r="A965" s="586" t="s">
        <v>1074</v>
      </c>
      <c r="B965" s="524">
        <v>39121405</v>
      </c>
      <c r="C965" s="523">
        <v>396</v>
      </c>
      <c r="D965" s="535" t="s">
        <v>936</v>
      </c>
      <c r="E965" s="103" t="s">
        <v>123</v>
      </c>
      <c r="F965" s="537">
        <v>1</v>
      </c>
      <c r="G965" s="537">
        <v>1</v>
      </c>
      <c r="H965" s="537">
        <v>1</v>
      </c>
      <c r="I965" s="537">
        <v>1</v>
      </c>
      <c r="J965" s="534">
        <f t="shared" si="78"/>
        <v>4</v>
      </c>
      <c r="K965" s="549">
        <v>3000</v>
      </c>
      <c r="L965" s="559">
        <f t="shared" si="79"/>
        <v>12000</v>
      </c>
      <c r="M965" s="516"/>
      <c r="N965" s="516"/>
      <c r="O965" s="516"/>
      <c r="P965" s="516"/>
      <c r="Q965" s="516"/>
      <c r="R965" s="728"/>
    </row>
    <row r="966" spans="1:18" outlineLevel="2" x14ac:dyDescent="0.25">
      <c r="A966" s="586" t="s">
        <v>1074</v>
      </c>
      <c r="B966" s="524">
        <v>26111703</v>
      </c>
      <c r="C966" s="523">
        <v>396</v>
      </c>
      <c r="D966" s="535" t="s">
        <v>318</v>
      </c>
      <c r="E966" s="103" t="s">
        <v>123</v>
      </c>
      <c r="F966" s="537">
        <v>8</v>
      </c>
      <c r="G966" s="537">
        <v>8</v>
      </c>
      <c r="H966" s="537">
        <v>8</v>
      </c>
      <c r="I966" s="537">
        <v>8</v>
      </c>
      <c r="J966" s="534">
        <f t="shared" si="78"/>
        <v>32</v>
      </c>
      <c r="K966" s="549">
        <v>250</v>
      </c>
      <c r="L966" s="559">
        <f t="shared" si="79"/>
        <v>8000</v>
      </c>
      <c r="M966" s="516"/>
      <c r="N966" s="516"/>
      <c r="O966" s="516"/>
      <c r="P966" s="516"/>
      <c r="Q966" s="516"/>
      <c r="R966" s="728"/>
    </row>
    <row r="967" spans="1:18" outlineLevel="2" x14ac:dyDescent="0.25">
      <c r="A967" s="586" t="s">
        <v>1074</v>
      </c>
      <c r="B967" s="524">
        <v>39121405</v>
      </c>
      <c r="C967" s="523">
        <v>396</v>
      </c>
      <c r="D967" s="535" t="s">
        <v>462</v>
      </c>
      <c r="E967" s="103" t="s">
        <v>123</v>
      </c>
      <c r="F967" s="537">
        <v>3</v>
      </c>
      <c r="G967" s="537">
        <v>3</v>
      </c>
      <c r="H967" s="537">
        <v>3</v>
      </c>
      <c r="I967" s="537">
        <v>3</v>
      </c>
      <c r="J967" s="534">
        <f t="shared" si="78"/>
        <v>12</v>
      </c>
      <c r="K967" s="549">
        <v>3500</v>
      </c>
      <c r="L967" s="559">
        <f t="shared" si="79"/>
        <v>42000</v>
      </c>
      <c r="M967" s="516"/>
      <c r="N967" s="516"/>
      <c r="O967" s="516"/>
      <c r="P967" s="516"/>
      <c r="Q967" s="516"/>
      <c r="R967" s="728"/>
    </row>
    <row r="968" spans="1:18" outlineLevel="2" x14ac:dyDescent="0.25">
      <c r="A968" s="586" t="s">
        <v>1074</v>
      </c>
      <c r="B968" s="524">
        <v>41113603</v>
      </c>
      <c r="C968" s="523">
        <v>396</v>
      </c>
      <c r="D968" s="535" t="s">
        <v>1581</v>
      </c>
      <c r="E968" s="103" t="s">
        <v>123</v>
      </c>
      <c r="F968" s="537">
        <v>10</v>
      </c>
      <c r="G968" s="537">
        <v>10</v>
      </c>
      <c r="H968" s="537">
        <v>10</v>
      </c>
      <c r="I968" s="537">
        <v>10</v>
      </c>
      <c r="J968" s="534">
        <f t="shared" si="78"/>
        <v>40</v>
      </c>
      <c r="K968" s="549">
        <v>65</v>
      </c>
      <c r="L968" s="559">
        <f t="shared" si="79"/>
        <v>2600</v>
      </c>
      <c r="M968" s="516"/>
      <c r="N968" s="516"/>
      <c r="O968" s="516"/>
      <c r="P968" s="516"/>
      <c r="Q968" s="516"/>
      <c r="R968" s="728"/>
    </row>
    <row r="969" spans="1:18" outlineLevel="2" x14ac:dyDescent="0.25">
      <c r="A969" s="586" t="s">
        <v>1074</v>
      </c>
      <c r="B969" s="524">
        <v>26111703</v>
      </c>
      <c r="C969" s="523">
        <v>396</v>
      </c>
      <c r="D969" s="535" t="s">
        <v>246</v>
      </c>
      <c r="E969" s="103" t="s">
        <v>358</v>
      </c>
      <c r="F969" s="537">
        <v>12</v>
      </c>
      <c r="G969" s="537">
        <v>12</v>
      </c>
      <c r="H969" s="537">
        <v>12</v>
      </c>
      <c r="I969" s="537">
        <v>12</v>
      </c>
      <c r="J969" s="534">
        <f t="shared" si="78"/>
        <v>48</v>
      </c>
      <c r="K969" s="549">
        <v>80</v>
      </c>
      <c r="L969" s="559">
        <f>+K969*J969</f>
        <v>3840</v>
      </c>
      <c r="M969" s="516"/>
      <c r="N969" s="516"/>
      <c r="O969" s="516"/>
      <c r="P969" s="516"/>
      <c r="Q969" s="516"/>
      <c r="R969" s="728"/>
    </row>
    <row r="970" spans="1:18" outlineLevel="2" x14ac:dyDescent="0.25">
      <c r="A970" s="586" t="s">
        <v>1074</v>
      </c>
      <c r="B970" s="524">
        <v>26121500</v>
      </c>
      <c r="C970" s="523">
        <v>396</v>
      </c>
      <c r="D970" s="535" t="s">
        <v>247</v>
      </c>
      <c r="E970" s="103" t="s">
        <v>358</v>
      </c>
      <c r="F970" s="537">
        <v>12</v>
      </c>
      <c r="G970" s="537">
        <v>12</v>
      </c>
      <c r="H970" s="537">
        <v>12</v>
      </c>
      <c r="I970" s="537">
        <v>12</v>
      </c>
      <c r="J970" s="534">
        <f t="shared" si="78"/>
        <v>48</v>
      </c>
      <c r="K970" s="549">
        <v>200</v>
      </c>
      <c r="L970" s="559">
        <f t="shared" si="79"/>
        <v>9600</v>
      </c>
      <c r="M970" s="516"/>
      <c r="N970" s="516"/>
      <c r="O970" s="516"/>
      <c r="P970" s="516"/>
      <c r="Q970" s="516"/>
      <c r="R970" s="728"/>
    </row>
    <row r="971" spans="1:18" outlineLevel="2" x14ac:dyDescent="0.25">
      <c r="A971" s="586" t="s">
        <v>1074</v>
      </c>
      <c r="B971" s="524">
        <v>26121500</v>
      </c>
      <c r="C971" s="523">
        <v>396</v>
      </c>
      <c r="D971" s="535" t="s">
        <v>1088</v>
      </c>
      <c r="E971" s="103" t="s">
        <v>123</v>
      </c>
      <c r="F971" s="537">
        <v>2</v>
      </c>
      <c r="G971" s="537">
        <v>2</v>
      </c>
      <c r="H971" s="537">
        <v>2</v>
      </c>
      <c r="I971" s="537">
        <v>2</v>
      </c>
      <c r="J971" s="534">
        <f t="shared" si="78"/>
        <v>8</v>
      </c>
      <c r="K971" s="549">
        <v>3500</v>
      </c>
      <c r="L971" s="559">
        <f t="shared" si="79"/>
        <v>28000</v>
      </c>
      <c r="M971" s="516"/>
      <c r="N971" s="516"/>
      <c r="O971" s="516"/>
      <c r="P971" s="516"/>
      <c r="Q971" s="516"/>
      <c r="R971" s="728"/>
    </row>
    <row r="972" spans="1:18" outlineLevel="2" x14ac:dyDescent="0.25">
      <c r="A972" s="586" t="s">
        <v>1074</v>
      </c>
      <c r="B972" s="524">
        <v>41113603</v>
      </c>
      <c r="C972" s="523">
        <v>396</v>
      </c>
      <c r="D972" s="535" t="s">
        <v>265</v>
      </c>
      <c r="E972" s="103" t="s">
        <v>123</v>
      </c>
      <c r="F972" s="537">
        <v>15</v>
      </c>
      <c r="G972" s="537">
        <v>15</v>
      </c>
      <c r="H972" s="537">
        <v>15</v>
      </c>
      <c r="I972" s="537">
        <v>15</v>
      </c>
      <c r="J972" s="534">
        <f t="shared" si="78"/>
        <v>60</v>
      </c>
      <c r="K972" s="549">
        <v>300</v>
      </c>
      <c r="L972" s="559">
        <f t="shared" si="79"/>
        <v>18000</v>
      </c>
      <c r="M972" s="516"/>
      <c r="N972" s="516"/>
      <c r="O972" s="516"/>
      <c r="P972" s="516"/>
      <c r="Q972" s="516"/>
      <c r="R972" s="728"/>
    </row>
    <row r="973" spans="1:18" outlineLevel="2" x14ac:dyDescent="0.25">
      <c r="A973" s="586" t="s">
        <v>1074</v>
      </c>
      <c r="B973" s="524">
        <v>39121409</v>
      </c>
      <c r="C973" s="523">
        <v>396</v>
      </c>
      <c r="D973" s="535" t="s">
        <v>927</v>
      </c>
      <c r="E973" s="102" t="s">
        <v>402</v>
      </c>
      <c r="F973" s="537">
        <v>15</v>
      </c>
      <c r="G973" s="537">
        <v>15</v>
      </c>
      <c r="H973" s="537">
        <v>15</v>
      </c>
      <c r="I973" s="537">
        <v>15</v>
      </c>
      <c r="J973" s="534">
        <f t="shared" si="78"/>
        <v>60</v>
      </c>
      <c r="K973" s="549">
        <v>100</v>
      </c>
      <c r="L973" s="559">
        <f t="shared" si="79"/>
        <v>6000</v>
      </c>
      <c r="M973" s="516"/>
      <c r="N973" s="516"/>
      <c r="O973" s="516"/>
      <c r="P973" s="516"/>
      <c r="Q973" s="516"/>
      <c r="R973" s="728"/>
    </row>
    <row r="974" spans="1:18" outlineLevel="2" x14ac:dyDescent="0.25">
      <c r="A974" s="586" t="s">
        <v>1074</v>
      </c>
      <c r="B974" s="524">
        <v>26111703</v>
      </c>
      <c r="C974" s="523">
        <v>396</v>
      </c>
      <c r="D974" s="535" t="s">
        <v>928</v>
      </c>
      <c r="E974" s="102" t="s">
        <v>402</v>
      </c>
      <c r="F974" s="537">
        <v>15</v>
      </c>
      <c r="G974" s="537">
        <v>15</v>
      </c>
      <c r="H974" s="537">
        <v>15</v>
      </c>
      <c r="I974" s="537">
        <v>15</v>
      </c>
      <c r="J974" s="534">
        <f t="shared" si="78"/>
        <v>60</v>
      </c>
      <c r="K974" s="549">
        <v>125</v>
      </c>
      <c r="L974" s="559">
        <f t="shared" si="79"/>
        <v>7500</v>
      </c>
      <c r="M974" s="516"/>
      <c r="N974" s="516"/>
      <c r="O974" s="516"/>
      <c r="P974" s="516"/>
      <c r="Q974" s="516"/>
      <c r="R974" s="728"/>
    </row>
    <row r="975" spans="1:18" outlineLevel="2" x14ac:dyDescent="0.25">
      <c r="A975" s="586" t="s">
        <v>1074</v>
      </c>
      <c r="B975" s="524">
        <v>26111703</v>
      </c>
      <c r="C975" s="523">
        <v>396</v>
      </c>
      <c r="D975" s="535" t="s">
        <v>320</v>
      </c>
      <c r="E975" s="103" t="s">
        <v>123</v>
      </c>
      <c r="F975" s="537">
        <v>15</v>
      </c>
      <c r="G975" s="537">
        <v>15</v>
      </c>
      <c r="H975" s="537">
        <v>15</v>
      </c>
      <c r="I975" s="537">
        <v>15</v>
      </c>
      <c r="J975" s="534">
        <f t="shared" si="78"/>
        <v>60</v>
      </c>
      <c r="K975" s="549">
        <v>90</v>
      </c>
      <c r="L975" s="559">
        <f t="shared" si="79"/>
        <v>5400</v>
      </c>
      <c r="M975" s="516"/>
      <c r="N975" s="516"/>
      <c r="O975" s="516"/>
      <c r="P975" s="516"/>
      <c r="Q975" s="516"/>
      <c r="R975" s="728"/>
    </row>
    <row r="976" spans="1:18" outlineLevel="2" x14ac:dyDescent="0.25">
      <c r="A976" s="586" t="s">
        <v>1074</v>
      </c>
      <c r="B976" s="524">
        <v>39121405</v>
      </c>
      <c r="C976" s="523">
        <v>396</v>
      </c>
      <c r="D976" s="535" t="s">
        <v>321</v>
      </c>
      <c r="E976" s="103" t="s">
        <v>123</v>
      </c>
      <c r="F976" s="537">
        <v>15</v>
      </c>
      <c r="G976" s="537">
        <v>15</v>
      </c>
      <c r="H976" s="537">
        <v>15</v>
      </c>
      <c r="I976" s="537">
        <v>15</v>
      </c>
      <c r="J976" s="534">
        <f t="shared" si="78"/>
        <v>60</v>
      </c>
      <c r="K976" s="549">
        <v>100</v>
      </c>
      <c r="L976" s="559">
        <f t="shared" si="79"/>
        <v>6000</v>
      </c>
      <c r="M976" s="516"/>
      <c r="N976" s="516"/>
      <c r="O976" s="516"/>
      <c r="P976" s="516"/>
      <c r="Q976" s="516"/>
      <c r="R976" s="728"/>
    </row>
    <row r="977" spans="1:18" outlineLevel="2" x14ac:dyDescent="0.25">
      <c r="A977" s="586" t="s">
        <v>1074</v>
      </c>
      <c r="B977" s="524">
        <v>39121405</v>
      </c>
      <c r="C977" s="523">
        <v>396</v>
      </c>
      <c r="D977" s="535" t="s">
        <v>322</v>
      </c>
      <c r="E977" s="103" t="s">
        <v>123</v>
      </c>
      <c r="F977" s="537">
        <v>15</v>
      </c>
      <c r="G977" s="537">
        <v>15</v>
      </c>
      <c r="H977" s="537">
        <v>15</v>
      </c>
      <c r="I977" s="537">
        <v>15</v>
      </c>
      <c r="J977" s="534">
        <f t="shared" si="78"/>
        <v>60</v>
      </c>
      <c r="K977" s="549">
        <v>100</v>
      </c>
      <c r="L977" s="559">
        <f t="shared" si="79"/>
        <v>6000</v>
      </c>
      <c r="M977" s="516"/>
      <c r="N977" s="516"/>
      <c r="O977" s="516"/>
      <c r="P977" s="516"/>
      <c r="Q977" s="516"/>
      <c r="R977" s="728"/>
    </row>
    <row r="978" spans="1:18" outlineLevel="2" x14ac:dyDescent="0.25">
      <c r="A978" s="586" t="s">
        <v>1074</v>
      </c>
      <c r="B978" s="524">
        <v>39121405</v>
      </c>
      <c r="C978" s="523">
        <v>396</v>
      </c>
      <c r="D978" s="535" t="s">
        <v>319</v>
      </c>
      <c r="E978" s="103" t="s">
        <v>123</v>
      </c>
      <c r="F978" s="537">
        <v>15</v>
      </c>
      <c r="G978" s="537">
        <v>15</v>
      </c>
      <c r="H978" s="537">
        <v>15</v>
      </c>
      <c r="I978" s="537">
        <v>15</v>
      </c>
      <c r="J978" s="534">
        <f t="shared" si="78"/>
        <v>60</v>
      </c>
      <c r="K978" s="549">
        <v>50</v>
      </c>
      <c r="L978" s="559">
        <f t="shared" si="79"/>
        <v>3000</v>
      </c>
      <c r="M978" s="516"/>
      <c r="N978" s="516"/>
      <c r="O978" s="516"/>
      <c r="P978" s="516"/>
      <c r="Q978" s="516"/>
      <c r="R978" s="728"/>
    </row>
    <row r="979" spans="1:18" outlineLevel="2" x14ac:dyDescent="0.25">
      <c r="A979" s="586" t="s">
        <v>1074</v>
      </c>
      <c r="B979" s="524">
        <v>39121405</v>
      </c>
      <c r="C979" s="523">
        <v>396</v>
      </c>
      <c r="D979" s="535" t="s">
        <v>289</v>
      </c>
      <c r="E979" s="103" t="s">
        <v>123</v>
      </c>
      <c r="F979" s="537">
        <v>18</v>
      </c>
      <c r="G979" s="537">
        <v>18</v>
      </c>
      <c r="H979" s="537">
        <v>18</v>
      </c>
      <c r="I979" s="537">
        <v>18</v>
      </c>
      <c r="J979" s="534">
        <f t="shared" si="78"/>
        <v>72</v>
      </c>
      <c r="K979" s="549">
        <v>75</v>
      </c>
      <c r="L979" s="559">
        <f t="shared" si="79"/>
        <v>5400</v>
      </c>
      <c r="M979" s="516"/>
      <c r="N979" s="516"/>
      <c r="O979" s="516"/>
      <c r="P979" s="516"/>
      <c r="Q979" s="516"/>
      <c r="R979" s="728"/>
    </row>
    <row r="980" spans="1:18" outlineLevel="2" x14ac:dyDescent="0.25">
      <c r="A980" s="586" t="s">
        <v>1074</v>
      </c>
      <c r="B980" s="524">
        <v>26111703</v>
      </c>
      <c r="C980" s="523">
        <v>396</v>
      </c>
      <c r="D980" s="535" t="s">
        <v>288</v>
      </c>
      <c r="E980" s="103" t="s">
        <v>123</v>
      </c>
      <c r="F980" s="537">
        <v>20</v>
      </c>
      <c r="G980" s="537">
        <v>20</v>
      </c>
      <c r="H980" s="537">
        <v>20</v>
      </c>
      <c r="I980" s="537">
        <v>20</v>
      </c>
      <c r="J980" s="534">
        <f t="shared" si="78"/>
        <v>80</v>
      </c>
      <c r="K980" s="549">
        <v>60</v>
      </c>
      <c r="L980" s="559">
        <f t="shared" si="79"/>
        <v>4800</v>
      </c>
      <c r="M980" s="516"/>
      <c r="N980" s="516"/>
      <c r="O980" s="516"/>
      <c r="P980" s="516"/>
      <c r="Q980" s="516"/>
      <c r="R980" s="728"/>
    </row>
    <row r="981" spans="1:18" outlineLevel="2" x14ac:dyDescent="0.25">
      <c r="A981" s="586" t="s">
        <v>1074</v>
      </c>
      <c r="B981" s="524">
        <v>26111703</v>
      </c>
      <c r="C981" s="523">
        <v>396</v>
      </c>
      <c r="D981" s="535" t="s">
        <v>290</v>
      </c>
      <c r="E981" s="102" t="s">
        <v>402</v>
      </c>
      <c r="F981" s="537">
        <v>20</v>
      </c>
      <c r="G981" s="537">
        <v>20</v>
      </c>
      <c r="H981" s="537">
        <v>20</v>
      </c>
      <c r="I981" s="537">
        <v>20</v>
      </c>
      <c r="J981" s="534">
        <f t="shared" si="78"/>
        <v>80</v>
      </c>
      <c r="K981" s="549">
        <v>80</v>
      </c>
      <c r="L981" s="559">
        <f t="shared" si="79"/>
        <v>6400</v>
      </c>
      <c r="M981" s="516"/>
      <c r="N981" s="516"/>
      <c r="O981" s="516"/>
      <c r="P981" s="516"/>
      <c r="Q981" s="516"/>
      <c r="R981" s="728"/>
    </row>
    <row r="982" spans="1:18" outlineLevel="2" x14ac:dyDescent="0.25">
      <c r="A982" s="586" t="s">
        <v>1074</v>
      </c>
      <c r="B982" s="524">
        <v>26111703</v>
      </c>
      <c r="C982" s="523">
        <v>396</v>
      </c>
      <c r="D982" s="535" t="s">
        <v>291</v>
      </c>
      <c r="E982" s="103" t="s">
        <v>123</v>
      </c>
      <c r="F982" s="537">
        <v>20</v>
      </c>
      <c r="G982" s="537">
        <v>20</v>
      </c>
      <c r="H982" s="537">
        <v>20</v>
      </c>
      <c r="I982" s="537">
        <v>20</v>
      </c>
      <c r="J982" s="534">
        <f t="shared" si="78"/>
        <v>80</v>
      </c>
      <c r="K982" s="549">
        <v>50</v>
      </c>
      <c r="L982" s="559">
        <f t="shared" si="79"/>
        <v>4000</v>
      </c>
      <c r="M982" s="516"/>
      <c r="N982" s="516"/>
      <c r="O982" s="516"/>
      <c r="P982" s="516"/>
      <c r="Q982" s="516"/>
      <c r="R982" s="728"/>
    </row>
    <row r="983" spans="1:18" outlineLevel="2" x14ac:dyDescent="0.25">
      <c r="A983" s="586" t="s">
        <v>1074</v>
      </c>
      <c r="B983" s="524">
        <v>26111703</v>
      </c>
      <c r="C983" s="523">
        <v>396</v>
      </c>
      <c r="D983" s="535" t="s">
        <v>292</v>
      </c>
      <c r="E983" s="103" t="s">
        <v>123</v>
      </c>
      <c r="F983" s="537">
        <v>18</v>
      </c>
      <c r="G983" s="537">
        <v>18</v>
      </c>
      <c r="H983" s="537">
        <v>18</v>
      </c>
      <c r="I983" s="537">
        <v>18</v>
      </c>
      <c r="J983" s="534">
        <f t="shared" si="78"/>
        <v>72</v>
      </c>
      <c r="K983" s="549">
        <v>125</v>
      </c>
      <c r="L983" s="559">
        <f t="shared" si="79"/>
        <v>9000</v>
      </c>
      <c r="M983" s="516"/>
      <c r="N983" s="516"/>
      <c r="O983" s="516"/>
      <c r="P983" s="516"/>
      <c r="Q983" s="516"/>
      <c r="R983" s="728"/>
    </row>
    <row r="984" spans="1:18" outlineLevel="2" x14ac:dyDescent="0.25">
      <c r="A984" s="586" t="s">
        <v>1074</v>
      </c>
      <c r="B984" s="524">
        <v>26111703</v>
      </c>
      <c r="C984" s="523">
        <v>396</v>
      </c>
      <c r="D984" s="535" t="s">
        <v>293</v>
      </c>
      <c r="E984" s="103" t="s">
        <v>123</v>
      </c>
      <c r="F984" s="537">
        <v>18</v>
      </c>
      <c r="G984" s="537">
        <v>18</v>
      </c>
      <c r="H984" s="537">
        <v>18</v>
      </c>
      <c r="I984" s="537">
        <v>18</v>
      </c>
      <c r="J984" s="534">
        <f t="shared" si="78"/>
        <v>72</v>
      </c>
      <c r="K984" s="549">
        <v>180</v>
      </c>
      <c r="L984" s="559">
        <f t="shared" si="79"/>
        <v>12960</v>
      </c>
      <c r="M984" s="516"/>
      <c r="N984" s="516"/>
      <c r="O984" s="516"/>
      <c r="P984" s="516"/>
      <c r="Q984" s="516"/>
      <c r="R984" s="728"/>
    </row>
    <row r="985" spans="1:18" outlineLevel="2" x14ac:dyDescent="0.25">
      <c r="A985" s="586" t="s">
        <v>1074</v>
      </c>
      <c r="B985" s="524">
        <v>26111703</v>
      </c>
      <c r="C985" s="523">
        <v>396</v>
      </c>
      <c r="D985" s="535" t="s">
        <v>294</v>
      </c>
      <c r="E985" s="103" t="s">
        <v>123</v>
      </c>
      <c r="F985" s="537">
        <v>20</v>
      </c>
      <c r="G985" s="537">
        <v>20</v>
      </c>
      <c r="H985" s="537">
        <v>20</v>
      </c>
      <c r="I985" s="537">
        <v>20</v>
      </c>
      <c r="J985" s="534">
        <f t="shared" si="78"/>
        <v>80</v>
      </c>
      <c r="K985" s="549">
        <v>190</v>
      </c>
      <c r="L985" s="559">
        <f t="shared" si="79"/>
        <v>15200</v>
      </c>
      <c r="M985" s="516"/>
      <c r="N985" s="516"/>
      <c r="O985" s="516"/>
      <c r="P985" s="516"/>
      <c r="Q985" s="516"/>
      <c r="R985" s="728"/>
    </row>
    <row r="986" spans="1:18" outlineLevel="2" x14ac:dyDescent="0.25">
      <c r="A986" s="586" t="s">
        <v>1074</v>
      </c>
      <c r="B986" s="524">
        <v>26111703</v>
      </c>
      <c r="C986" s="523">
        <v>396</v>
      </c>
      <c r="D986" s="535" t="s">
        <v>295</v>
      </c>
      <c r="E986" s="103" t="s">
        <v>123</v>
      </c>
      <c r="F986" s="537">
        <v>20</v>
      </c>
      <c r="G986" s="537">
        <v>20</v>
      </c>
      <c r="H986" s="537">
        <v>20</v>
      </c>
      <c r="I986" s="537">
        <v>20</v>
      </c>
      <c r="J986" s="534">
        <f t="shared" si="78"/>
        <v>80</v>
      </c>
      <c r="K986" s="549">
        <v>100</v>
      </c>
      <c r="L986" s="559">
        <f t="shared" si="79"/>
        <v>8000</v>
      </c>
      <c r="M986" s="516"/>
      <c r="N986" s="516"/>
      <c r="O986" s="516"/>
      <c r="P986" s="516"/>
      <c r="Q986" s="516"/>
      <c r="R986" s="728"/>
    </row>
    <row r="987" spans="1:18" outlineLevel="2" x14ac:dyDescent="0.25">
      <c r="A987" s="586" t="s">
        <v>1074</v>
      </c>
      <c r="B987" s="524">
        <v>26111703</v>
      </c>
      <c r="C987" s="523">
        <v>396</v>
      </c>
      <c r="D987" s="535" t="s">
        <v>296</v>
      </c>
      <c r="E987" s="103" t="s">
        <v>123</v>
      </c>
      <c r="F987" s="537">
        <v>20</v>
      </c>
      <c r="G987" s="537">
        <v>20</v>
      </c>
      <c r="H987" s="537">
        <v>20</v>
      </c>
      <c r="I987" s="537">
        <v>20</v>
      </c>
      <c r="J987" s="534">
        <f t="shared" si="78"/>
        <v>80</v>
      </c>
      <c r="K987" s="549">
        <v>75</v>
      </c>
      <c r="L987" s="559">
        <f t="shared" si="79"/>
        <v>6000</v>
      </c>
      <c r="M987" s="516"/>
      <c r="N987" s="516"/>
      <c r="O987" s="516"/>
      <c r="P987" s="516"/>
      <c r="Q987" s="516"/>
      <c r="R987" s="728"/>
    </row>
    <row r="988" spans="1:18" outlineLevel="2" x14ac:dyDescent="0.25">
      <c r="A988" s="586" t="s">
        <v>1074</v>
      </c>
      <c r="B988" s="524">
        <v>26111703</v>
      </c>
      <c r="C988" s="523">
        <v>396</v>
      </c>
      <c r="D988" s="535" t="s">
        <v>299</v>
      </c>
      <c r="E988" s="103" t="s">
        <v>123</v>
      </c>
      <c r="F988" s="537">
        <v>20</v>
      </c>
      <c r="G988" s="537">
        <v>20</v>
      </c>
      <c r="H988" s="537">
        <v>20</v>
      </c>
      <c r="I988" s="537">
        <v>20</v>
      </c>
      <c r="J988" s="534">
        <f t="shared" si="78"/>
        <v>80</v>
      </c>
      <c r="K988" s="549">
        <v>70</v>
      </c>
      <c r="L988" s="559">
        <f t="shared" si="79"/>
        <v>5600</v>
      </c>
      <c r="M988" s="516"/>
      <c r="N988" s="516"/>
      <c r="O988" s="516"/>
      <c r="P988" s="516"/>
      <c r="Q988" s="516"/>
      <c r="R988" s="728"/>
    </row>
    <row r="989" spans="1:18" outlineLevel="2" x14ac:dyDescent="0.25">
      <c r="A989" s="586" t="s">
        <v>1074</v>
      </c>
      <c r="B989" s="524">
        <v>26111703</v>
      </c>
      <c r="C989" s="523">
        <v>396</v>
      </c>
      <c r="D989" s="535" t="s">
        <v>298</v>
      </c>
      <c r="E989" s="103" t="s">
        <v>123</v>
      </c>
      <c r="F989" s="537">
        <v>20</v>
      </c>
      <c r="G989" s="537">
        <v>20</v>
      </c>
      <c r="H989" s="537">
        <v>20</v>
      </c>
      <c r="I989" s="537">
        <v>20</v>
      </c>
      <c r="J989" s="534">
        <f t="shared" si="78"/>
        <v>80</v>
      </c>
      <c r="K989" s="549">
        <v>45</v>
      </c>
      <c r="L989" s="559">
        <f t="shared" si="79"/>
        <v>3600</v>
      </c>
      <c r="M989" s="516"/>
      <c r="N989" s="516"/>
      <c r="O989" s="516"/>
      <c r="P989" s="516"/>
      <c r="Q989" s="516"/>
      <c r="R989" s="728"/>
    </row>
    <row r="990" spans="1:18" outlineLevel="2" x14ac:dyDescent="0.25">
      <c r="A990" s="586" t="s">
        <v>1074</v>
      </c>
      <c r="B990" s="524">
        <v>26111703</v>
      </c>
      <c r="C990" s="523">
        <v>396</v>
      </c>
      <c r="D990" s="535" t="s">
        <v>297</v>
      </c>
      <c r="E990" s="103" t="s">
        <v>123</v>
      </c>
      <c r="F990" s="537">
        <v>20</v>
      </c>
      <c r="G990" s="537">
        <v>20</v>
      </c>
      <c r="H990" s="537">
        <v>20</v>
      </c>
      <c r="I990" s="537">
        <v>20</v>
      </c>
      <c r="J990" s="534">
        <f t="shared" si="78"/>
        <v>80</v>
      </c>
      <c r="K990" s="549">
        <v>100</v>
      </c>
      <c r="L990" s="559">
        <f t="shared" si="79"/>
        <v>8000</v>
      </c>
      <c r="M990" s="516"/>
      <c r="N990" s="516"/>
      <c r="O990" s="516"/>
      <c r="P990" s="516"/>
      <c r="Q990" s="516"/>
      <c r="R990" s="728"/>
    </row>
    <row r="991" spans="1:18" outlineLevel="2" x14ac:dyDescent="0.25">
      <c r="A991" s="586" t="s">
        <v>1074</v>
      </c>
      <c r="B991" s="524">
        <v>26111703</v>
      </c>
      <c r="C991" s="523">
        <v>396</v>
      </c>
      <c r="D991" s="535" t="s">
        <v>300</v>
      </c>
      <c r="E991" s="103" t="s">
        <v>123</v>
      </c>
      <c r="F991" s="537">
        <v>20</v>
      </c>
      <c r="G991" s="537">
        <v>20</v>
      </c>
      <c r="H991" s="537">
        <v>20</v>
      </c>
      <c r="I991" s="537">
        <v>20</v>
      </c>
      <c r="J991" s="534">
        <f t="shared" si="78"/>
        <v>80</v>
      </c>
      <c r="K991" s="549">
        <v>150</v>
      </c>
      <c r="L991" s="559">
        <f t="shared" si="79"/>
        <v>12000</v>
      </c>
      <c r="M991" s="516"/>
      <c r="N991" s="516"/>
      <c r="O991" s="516"/>
      <c r="P991" s="516"/>
      <c r="Q991" s="516"/>
      <c r="R991" s="728"/>
    </row>
    <row r="992" spans="1:18" outlineLevel="2" x14ac:dyDescent="0.25">
      <c r="A992" s="586" t="s">
        <v>1074</v>
      </c>
      <c r="B992" s="524">
        <v>26111703</v>
      </c>
      <c r="C992" s="523">
        <v>396</v>
      </c>
      <c r="D992" s="535" t="s">
        <v>301</v>
      </c>
      <c r="E992" s="103" t="s">
        <v>123</v>
      </c>
      <c r="F992" s="537">
        <v>20</v>
      </c>
      <c r="G992" s="537">
        <v>20</v>
      </c>
      <c r="H992" s="537">
        <v>20</v>
      </c>
      <c r="I992" s="537">
        <v>20</v>
      </c>
      <c r="J992" s="534">
        <f t="shared" si="78"/>
        <v>80</v>
      </c>
      <c r="K992" s="549">
        <v>200</v>
      </c>
      <c r="L992" s="559">
        <f t="shared" si="79"/>
        <v>16000</v>
      </c>
      <c r="M992" s="516"/>
      <c r="N992" s="516"/>
      <c r="O992" s="516"/>
      <c r="P992" s="516"/>
      <c r="Q992" s="516"/>
      <c r="R992" s="728"/>
    </row>
    <row r="993" spans="1:18" outlineLevel="2" x14ac:dyDescent="0.25">
      <c r="A993" s="586" t="s">
        <v>1074</v>
      </c>
      <c r="B993" s="524">
        <v>26111703</v>
      </c>
      <c r="C993" s="523">
        <v>396</v>
      </c>
      <c r="D993" s="535" t="s">
        <v>1582</v>
      </c>
      <c r="E993" s="103" t="s">
        <v>123</v>
      </c>
      <c r="F993" s="537">
        <v>20</v>
      </c>
      <c r="G993" s="537">
        <v>20</v>
      </c>
      <c r="H993" s="537">
        <v>20</v>
      </c>
      <c r="I993" s="537">
        <v>20</v>
      </c>
      <c r="J993" s="534">
        <f t="shared" si="78"/>
        <v>80</v>
      </c>
      <c r="K993" s="549">
        <v>100</v>
      </c>
      <c r="L993" s="559">
        <f t="shared" si="79"/>
        <v>8000</v>
      </c>
      <c r="M993" s="516"/>
      <c r="N993" s="516"/>
      <c r="O993" s="516"/>
      <c r="P993" s="516"/>
      <c r="Q993" s="516"/>
      <c r="R993" s="728"/>
    </row>
    <row r="994" spans="1:18" outlineLevel="2" x14ac:dyDescent="0.25">
      <c r="A994" s="586" t="s">
        <v>1074</v>
      </c>
      <c r="B994" s="524">
        <v>26111703</v>
      </c>
      <c r="C994" s="523">
        <v>396</v>
      </c>
      <c r="D994" s="535" t="s">
        <v>1583</v>
      </c>
      <c r="E994" s="103" t="s">
        <v>123</v>
      </c>
      <c r="F994" s="537">
        <v>20</v>
      </c>
      <c r="G994" s="537">
        <v>20</v>
      </c>
      <c r="H994" s="537">
        <v>20</v>
      </c>
      <c r="I994" s="537">
        <v>20</v>
      </c>
      <c r="J994" s="534">
        <f t="shared" si="78"/>
        <v>80</v>
      </c>
      <c r="K994" s="549">
        <v>80</v>
      </c>
      <c r="L994" s="559">
        <f t="shared" si="79"/>
        <v>6400</v>
      </c>
      <c r="M994" s="516"/>
      <c r="N994" s="516"/>
      <c r="O994" s="516"/>
      <c r="P994" s="516"/>
      <c r="Q994" s="516"/>
      <c r="R994" s="728"/>
    </row>
    <row r="995" spans="1:18" outlineLevel="2" x14ac:dyDescent="0.25">
      <c r="A995" s="586" t="s">
        <v>1074</v>
      </c>
      <c r="B995" s="524">
        <v>26111703</v>
      </c>
      <c r="C995" s="523">
        <v>396</v>
      </c>
      <c r="D995" s="535" t="s">
        <v>929</v>
      </c>
      <c r="E995" s="102" t="s">
        <v>402</v>
      </c>
      <c r="F995" s="537">
        <v>20</v>
      </c>
      <c r="G995" s="537">
        <v>20</v>
      </c>
      <c r="H995" s="537">
        <v>20</v>
      </c>
      <c r="I995" s="537">
        <v>20</v>
      </c>
      <c r="J995" s="534">
        <f t="shared" si="78"/>
        <v>80</v>
      </c>
      <c r="K995" s="549">
        <v>180</v>
      </c>
      <c r="L995" s="559">
        <f t="shared" si="79"/>
        <v>14400</v>
      </c>
      <c r="M995" s="516"/>
      <c r="N995" s="516"/>
      <c r="O995" s="516"/>
      <c r="P995" s="516"/>
      <c r="Q995" s="516"/>
      <c r="R995" s="728"/>
    </row>
    <row r="996" spans="1:18" outlineLevel="2" x14ac:dyDescent="0.25">
      <c r="A996" s="586" t="s">
        <v>1074</v>
      </c>
      <c r="B996" s="524">
        <v>26111703</v>
      </c>
      <c r="C996" s="523">
        <v>396</v>
      </c>
      <c r="D996" s="535" t="s">
        <v>930</v>
      </c>
      <c r="E996" s="102" t="s">
        <v>402</v>
      </c>
      <c r="F996" s="537">
        <v>20</v>
      </c>
      <c r="G996" s="537">
        <v>20</v>
      </c>
      <c r="H996" s="537">
        <v>20</v>
      </c>
      <c r="I996" s="537">
        <v>20</v>
      </c>
      <c r="J996" s="534">
        <f t="shared" si="78"/>
        <v>80</v>
      </c>
      <c r="K996" s="549">
        <v>190</v>
      </c>
      <c r="L996" s="559">
        <f t="shared" si="79"/>
        <v>15200</v>
      </c>
      <c r="M996" s="516"/>
      <c r="N996" s="516"/>
      <c r="O996" s="516"/>
      <c r="P996" s="516"/>
      <c r="Q996" s="516"/>
      <c r="R996" s="728"/>
    </row>
    <row r="997" spans="1:18" outlineLevel="2" x14ac:dyDescent="0.25">
      <c r="A997" s="586" t="s">
        <v>1074</v>
      </c>
      <c r="B997" s="524">
        <v>26111703</v>
      </c>
      <c r="C997" s="523">
        <v>396</v>
      </c>
      <c r="D997" s="535" t="s">
        <v>235</v>
      </c>
      <c r="E997" s="103" t="s">
        <v>931</v>
      </c>
      <c r="F997" s="537">
        <v>25</v>
      </c>
      <c r="G997" s="537">
        <v>25</v>
      </c>
      <c r="H997" s="537">
        <v>25</v>
      </c>
      <c r="I997" s="537">
        <v>25</v>
      </c>
      <c r="J997" s="534">
        <f t="shared" si="78"/>
        <v>100</v>
      </c>
      <c r="K997" s="549">
        <v>165</v>
      </c>
      <c r="L997" s="559">
        <f t="shared" si="79"/>
        <v>16500</v>
      </c>
      <c r="M997" s="516"/>
      <c r="N997" s="516"/>
      <c r="O997" s="516"/>
      <c r="P997" s="516"/>
      <c r="Q997" s="516"/>
      <c r="R997" s="728"/>
    </row>
    <row r="998" spans="1:18" outlineLevel="2" x14ac:dyDescent="0.25">
      <c r="A998" s="586" t="s">
        <v>1074</v>
      </c>
      <c r="B998" s="524">
        <v>39121436</v>
      </c>
      <c r="C998" s="523">
        <v>396</v>
      </c>
      <c r="D998" s="535" t="s">
        <v>241</v>
      </c>
      <c r="E998" s="103" t="s">
        <v>358</v>
      </c>
      <c r="F998" s="537">
        <v>25</v>
      </c>
      <c r="G998" s="537">
        <v>25</v>
      </c>
      <c r="H998" s="537">
        <v>25</v>
      </c>
      <c r="I998" s="537">
        <v>25</v>
      </c>
      <c r="J998" s="534">
        <f t="shared" si="78"/>
        <v>100</v>
      </c>
      <c r="K998" s="549">
        <v>75</v>
      </c>
      <c r="L998" s="559">
        <f t="shared" si="79"/>
        <v>7500</v>
      </c>
      <c r="M998" s="516"/>
      <c r="N998" s="516"/>
      <c r="O998" s="516"/>
      <c r="P998" s="516"/>
      <c r="Q998" s="516"/>
      <c r="R998" s="728"/>
    </row>
    <row r="999" spans="1:18" outlineLevel="2" x14ac:dyDescent="0.25">
      <c r="A999" s="586" t="s">
        <v>1074</v>
      </c>
      <c r="B999" s="526">
        <v>26121532</v>
      </c>
      <c r="C999" s="523">
        <v>396</v>
      </c>
      <c r="D999" s="535" t="s">
        <v>240</v>
      </c>
      <c r="E999" s="103" t="s">
        <v>357</v>
      </c>
      <c r="F999" s="537">
        <v>25</v>
      </c>
      <c r="G999" s="537">
        <v>25</v>
      </c>
      <c r="H999" s="537">
        <v>25</v>
      </c>
      <c r="I999" s="537">
        <v>25</v>
      </c>
      <c r="J999" s="534">
        <f t="shared" si="78"/>
        <v>100</v>
      </c>
      <c r="K999" s="549">
        <v>320</v>
      </c>
      <c r="L999" s="559">
        <f t="shared" si="79"/>
        <v>32000</v>
      </c>
      <c r="M999" s="516"/>
      <c r="N999" s="516"/>
      <c r="O999" s="516"/>
      <c r="P999" s="516"/>
      <c r="Q999" s="516"/>
      <c r="R999" s="728"/>
    </row>
    <row r="1000" spans="1:18" outlineLevel="2" x14ac:dyDescent="0.25">
      <c r="A1000" s="586" t="s">
        <v>1074</v>
      </c>
      <c r="B1000" s="526">
        <v>26121532</v>
      </c>
      <c r="C1000" s="523">
        <v>396</v>
      </c>
      <c r="D1000" s="535" t="s">
        <v>244</v>
      </c>
      <c r="E1000" s="103" t="s">
        <v>358</v>
      </c>
      <c r="F1000" s="537">
        <v>25</v>
      </c>
      <c r="G1000" s="537">
        <v>25</v>
      </c>
      <c r="H1000" s="537">
        <v>25</v>
      </c>
      <c r="I1000" s="537">
        <v>25</v>
      </c>
      <c r="J1000" s="534">
        <f t="shared" si="78"/>
        <v>100</v>
      </c>
      <c r="K1000" s="549">
        <v>120</v>
      </c>
      <c r="L1000" s="559">
        <f t="shared" si="79"/>
        <v>12000</v>
      </c>
      <c r="M1000" s="516"/>
      <c r="N1000" s="516"/>
      <c r="O1000" s="516"/>
      <c r="P1000" s="516"/>
      <c r="Q1000" s="516"/>
      <c r="R1000" s="728"/>
    </row>
    <row r="1001" spans="1:18" outlineLevel="2" x14ac:dyDescent="0.25">
      <c r="A1001" s="586" t="s">
        <v>1074</v>
      </c>
      <c r="B1001" s="524">
        <v>26121500</v>
      </c>
      <c r="C1001" s="523">
        <v>396</v>
      </c>
      <c r="D1001" s="535" t="s">
        <v>245</v>
      </c>
      <c r="E1001" s="103" t="s">
        <v>358</v>
      </c>
      <c r="F1001" s="537">
        <v>25</v>
      </c>
      <c r="G1001" s="537">
        <v>25</v>
      </c>
      <c r="H1001" s="537">
        <v>25</v>
      </c>
      <c r="I1001" s="537">
        <v>25</v>
      </c>
      <c r="J1001" s="534">
        <f t="shared" si="78"/>
        <v>100</v>
      </c>
      <c r="K1001" s="549">
        <v>100</v>
      </c>
      <c r="L1001" s="559">
        <f t="shared" si="79"/>
        <v>10000</v>
      </c>
      <c r="M1001" s="516"/>
      <c r="N1001" s="516"/>
      <c r="O1001" s="516"/>
      <c r="P1001" s="516"/>
      <c r="Q1001" s="516"/>
      <c r="R1001" s="728"/>
    </row>
    <row r="1002" spans="1:18" outlineLevel="2" x14ac:dyDescent="0.25">
      <c r="A1002" s="586" t="s">
        <v>1074</v>
      </c>
      <c r="B1002" s="524">
        <v>26121500</v>
      </c>
      <c r="C1002" s="523">
        <v>396</v>
      </c>
      <c r="D1002" s="535" t="s">
        <v>251</v>
      </c>
      <c r="E1002" s="103" t="s">
        <v>358</v>
      </c>
      <c r="F1002" s="537">
        <v>25</v>
      </c>
      <c r="G1002" s="537">
        <v>25</v>
      </c>
      <c r="H1002" s="537">
        <v>25</v>
      </c>
      <c r="I1002" s="537">
        <v>25</v>
      </c>
      <c r="J1002" s="534">
        <f t="shared" si="78"/>
        <v>100</v>
      </c>
      <c r="K1002" s="549">
        <v>230</v>
      </c>
      <c r="L1002" s="559">
        <f t="shared" si="79"/>
        <v>23000</v>
      </c>
      <c r="M1002" s="516"/>
      <c r="N1002" s="516"/>
      <c r="O1002" s="516"/>
      <c r="P1002" s="516"/>
      <c r="Q1002" s="516"/>
      <c r="R1002" s="728"/>
    </row>
    <row r="1003" spans="1:18" outlineLevel="2" x14ac:dyDescent="0.25">
      <c r="A1003" s="586" t="s">
        <v>1074</v>
      </c>
      <c r="B1003" s="524">
        <v>26121500</v>
      </c>
      <c r="C1003" s="523">
        <v>396</v>
      </c>
      <c r="D1003" s="535" t="s">
        <v>252</v>
      </c>
      <c r="E1003" s="103" t="s">
        <v>358</v>
      </c>
      <c r="F1003" s="537">
        <v>15</v>
      </c>
      <c r="G1003" s="537">
        <v>15</v>
      </c>
      <c r="H1003" s="537">
        <v>15</v>
      </c>
      <c r="I1003" s="537">
        <v>15</v>
      </c>
      <c r="J1003" s="534">
        <f t="shared" si="78"/>
        <v>60</v>
      </c>
      <c r="K1003" s="549">
        <v>290</v>
      </c>
      <c r="L1003" s="559">
        <f t="shared" si="79"/>
        <v>17400</v>
      </c>
      <c r="M1003" s="516"/>
      <c r="N1003" s="516"/>
      <c r="O1003" s="516"/>
      <c r="P1003" s="516"/>
      <c r="Q1003" s="516"/>
      <c r="R1003" s="728"/>
    </row>
    <row r="1004" spans="1:18" outlineLevel="2" x14ac:dyDescent="0.25">
      <c r="A1004" s="586" t="s">
        <v>1074</v>
      </c>
      <c r="B1004" s="524">
        <v>26121500</v>
      </c>
      <c r="C1004" s="523">
        <v>396</v>
      </c>
      <c r="D1004" s="535" t="s">
        <v>264</v>
      </c>
      <c r="E1004" s="103" t="s">
        <v>357</v>
      </c>
      <c r="F1004" s="537">
        <v>25</v>
      </c>
      <c r="G1004" s="537">
        <v>25</v>
      </c>
      <c r="H1004" s="537">
        <v>25</v>
      </c>
      <c r="I1004" s="537">
        <v>25</v>
      </c>
      <c r="J1004" s="534">
        <f t="shared" si="78"/>
        <v>100</v>
      </c>
      <c r="K1004" s="549">
        <v>130</v>
      </c>
      <c r="L1004" s="559">
        <f t="shared" si="79"/>
        <v>13000</v>
      </c>
      <c r="M1004" s="516"/>
      <c r="N1004" s="516"/>
      <c r="O1004" s="516"/>
      <c r="P1004" s="516"/>
      <c r="Q1004" s="516"/>
      <c r="R1004" s="728"/>
    </row>
    <row r="1005" spans="1:18" outlineLevel="2" x14ac:dyDescent="0.25">
      <c r="A1005" s="586" t="s">
        <v>1074</v>
      </c>
      <c r="B1005" s="735" t="s">
        <v>1410</v>
      </c>
      <c r="C1005" s="523">
        <v>396</v>
      </c>
      <c r="D1005" s="535" t="s">
        <v>302</v>
      </c>
      <c r="E1005" s="103" t="s">
        <v>123</v>
      </c>
      <c r="F1005" s="537">
        <v>15</v>
      </c>
      <c r="G1005" s="537">
        <v>15</v>
      </c>
      <c r="H1005" s="537">
        <v>15</v>
      </c>
      <c r="I1005" s="537">
        <v>15</v>
      </c>
      <c r="J1005" s="534">
        <f t="shared" si="78"/>
        <v>60</v>
      </c>
      <c r="K1005" s="549">
        <v>400</v>
      </c>
      <c r="L1005" s="559">
        <f t="shared" si="79"/>
        <v>24000</v>
      </c>
      <c r="M1005" s="516"/>
      <c r="N1005" s="516"/>
      <c r="O1005" s="516"/>
      <c r="P1005" s="516"/>
      <c r="Q1005" s="516"/>
      <c r="R1005" s="728"/>
    </row>
    <row r="1006" spans="1:18" outlineLevel="2" x14ac:dyDescent="0.25">
      <c r="A1006" s="586" t="s">
        <v>1074</v>
      </c>
      <c r="B1006" s="524">
        <v>44121802</v>
      </c>
      <c r="C1006" s="523">
        <v>396</v>
      </c>
      <c r="D1006" s="535" t="s">
        <v>280</v>
      </c>
      <c r="E1006" s="105" t="s">
        <v>402</v>
      </c>
      <c r="F1006" s="537">
        <v>25</v>
      </c>
      <c r="G1006" s="537">
        <v>25</v>
      </c>
      <c r="H1006" s="537">
        <v>25</v>
      </c>
      <c r="I1006" s="537">
        <v>25</v>
      </c>
      <c r="J1006" s="534">
        <f t="shared" si="78"/>
        <v>100</v>
      </c>
      <c r="K1006" s="549">
        <v>15</v>
      </c>
      <c r="L1006" s="559">
        <f t="shared" si="79"/>
        <v>1500</v>
      </c>
      <c r="M1006" s="516"/>
      <c r="N1006" s="516"/>
      <c r="O1006" s="516"/>
      <c r="P1006" s="516"/>
      <c r="Q1006" s="516"/>
      <c r="R1006" s="728"/>
    </row>
    <row r="1007" spans="1:18" outlineLevel="2" x14ac:dyDescent="0.25">
      <c r="A1007" s="586" t="s">
        <v>1074</v>
      </c>
      <c r="B1007" s="524">
        <v>39121721</v>
      </c>
      <c r="C1007" s="523">
        <v>396</v>
      </c>
      <c r="D1007" s="535" t="s">
        <v>282</v>
      </c>
      <c r="E1007" s="103" t="s">
        <v>360</v>
      </c>
      <c r="F1007" s="537">
        <v>25</v>
      </c>
      <c r="G1007" s="537">
        <v>25</v>
      </c>
      <c r="H1007" s="537">
        <v>25</v>
      </c>
      <c r="I1007" s="537">
        <v>25</v>
      </c>
      <c r="J1007" s="534">
        <f t="shared" si="78"/>
        <v>100</v>
      </c>
      <c r="K1007" s="549">
        <v>25</v>
      </c>
      <c r="L1007" s="559">
        <f t="shared" si="79"/>
        <v>2500</v>
      </c>
      <c r="M1007" s="516"/>
      <c r="N1007" s="516"/>
      <c r="O1007" s="516"/>
      <c r="P1007" s="516"/>
      <c r="Q1007" s="516"/>
      <c r="R1007" s="728"/>
    </row>
    <row r="1008" spans="1:18" outlineLevel="2" x14ac:dyDescent="0.25">
      <c r="A1008" s="586" t="s">
        <v>1074</v>
      </c>
      <c r="B1008" s="524">
        <v>39121721</v>
      </c>
      <c r="C1008" s="523">
        <v>396</v>
      </c>
      <c r="D1008" s="535" t="s">
        <v>1052</v>
      </c>
      <c r="E1008" s="100" t="s">
        <v>402</v>
      </c>
      <c r="F1008" s="537">
        <v>5</v>
      </c>
      <c r="G1008" s="537">
        <v>5</v>
      </c>
      <c r="H1008" s="537">
        <v>5</v>
      </c>
      <c r="I1008" s="537">
        <v>5</v>
      </c>
      <c r="J1008" s="534">
        <f t="shared" si="78"/>
        <v>20</v>
      </c>
      <c r="K1008" s="549">
        <v>1800</v>
      </c>
      <c r="L1008" s="559">
        <f t="shared" si="79"/>
        <v>36000</v>
      </c>
      <c r="M1008" s="516"/>
      <c r="N1008" s="516"/>
      <c r="O1008" s="516"/>
      <c r="P1008" s="516"/>
      <c r="Q1008" s="516"/>
      <c r="R1008" s="728"/>
    </row>
    <row r="1009" spans="1:18" outlineLevel="2" x14ac:dyDescent="0.25">
      <c r="A1009" s="586" t="s">
        <v>1074</v>
      </c>
      <c r="B1009" s="779">
        <v>46191601</v>
      </c>
      <c r="C1009" s="523">
        <v>396</v>
      </c>
      <c r="D1009" s="535" t="s">
        <v>951</v>
      </c>
      <c r="E1009" s="103" t="s">
        <v>123</v>
      </c>
      <c r="F1009" s="537">
        <v>4</v>
      </c>
      <c r="G1009" s="537">
        <v>4</v>
      </c>
      <c r="H1009" s="537">
        <v>4</v>
      </c>
      <c r="I1009" s="537">
        <v>4</v>
      </c>
      <c r="J1009" s="534">
        <f t="shared" si="78"/>
        <v>16</v>
      </c>
      <c r="K1009" s="549">
        <v>2000</v>
      </c>
      <c r="L1009" s="559">
        <f t="shared" si="79"/>
        <v>32000</v>
      </c>
      <c r="M1009" s="516"/>
      <c r="N1009" s="516"/>
      <c r="O1009" s="516"/>
      <c r="P1009" s="516"/>
      <c r="Q1009" s="516"/>
      <c r="R1009" s="728"/>
    </row>
    <row r="1010" spans="1:18" outlineLevel="2" x14ac:dyDescent="0.25">
      <c r="A1010" s="586" t="s">
        <v>1074</v>
      </c>
      <c r="B1010" s="524">
        <v>32141000</v>
      </c>
      <c r="C1010" s="523">
        <v>396</v>
      </c>
      <c r="D1010" s="535" t="s">
        <v>249</v>
      </c>
      <c r="E1010" s="103" t="s">
        <v>358</v>
      </c>
      <c r="F1010" s="537">
        <v>37</v>
      </c>
      <c r="G1010" s="537">
        <v>37</v>
      </c>
      <c r="H1010" s="537">
        <v>37</v>
      </c>
      <c r="I1010" s="537">
        <v>37</v>
      </c>
      <c r="J1010" s="534">
        <f t="shared" si="78"/>
        <v>148</v>
      </c>
      <c r="K1010" s="549">
        <v>160</v>
      </c>
      <c r="L1010" s="559">
        <f t="shared" si="79"/>
        <v>23680</v>
      </c>
      <c r="M1010" s="516"/>
      <c r="N1010" s="516"/>
      <c r="O1010" s="516"/>
      <c r="P1010" s="516"/>
      <c r="Q1010" s="516"/>
      <c r="R1010" s="728"/>
    </row>
    <row r="1011" spans="1:18" outlineLevel="2" x14ac:dyDescent="0.25">
      <c r="A1011" s="586" t="s">
        <v>1074</v>
      </c>
      <c r="B1011" s="524">
        <v>26121500</v>
      </c>
      <c r="C1011" s="523">
        <v>396</v>
      </c>
      <c r="D1011" s="535" t="s">
        <v>1044</v>
      </c>
      <c r="E1011" s="103" t="s">
        <v>123</v>
      </c>
      <c r="F1011" s="537">
        <v>2</v>
      </c>
      <c r="G1011" s="537">
        <v>2</v>
      </c>
      <c r="H1011" s="537">
        <v>2</v>
      </c>
      <c r="I1011" s="537">
        <v>2</v>
      </c>
      <c r="J1011" s="534">
        <f t="shared" si="78"/>
        <v>8</v>
      </c>
      <c r="K1011" s="549">
        <v>4000</v>
      </c>
      <c r="L1011" s="559">
        <f t="shared" si="79"/>
        <v>32000</v>
      </c>
      <c r="M1011" s="516"/>
      <c r="N1011" s="516"/>
      <c r="O1011" s="516"/>
      <c r="P1011" s="516"/>
      <c r="Q1011" s="516"/>
      <c r="R1011" s="728"/>
    </row>
    <row r="1012" spans="1:18" outlineLevel="2" x14ac:dyDescent="0.25">
      <c r="A1012" s="586" t="s">
        <v>1074</v>
      </c>
      <c r="B1012" s="524">
        <v>32141000</v>
      </c>
      <c r="C1012" s="523">
        <v>396</v>
      </c>
      <c r="D1012" s="535" t="s">
        <v>283</v>
      </c>
      <c r="E1012" s="103" t="s">
        <v>360</v>
      </c>
      <c r="F1012" s="537">
        <v>37</v>
      </c>
      <c r="G1012" s="537">
        <v>37</v>
      </c>
      <c r="H1012" s="537">
        <v>37</v>
      </c>
      <c r="I1012" s="537">
        <v>37</v>
      </c>
      <c r="J1012" s="534">
        <f t="shared" si="78"/>
        <v>148</v>
      </c>
      <c r="K1012" s="549">
        <v>20</v>
      </c>
      <c r="L1012" s="559">
        <f t="shared" si="79"/>
        <v>2960</v>
      </c>
      <c r="M1012" s="516"/>
      <c r="N1012" s="516"/>
      <c r="O1012" s="516"/>
      <c r="P1012" s="516"/>
      <c r="Q1012" s="516"/>
      <c r="R1012" s="728"/>
    </row>
    <row r="1013" spans="1:18" outlineLevel="2" x14ac:dyDescent="0.25">
      <c r="A1013" s="586" t="s">
        <v>1074</v>
      </c>
      <c r="B1013" s="524">
        <v>39121721</v>
      </c>
      <c r="C1013" s="523">
        <v>396</v>
      </c>
      <c r="D1013" s="535" t="s">
        <v>284</v>
      </c>
      <c r="E1013" s="105" t="s">
        <v>402</v>
      </c>
      <c r="F1013" s="537">
        <v>37</v>
      </c>
      <c r="G1013" s="537">
        <v>37</v>
      </c>
      <c r="H1013" s="537">
        <v>37</v>
      </c>
      <c r="I1013" s="537">
        <v>37</v>
      </c>
      <c r="J1013" s="534">
        <f t="shared" si="78"/>
        <v>148</v>
      </c>
      <c r="K1013" s="549">
        <v>17</v>
      </c>
      <c r="L1013" s="559">
        <f t="shared" si="79"/>
        <v>2516</v>
      </c>
      <c r="M1013" s="516"/>
      <c r="N1013" s="516"/>
      <c r="O1013" s="516"/>
      <c r="P1013" s="516"/>
      <c r="Q1013" s="516"/>
      <c r="R1013" s="728"/>
    </row>
    <row r="1014" spans="1:18" outlineLevel="2" x14ac:dyDescent="0.25">
      <c r="A1014" s="586" t="s">
        <v>1074</v>
      </c>
      <c r="B1014" s="524">
        <v>39121721</v>
      </c>
      <c r="C1014" s="523">
        <v>396</v>
      </c>
      <c r="D1014" s="535" t="s">
        <v>250</v>
      </c>
      <c r="E1014" s="103" t="s">
        <v>358</v>
      </c>
      <c r="F1014" s="537">
        <v>38</v>
      </c>
      <c r="G1014" s="537">
        <v>38</v>
      </c>
      <c r="H1014" s="537">
        <v>38</v>
      </c>
      <c r="I1014" s="537">
        <v>38</v>
      </c>
      <c r="J1014" s="534">
        <f t="shared" si="78"/>
        <v>152</v>
      </c>
      <c r="K1014" s="549">
        <v>140</v>
      </c>
      <c r="L1014" s="559">
        <f t="shared" si="79"/>
        <v>21280</v>
      </c>
      <c r="M1014" s="516"/>
      <c r="N1014" s="516"/>
      <c r="O1014" s="516"/>
      <c r="P1014" s="516"/>
      <c r="Q1014" s="516"/>
      <c r="R1014" s="728"/>
    </row>
    <row r="1015" spans="1:18" outlineLevel="2" x14ac:dyDescent="0.25">
      <c r="A1015" s="586" t="s">
        <v>1074</v>
      </c>
      <c r="B1015" s="524">
        <v>26121500</v>
      </c>
      <c r="C1015" s="523">
        <v>396</v>
      </c>
      <c r="D1015" s="535" t="s">
        <v>239</v>
      </c>
      <c r="E1015" s="103" t="s">
        <v>357</v>
      </c>
      <c r="F1015" s="537">
        <v>40</v>
      </c>
      <c r="G1015" s="537">
        <v>40</v>
      </c>
      <c r="H1015" s="537">
        <v>40</v>
      </c>
      <c r="I1015" s="537">
        <v>40</v>
      </c>
      <c r="J1015" s="534">
        <f t="shared" si="78"/>
        <v>160</v>
      </c>
      <c r="K1015" s="549">
        <v>320</v>
      </c>
      <c r="L1015" s="559">
        <f t="shared" si="79"/>
        <v>51200</v>
      </c>
      <c r="M1015" s="516"/>
      <c r="N1015" s="516"/>
      <c r="O1015" s="516"/>
      <c r="P1015" s="516"/>
      <c r="Q1015" s="516"/>
      <c r="R1015" s="728"/>
    </row>
    <row r="1016" spans="1:18" outlineLevel="2" x14ac:dyDescent="0.25">
      <c r="A1016" s="586" t="s">
        <v>1074</v>
      </c>
      <c r="B1016" s="526">
        <v>26121532</v>
      </c>
      <c r="C1016" s="523">
        <v>396</v>
      </c>
      <c r="D1016" s="535" t="s">
        <v>248</v>
      </c>
      <c r="E1016" s="103" t="s">
        <v>358</v>
      </c>
      <c r="F1016" s="537">
        <v>65</v>
      </c>
      <c r="G1016" s="537">
        <v>65</v>
      </c>
      <c r="H1016" s="537">
        <v>65</v>
      </c>
      <c r="I1016" s="537">
        <v>65</v>
      </c>
      <c r="J1016" s="534">
        <f t="shared" si="78"/>
        <v>260</v>
      </c>
      <c r="K1016" s="549">
        <v>180</v>
      </c>
      <c r="L1016" s="559">
        <f t="shared" si="79"/>
        <v>46800</v>
      </c>
      <c r="M1016" s="516"/>
      <c r="N1016" s="516"/>
      <c r="O1016" s="516"/>
      <c r="P1016" s="516"/>
      <c r="Q1016" s="516"/>
      <c r="R1016" s="728"/>
    </row>
    <row r="1017" spans="1:18" outlineLevel="2" x14ac:dyDescent="0.25">
      <c r="A1017" s="586" t="s">
        <v>1074</v>
      </c>
      <c r="B1017" s="524">
        <v>26121500</v>
      </c>
      <c r="C1017" s="523">
        <v>396</v>
      </c>
      <c r="D1017" s="535" t="s">
        <v>277</v>
      </c>
      <c r="E1017" s="103" t="s">
        <v>358</v>
      </c>
      <c r="F1017" s="537">
        <v>35</v>
      </c>
      <c r="G1017" s="537">
        <v>35</v>
      </c>
      <c r="H1017" s="537">
        <v>35</v>
      </c>
      <c r="I1017" s="537">
        <v>35</v>
      </c>
      <c r="J1017" s="534">
        <f t="shared" si="78"/>
        <v>140</v>
      </c>
      <c r="K1017" s="549">
        <v>625</v>
      </c>
      <c r="L1017" s="559">
        <f t="shared" si="79"/>
        <v>87500</v>
      </c>
      <c r="M1017" s="516"/>
      <c r="N1017" s="516"/>
      <c r="O1017" s="516"/>
      <c r="P1017" s="516"/>
      <c r="Q1017" s="516"/>
      <c r="R1017" s="728"/>
    </row>
    <row r="1018" spans="1:18" outlineLevel="2" x14ac:dyDescent="0.25">
      <c r="A1018" s="586" t="s">
        <v>1074</v>
      </c>
      <c r="B1018" s="524">
        <v>30111503</v>
      </c>
      <c r="C1018" s="523">
        <v>396</v>
      </c>
      <c r="D1018" s="535" t="s">
        <v>278</v>
      </c>
      <c r="E1018" s="103" t="s">
        <v>358</v>
      </c>
      <c r="F1018" s="537">
        <v>50</v>
      </c>
      <c r="G1018" s="537">
        <v>50</v>
      </c>
      <c r="H1018" s="537">
        <v>50</v>
      </c>
      <c r="I1018" s="537">
        <v>50</v>
      </c>
      <c r="J1018" s="534">
        <f t="shared" si="78"/>
        <v>200</v>
      </c>
      <c r="K1018" s="549">
        <v>320</v>
      </c>
      <c r="L1018" s="559">
        <f t="shared" si="79"/>
        <v>64000</v>
      </c>
      <c r="M1018" s="516"/>
      <c r="N1018" s="516"/>
      <c r="O1018" s="516"/>
      <c r="P1018" s="516"/>
      <c r="Q1018" s="516"/>
      <c r="R1018" s="728"/>
    </row>
    <row r="1019" spans="1:18" outlineLevel="2" x14ac:dyDescent="0.25">
      <c r="A1019" s="586" t="s">
        <v>1074</v>
      </c>
      <c r="B1019" s="524">
        <v>30111503</v>
      </c>
      <c r="C1019" s="523">
        <v>396</v>
      </c>
      <c r="D1019" s="535" t="s">
        <v>952</v>
      </c>
      <c r="E1019" s="103" t="s">
        <v>358</v>
      </c>
      <c r="F1019" s="537">
        <v>30</v>
      </c>
      <c r="G1019" s="537">
        <v>30</v>
      </c>
      <c r="H1019" s="537">
        <v>30</v>
      </c>
      <c r="I1019" s="537">
        <v>30</v>
      </c>
      <c r="J1019" s="534">
        <f t="shared" si="78"/>
        <v>120</v>
      </c>
      <c r="K1019" s="549">
        <v>420</v>
      </c>
      <c r="L1019" s="559">
        <f t="shared" si="79"/>
        <v>50400</v>
      </c>
      <c r="M1019" s="516"/>
      <c r="N1019" s="516"/>
      <c r="O1019" s="516"/>
      <c r="P1019" s="516"/>
      <c r="Q1019" s="516"/>
      <c r="R1019" s="728"/>
    </row>
    <row r="1020" spans="1:18" outlineLevel="2" x14ac:dyDescent="0.25">
      <c r="A1020" s="586" t="s">
        <v>1074</v>
      </c>
      <c r="B1020" s="524">
        <v>30111503</v>
      </c>
      <c r="C1020" s="523">
        <v>396</v>
      </c>
      <c r="D1020" s="535" t="s">
        <v>236</v>
      </c>
      <c r="E1020" s="103" t="s">
        <v>357</v>
      </c>
      <c r="F1020" s="537">
        <v>30</v>
      </c>
      <c r="G1020" s="537">
        <v>30</v>
      </c>
      <c r="H1020" s="537">
        <v>30</v>
      </c>
      <c r="I1020" s="537">
        <v>30</v>
      </c>
      <c r="J1020" s="534">
        <f t="shared" si="78"/>
        <v>120</v>
      </c>
      <c r="K1020" s="549">
        <v>320</v>
      </c>
      <c r="L1020" s="559">
        <f t="shared" si="79"/>
        <v>38400</v>
      </c>
      <c r="M1020" s="516"/>
      <c r="N1020" s="516"/>
      <c r="O1020" s="516"/>
      <c r="P1020" s="516"/>
      <c r="Q1020" s="516"/>
      <c r="R1020" s="728"/>
    </row>
    <row r="1021" spans="1:18" outlineLevel="2" x14ac:dyDescent="0.25">
      <c r="A1021" s="586" t="s">
        <v>1074</v>
      </c>
      <c r="B1021" s="526">
        <v>26121532</v>
      </c>
      <c r="C1021" s="523">
        <v>396</v>
      </c>
      <c r="D1021" s="535" t="s">
        <v>237</v>
      </c>
      <c r="E1021" s="103" t="s">
        <v>357</v>
      </c>
      <c r="F1021" s="537">
        <v>30</v>
      </c>
      <c r="G1021" s="537">
        <v>30</v>
      </c>
      <c r="H1021" s="537">
        <v>30</v>
      </c>
      <c r="I1021" s="537">
        <v>30</v>
      </c>
      <c r="J1021" s="534">
        <f t="shared" si="78"/>
        <v>120</v>
      </c>
      <c r="K1021" s="549">
        <v>320</v>
      </c>
      <c r="L1021" s="559">
        <f t="shared" si="79"/>
        <v>38400</v>
      </c>
      <c r="M1021" s="516"/>
      <c r="N1021" s="516"/>
      <c r="O1021" s="516"/>
      <c r="P1021" s="516"/>
      <c r="Q1021" s="516"/>
      <c r="R1021" s="728"/>
    </row>
    <row r="1022" spans="1:18" outlineLevel="2" x14ac:dyDescent="0.25">
      <c r="A1022" s="586" t="s">
        <v>1074</v>
      </c>
      <c r="B1022" s="526">
        <v>26121532</v>
      </c>
      <c r="C1022" s="530">
        <v>396</v>
      </c>
      <c r="D1022" s="540" t="s">
        <v>1241</v>
      </c>
      <c r="E1022" s="104" t="s">
        <v>756</v>
      </c>
      <c r="F1022" s="104">
        <v>25</v>
      </c>
      <c r="G1022" s="104">
        <v>25</v>
      </c>
      <c r="H1022" s="104">
        <v>25</v>
      </c>
      <c r="I1022" s="104">
        <v>25</v>
      </c>
      <c r="J1022" s="534">
        <f t="shared" si="78"/>
        <v>100</v>
      </c>
      <c r="K1022" s="552">
        <v>65</v>
      </c>
      <c r="L1022" s="559">
        <f t="shared" si="79"/>
        <v>6500</v>
      </c>
      <c r="M1022" s="516"/>
      <c r="N1022" s="516"/>
      <c r="O1022" s="516"/>
      <c r="P1022" s="516"/>
      <c r="Q1022" s="516"/>
      <c r="R1022" s="728"/>
    </row>
    <row r="1023" spans="1:18" outlineLevel="2" x14ac:dyDescent="0.25">
      <c r="A1023" s="586" t="s">
        <v>1074</v>
      </c>
      <c r="B1023" s="527">
        <v>26111702</v>
      </c>
      <c r="C1023" s="530">
        <v>396</v>
      </c>
      <c r="D1023" s="540" t="s">
        <v>1240</v>
      </c>
      <c r="E1023" s="104" t="s">
        <v>756</v>
      </c>
      <c r="F1023" s="104">
        <v>25</v>
      </c>
      <c r="G1023" s="104">
        <v>25</v>
      </c>
      <c r="H1023" s="104">
        <v>25</v>
      </c>
      <c r="I1023" s="104">
        <v>25</v>
      </c>
      <c r="J1023" s="534">
        <f t="shared" si="78"/>
        <v>100</v>
      </c>
      <c r="K1023" s="552">
        <v>82</v>
      </c>
      <c r="L1023" s="559">
        <f t="shared" si="79"/>
        <v>8200</v>
      </c>
      <c r="M1023" s="516"/>
      <c r="N1023" s="516"/>
      <c r="O1023" s="516"/>
      <c r="P1023" s="516"/>
      <c r="Q1023" s="516"/>
      <c r="R1023" s="728"/>
    </row>
    <row r="1024" spans="1:18" outlineLevel="2" x14ac:dyDescent="0.25">
      <c r="A1024" s="586" t="s">
        <v>1295</v>
      </c>
      <c r="B1024" s="527">
        <v>26111702</v>
      </c>
      <c r="C1024" s="523">
        <v>396</v>
      </c>
      <c r="D1024" s="535" t="s">
        <v>510</v>
      </c>
      <c r="E1024" s="103" t="s">
        <v>1090</v>
      </c>
      <c r="F1024" s="104">
        <v>25</v>
      </c>
      <c r="G1024" s="104">
        <v>25</v>
      </c>
      <c r="H1024" s="104">
        <v>25</v>
      </c>
      <c r="I1024" s="104">
        <v>25</v>
      </c>
      <c r="J1024" s="534">
        <f t="shared" ref="J1024:J1031" si="80">+I1024+H1024+G1024+F1024</f>
        <v>100</v>
      </c>
      <c r="K1024" s="549">
        <v>200</v>
      </c>
      <c r="L1024" s="559">
        <f t="shared" ref="L1024:L1031" si="81">+K1024*J1024</f>
        <v>20000</v>
      </c>
      <c r="M1024" s="516"/>
      <c r="N1024" s="516"/>
      <c r="O1024" s="516"/>
      <c r="P1024" s="516"/>
      <c r="Q1024" s="516"/>
      <c r="R1024" s="728"/>
    </row>
    <row r="1025" spans="1:19" outlineLevel="2" x14ac:dyDescent="0.25">
      <c r="A1025" s="586" t="s">
        <v>1295</v>
      </c>
      <c r="B1025" s="524">
        <v>39111518</v>
      </c>
      <c r="C1025" s="523">
        <v>396</v>
      </c>
      <c r="D1025" s="535" t="s">
        <v>933</v>
      </c>
      <c r="E1025" s="103" t="s">
        <v>358</v>
      </c>
      <c r="F1025" s="104">
        <v>25</v>
      </c>
      <c r="G1025" s="104">
        <v>25</v>
      </c>
      <c r="H1025" s="104">
        <v>25</v>
      </c>
      <c r="I1025" s="104">
        <v>25</v>
      </c>
      <c r="J1025" s="534">
        <f t="shared" si="80"/>
        <v>100</v>
      </c>
      <c r="K1025" s="549">
        <v>700</v>
      </c>
      <c r="L1025" s="559">
        <f t="shared" si="81"/>
        <v>70000</v>
      </c>
      <c r="M1025" s="516"/>
      <c r="N1025" s="516"/>
      <c r="O1025" s="516"/>
      <c r="P1025" s="516"/>
      <c r="Q1025" s="516"/>
      <c r="R1025" s="728"/>
    </row>
    <row r="1026" spans="1:19" outlineLevel="2" x14ac:dyDescent="0.25">
      <c r="A1026" s="586" t="s">
        <v>1074</v>
      </c>
      <c r="B1026" s="526">
        <v>26121532</v>
      </c>
      <c r="C1026" s="523">
        <v>396</v>
      </c>
      <c r="D1026" s="535" t="s">
        <v>242</v>
      </c>
      <c r="E1026" s="103" t="s">
        <v>358</v>
      </c>
      <c r="F1026" s="537">
        <v>100</v>
      </c>
      <c r="G1026" s="537">
        <v>100</v>
      </c>
      <c r="H1026" s="537">
        <v>100</v>
      </c>
      <c r="I1026" s="537">
        <v>100</v>
      </c>
      <c r="J1026" s="534">
        <f t="shared" si="80"/>
        <v>400</v>
      </c>
      <c r="K1026" s="549">
        <v>50</v>
      </c>
      <c r="L1026" s="559">
        <f t="shared" si="81"/>
        <v>20000</v>
      </c>
      <c r="M1026" s="516"/>
      <c r="N1026" s="516"/>
      <c r="O1026" s="516"/>
      <c r="P1026" s="516"/>
      <c r="Q1026" s="516"/>
      <c r="R1026" s="728"/>
    </row>
    <row r="1027" spans="1:19" outlineLevel="2" x14ac:dyDescent="0.25">
      <c r="A1027" s="586" t="s">
        <v>1074</v>
      </c>
      <c r="B1027" s="526">
        <v>26121532</v>
      </c>
      <c r="C1027" s="523">
        <v>396</v>
      </c>
      <c r="D1027" s="535" t="s">
        <v>243</v>
      </c>
      <c r="E1027" s="103" t="s">
        <v>358</v>
      </c>
      <c r="F1027" s="537">
        <v>125</v>
      </c>
      <c r="G1027" s="537">
        <v>125</v>
      </c>
      <c r="H1027" s="537">
        <v>125</v>
      </c>
      <c r="I1027" s="537">
        <v>125</v>
      </c>
      <c r="J1027" s="534">
        <f t="shared" si="80"/>
        <v>500</v>
      </c>
      <c r="K1027" s="549">
        <v>5</v>
      </c>
      <c r="L1027" s="559">
        <f t="shared" si="81"/>
        <v>2500</v>
      </c>
      <c r="M1027" s="516"/>
      <c r="N1027" s="516"/>
      <c r="O1027" s="516"/>
      <c r="P1027" s="516"/>
      <c r="Q1027" s="516"/>
      <c r="R1027" s="728"/>
    </row>
    <row r="1028" spans="1:19" outlineLevel="2" x14ac:dyDescent="0.25">
      <c r="A1028" s="586" t="s">
        <v>1074</v>
      </c>
      <c r="B1028" s="526">
        <v>26121532</v>
      </c>
      <c r="C1028" s="523">
        <v>396</v>
      </c>
      <c r="D1028" s="535" t="s">
        <v>276</v>
      </c>
      <c r="E1028" s="103" t="s">
        <v>358</v>
      </c>
      <c r="F1028" s="537">
        <v>25</v>
      </c>
      <c r="G1028" s="537">
        <v>25</v>
      </c>
      <c r="H1028" s="537">
        <v>25</v>
      </c>
      <c r="I1028" s="537">
        <v>25</v>
      </c>
      <c r="J1028" s="534">
        <f t="shared" si="80"/>
        <v>100</v>
      </c>
      <c r="K1028" s="549">
        <v>450</v>
      </c>
      <c r="L1028" s="559">
        <f t="shared" si="81"/>
        <v>45000</v>
      </c>
      <c r="M1028" s="516"/>
      <c r="N1028" s="516"/>
      <c r="O1028" s="516"/>
      <c r="P1028" s="516"/>
      <c r="Q1028" s="516"/>
      <c r="R1028" s="728"/>
    </row>
    <row r="1029" spans="1:19" outlineLevel="2" x14ac:dyDescent="0.25">
      <c r="A1029" s="586" t="s">
        <v>1074</v>
      </c>
      <c r="B1029" s="524">
        <v>30111503</v>
      </c>
      <c r="C1029" s="523">
        <v>396</v>
      </c>
      <c r="D1029" s="535" t="s">
        <v>275</v>
      </c>
      <c r="E1029" s="103" t="s">
        <v>358</v>
      </c>
      <c r="F1029" s="537">
        <v>45</v>
      </c>
      <c r="G1029" s="537">
        <v>45</v>
      </c>
      <c r="H1029" s="537">
        <v>45</v>
      </c>
      <c r="I1029" s="537">
        <v>45</v>
      </c>
      <c r="J1029" s="534">
        <f t="shared" si="80"/>
        <v>180</v>
      </c>
      <c r="K1029" s="549">
        <v>380</v>
      </c>
      <c r="L1029" s="559">
        <f t="shared" si="81"/>
        <v>68400</v>
      </c>
      <c r="M1029" s="516"/>
      <c r="N1029" s="516"/>
      <c r="O1029" s="516"/>
      <c r="P1029" s="516"/>
      <c r="Q1029" s="516"/>
      <c r="R1029" s="728"/>
    </row>
    <row r="1030" spans="1:19" outlineLevel="2" x14ac:dyDescent="0.25">
      <c r="A1030" s="586" t="s">
        <v>1074</v>
      </c>
      <c r="B1030" s="524">
        <v>30111503</v>
      </c>
      <c r="C1030" s="523">
        <v>396</v>
      </c>
      <c r="D1030" s="535" t="s">
        <v>932</v>
      </c>
      <c r="E1030" s="103" t="s">
        <v>358</v>
      </c>
      <c r="F1030" s="537">
        <v>20</v>
      </c>
      <c r="G1030" s="537">
        <v>20</v>
      </c>
      <c r="H1030" s="537">
        <v>20</v>
      </c>
      <c r="I1030" s="537">
        <v>20</v>
      </c>
      <c r="J1030" s="534">
        <f t="shared" si="80"/>
        <v>80</v>
      </c>
      <c r="K1030" s="549">
        <v>875</v>
      </c>
      <c r="L1030" s="559">
        <f t="shared" si="81"/>
        <v>70000</v>
      </c>
      <c r="M1030" s="516"/>
      <c r="N1030" s="516"/>
      <c r="O1030" s="516"/>
      <c r="P1030" s="516"/>
      <c r="Q1030" s="516"/>
      <c r="R1030" s="728"/>
    </row>
    <row r="1031" spans="1:19" outlineLevel="2" x14ac:dyDescent="0.25">
      <c r="A1031" s="586" t="s">
        <v>1074</v>
      </c>
      <c r="B1031" s="526">
        <v>26121532</v>
      </c>
      <c r="C1031" s="523">
        <v>396</v>
      </c>
      <c r="D1031" s="535" t="s">
        <v>238</v>
      </c>
      <c r="E1031" s="103" t="s">
        <v>357</v>
      </c>
      <c r="F1031" s="537">
        <v>28</v>
      </c>
      <c r="G1031" s="537">
        <v>28</v>
      </c>
      <c r="H1031" s="537">
        <v>30</v>
      </c>
      <c r="I1031" s="537">
        <v>30</v>
      </c>
      <c r="J1031" s="534">
        <f t="shared" si="80"/>
        <v>116</v>
      </c>
      <c r="K1031" s="549">
        <v>320</v>
      </c>
      <c r="L1031" s="559">
        <f t="shared" si="81"/>
        <v>37120</v>
      </c>
      <c r="M1031" s="516"/>
      <c r="N1031" s="516"/>
      <c r="O1031" s="516"/>
      <c r="P1031" s="516"/>
      <c r="Q1031" s="516"/>
      <c r="R1031" s="728">
        <f>+R1032-L1032</f>
        <v>-456</v>
      </c>
    </row>
    <row r="1032" spans="1:19" ht="18.75" customHeight="1" outlineLevel="2" x14ac:dyDescent="0.3">
      <c r="A1032" s="586" t="s">
        <v>1074</v>
      </c>
      <c r="B1032" s="526"/>
      <c r="C1032" s="523"/>
      <c r="D1032" s="844" t="s">
        <v>1844</v>
      </c>
      <c r="E1032" s="844"/>
      <c r="F1032" s="844"/>
      <c r="G1032" s="844"/>
      <c r="H1032" s="844"/>
      <c r="I1032" s="634"/>
      <c r="J1032" s="635"/>
      <c r="K1032" s="652"/>
      <c r="L1032" s="703">
        <f>SUBTOTAL(9,L896:L1031)</f>
        <v>3500456</v>
      </c>
      <c r="M1032" s="631"/>
      <c r="N1032" s="631"/>
      <c r="O1032" s="631"/>
      <c r="P1032" s="631"/>
      <c r="Q1032" s="631"/>
      <c r="R1032" s="727">
        <v>3500000</v>
      </c>
    </row>
    <row r="1033" spans="1:19" ht="18.75" customHeight="1" outlineLevel="2" x14ac:dyDescent="0.3">
      <c r="A1033" s="586"/>
      <c r="B1033" s="729" t="s">
        <v>719</v>
      </c>
      <c r="C1033" s="523"/>
      <c r="D1033" s="750" t="s">
        <v>1746</v>
      </c>
      <c r="E1033" s="767"/>
      <c r="F1033" s="767"/>
      <c r="G1033" s="767"/>
      <c r="H1033" s="767"/>
      <c r="I1033" s="634"/>
      <c r="J1033" s="635"/>
      <c r="K1033" s="652"/>
      <c r="L1033" s="703"/>
      <c r="M1033" s="627"/>
      <c r="N1033" s="627"/>
      <c r="O1033" s="627"/>
      <c r="P1033" s="627"/>
      <c r="Q1033" s="627"/>
      <c r="R1033" s="727"/>
    </row>
    <row r="1034" spans="1:19" ht="18.75" customHeight="1" outlineLevel="2" x14ac:dyDescent="0.25">
      <c r="A1034" s="586" t="s">
        <v>1074</v>
      </c>
      <c r="B1034" s="526">
        <v>39111517</v>
      </c>
      <c r="C1034" s="523">
        <v>399</v>
      </c>
      <c r="D1034" s="688" t="s">
        <v>1297</v>
      </c>
      <c r="E1034" s="104" t="s">
        <v>1528</v>
      </c>
      <c r="F1034" s="104">
        <v>1</v>
      </c>
      <c r="G1034" s="104">
        <v>1</v>
      </c>
      <c r="H1034" s="104">
        <v>1</v>
      </c>
      <c r="I1034" s="104">
        <v>1</v>
      </c>
      <c r="J1034" s="534">
        <f>+I1034+H1034+G1034+F1034</f>
        <v>4</v>
      </c>
      <c r="K1034" s="552">
        <v>1300</v>
      </c>
      <c r="L1034" s="559">
        <f>+K1034*J1034</f>
        <v>5200</v>
      </c>
      <c r="M1034" s="516"/>
      <c r="N1034" s="516"/>
      <c r="O1034" s="516"/>
      <c r="P1034" s="516"/>
      <c r="Q1034" s="516"/>
      <c r="R1034" s="728"/>
    </row>
    <row r="1035" spans="1:19" ht="18.75" customHeight="1" outlineLevel="2" thickBot="1" x14ac:dyDescent="0.35">
      <c r="A1035" s="586"/>
      <c r="B1035" s="785"/>
      <c r="C1035" s="786"/>
      <c r="D1035" s="881" t="s">
        <v>1747</v>
      </c>
      <c r="E1035" s="881"/>
      <c r="F1035" s="881"/>
      <c r="G1035" s="787"/>
      <c r="H1035" s="787"/>
      <c r="I1035" s="787"/>
      <c r="J1035" s="788"/>
      <c r="K1035" s="789"/>
      <c r="L1035" s="741">
        <f>SUM(L1034)</f>
        <v>5200</v>
      </c>
      <c r="M1035" s="790"/>
      <c r="N1035" s="790"/>
      <c r="O1035" s="790"/>
      <c r="P1035" s="790"/>
      <c r="Q1035" s="790"/>
      <c r="R1035" s="743">
        <v>5000</v>
      </c>
    </row>
    <row r="1036" spans="1:19" s="585" customFormat="1" ht="30" customHeight="1" outlineLevel="2" thickBot="1" x14ac:dyDescent="0.35">
      <c r="A1036" s="584"/>
      <c r="B1036" s="802"/>
      <c r="C1036" s="803">
        <v>6</v>
      </c>
      <c r="D1036" s="852" t="s">
        <v>1755</v>
      </c>
      <c r="E1036" s="853"/>
      <c r="F1036" s="853"/>
      <c r="G1036" s="853"/>
      <c r="H1036" s="853"/>
      <c r="I1036" s="853"/>
      <c r="J1036" s="854"/>
      <c r="K1036" s="804"/>
      <c r="L1036" s="716">
        <f>+L1137+L1141+L1149+L1157+L1164+L1168+L1171+L1177+L1180+L1204+L1212+L1217+L1261+L1362+L1369+L1372</f>
        <v>56912338.100000001</v>
      </c>
      <c r="M1036" s="805"/>
      <c r="N1036" s="805"/>
      <c r="O1036" s="805"/>
      <c r="P1036" s="805"/>
      <c r="Q1036" s="806"/>
      <c r="R1036" s="807">
        <f>+R1137+R1141+R1149+R1157+R1164+R1168+R1171+R1177+R1180+R1204+R1212+R1217+R1261+R1362+R1369+R1372</f>
        <v>56912004</v>
      </c>
      <c r="S1036" s="663">
        <f>+L1036-R1036</f>
        <v>334.10000000149012</v>
      </c>
    </row>
    <row r="1037" spans="1:19" s="585" customFormat="1" ht="18.75" customHeight="1" outlineLevel="2" x14ac:dyDescent="0.25">
      <c r="A1037" s="791"/>
      <c r="B1037" s="808"/>
      <c r="C1037" s="809"/>
      <c r="D1037" s="877" t="s">
        <v>1745</v>
      </c>
      <c r="E1037" s="878"/>
      <c r="F1037" s="878"/>
      <c r="G1037" s="878"/>
      <c r="H1037" s="878"/>
      <c r="I1037" s="878"/>
      <c r="J1037" s="878"/>
      <c r="K1037" s="810"/>
      <c r="L1037" s="811"/>
      <c r="M1037" s="812"/>
      <c r="N1037" s="812"/>
      <c r="O1037" s="812"/>
      <c r="P1037" s="812"/>
      <c r="Q1037" s="812"/>
      <c r="R1037" s="813"/>
    </row>
    <row r="1038" spans="1:19" outlineLevel="2" x14ac:dyDescent="0.25">
      <c r="A1038" s="586" t="s">
        <v>1294</v>
      </c>
      <c r="B1038" s="732" t="s">
        <v>1777</v>
      </c>
      <c r="C1038" s="523">
        <v>611</v>
      </c>
      <c r="D1038" s="589" t="s">
        <v>1584</v>
      </c>
      <c r="E1038" s="583" t="s">
        <v>1528</v>
      </c>
      <c r="F1038" s="537">
        <v>1</v>
      </c>
      <c r="G1038" s="537">
        <v>1</v>
      </c>
      <c r="H1038" s="537">
        <v>1</v>
      </c>
      <c r="I1038" s="537">
        <v>1</v>
      </c>
      <c r="J1038" s="534">
        <f t="shared" ref="J1038:J1101" si="82">+I1038+H1038+G1038+F1038</f>
        <v>4</v>
      </c>
      <c r="K1038" s="552">
        <v>10877</v>
      </c>
      <c r="L1038" s="559">
        <f t="shared" ref="L1038:L1101" si="83">+K1038*J1038</f>
        <v>43508</v>
      </c>
      <c r="M1038" s="516"/>
      <c r="N1038" s="516"/>
      <c r="O1038" s="516"/>
      <c r="P1038" s="516"/>
      <c r="Q1038" s="516"/>
      <c r="R1038" s="728"/>
    </row>
    <row r="1039" spans="1:19" ht="20.25" customHeight="1" outlineLevel="2" x14ac:dyDescent="0.25">
      <c r="A1039" s="792" t="s">
        <v>1406</v>
      </c>
      <c r="B1039" s="779">
        <v>56101702</v>
      </c>
      <c r="C1039" s="523">
        <v>611</v>
      </c>
      <c r="D1039" s="589" t="s">
        <v>1357</v>
      </c>
      <c r="E1039" s="583" t="s">
        <v>1528</v>
      </c>
      <c r="F1039" s="537">
        <v>1</v>
      </c>
      <c r="G1039" s="537">
        <v>1</v>
      </c>
      <c r="H1039" s="537">
        <v>1</v>
      </c>
      <c r="I1039" s="537">
        <v>1</v>
      </c>
      <c r="J1039" s="534">
        <f t="shared" si="82"/>
        <v>4</v>
      </c>
      <c r="K1039" s="552">
        <v>5471</v>
      </c>
      <c r="L1039" s="559">
        <f t="shared" si="83"/>
        <v>21884</v>
      </c>
      <c r="M1039" s="516"/>
      <c r="N1039" s="516"/>
      <c r="O1039" s="516"/>
      <c r="P1039" s="516"/>
      <c r="Q1039" s="516"/>
      <c r="R1039" s="728"/>
    </row>
    <row r="1040" spans="1:19" outlineLevel="2" x14ac:dyDescent="0.25">
      <c r="A1040" s="586" t="s">
        <v>1408</v>
      </c>
      <c r="B1040" s="779">
        <v>56101702</v>
      </c>
      <c r="C1040" s="523">
        <v>611</v>
      </c>
      <c r="D1040" s="534" t="s">
        <v>1585</v>
      </c>
      <c r="E1040" s="583" t="s">
        <v>1528</v>
      </c>
      <c r="F1040" s="537"/>
      <c r="G1040" s="537">
        <v>1</v>
      </c>
      <c r="H1040" s="537"/>
      <c r="I1040" s="537"/>
      <c r="J1040" s="534">
        <f t="shared" si="82"/>
        <v>1</v>
      </c>
      <c r="K1040" s="552">
        <v>5894</v>
      </c>
      <c r="L1040" s="559">
        <f t="shared" si="83"/>
        <v>5894</v>
      </c>
      <c r="M1040" s="516"/>
      <c r="N1040" s="516"/>
      <c r="O1040" s="516"/>
      <c r="P1040" s="516"/>
      <c r="Q1040" s="516"/>
      <c r="R1040" s="728"/>
    </row>
    <row r="1041" spans="1:18" outlineLevel="2" x14ac:dyDescent="0.25">
      <c r="A1041" s="586" t="s">
        <v>1399</v>
      </c>
      <c r="B1041" s="779">
        <v>42192103</v>
      </c>
      <c r="C1041" s="523">
        <v>611</v>
      </c>
      <c r="D1041" s="534" t="s">
        <v>1586</v>
      </c>
      <c r="E1041" s="583" t="s">
        <v>1528</v>
      </c>
      <c r="F1041" s="537"/>
      <c r="G1041" s="583">
        <v>1</v>
      </c>
      <c r="H1041" s="537"/>
      <c r="I1041" s="537"/>
      <c r="J1041" s="534">
        <f t="shared" si="82"/>
        <v>1</v>
      </c>
      <c r="K1041" s="552">
        <v>3581</v>
      </c>
      <c r="L1041" s="559">
        <f t="shared" si="83"/>
        <v>3581</v>
      </c>
      <c r="M1041" s="516"/>
      <c r="N1041" s="516"/>
      <c r="O1041" s="516"/>
      <c r="P1041" s="516"/>
      <c r="Q1041" s="516"/>
      <c r="R1041" s="728"/>
    </row>
    <row r="1042" spans="1:18" outlineLevel="2" x14ac:dyDescent="0.25">
      <c r="A1042" s="586" t="s">
        <v>1398</v>
      </c>
      <c r="B1042" s="524">
        <v>56101704</v>
      </c>
      <c r="C1042" s="523">
        <v>611</v>
      </c>
      <c r="D1042" s="589" t="s">
        <v>1845</v>
      </c>
      <c r="E1042" s="583" t="s">
        <v>1528</v>
      </c>
      <c r="F1042" s="537"/>
      <c r="G1042" s="537">
        <v>1</v>
      </c>
      <c r="H1042" s="537">
        <v>1</v>
      </c>
      <c r="I1042" s="537">
        <v>1</v>
      </c>
      <c r="J1042" s="534">
        <f t="shared" si="82"/>
        <v>3</v>
      </c>
      <c r="K1042" s="552">
        <v>6324</v>
      </c>
      <c r="L1042" s="559">
        <f t="shared" si="83"/>
        <v>18972</v>
      </c>
      <c r="M1042" s="516"/>
      <c r="N1042" s="516"/>
      <c r="O1042" s="516"/>
      <c r="P1042" s="516"/>
      <c r="Q1042" s="516"/>
      <c r="R1042" s="728"/>
    </row>
    <row r="1043" spans="1:18" outlineLevel="2" x14ac:dyDescent="0.25">
      <c r="A1043" s="586" t="s">
        <v>1404</v>
      </c>
      <c r="B1043" s="524">
        <v>56111702</v>
      </c>
      <c r="C1043" s="523">
        <v>611</v>
      </c>
      <c r="D1043" s="534" t="s">
        <v>1362</v>
      </c>
      <c r="E1043" s="583" t="s">
        <v>1528</v>
      </c>
      <c r="F1043" s="537"/>
      <c r="G1043" s="537">
        <v>1</v>
      </c>
      <c r="H1043" s="537">
        <v>1</v>
      </c>
      <c r="I1043" s="537">
        <v>1</v>
      </c>
      <c r="J1043" s="534">
        <f t="shared" si="82"/>
        <v>3</v>
      </c>
      <c r="K1043" s="552">
        <v>10030</v>
      </c>
      <c r="L1043" s="559">
        <f t="shared" si="83"/>
        <v>30090</v>
      </c>
      <c r="M1043" s="516"/>
      <c r="N1043" s="516"/>
      <c r="O1043" s="516"/>
      <c r="P1043" s="516"/>
      <c r="Q1043" s="516"/>
      <c r="R1043" s="728"/>
    </row>
    <row r="1044" spans="1:18" outlineLevel="2" x14ac:dyDescent="0.25">
      <c r="A1044" s="586" t="s">
        <v>1408</v>
      </c>
      <c r="B1044" s="524">
        <v>56111702</v>
      </c>
      <c r="C1044" s="523">
        <v>611</v>
      </c>
      <c r="D1044" s="590" t="s">
        <v>1312</v>
      </c>
      <c r="E1044" s="583" t="s">
        <v>1528</v>
      </c>
      <c r="F1044" s="537"/>
      <c r="G1044" s="537">
        <v>1</v>
      </c>
      <c r="H1044" s="537">
        <v>1</v>
      </c>
      <c r="I1044" s="537"/>
      <c r="J1044" s="534">
        <f t="shared" si="82"/>
        <v>2</v>
      </c>
      <c r="K1044" s="552">
        <v>8390</v>
      </c>
      <c r="L1044" s="559">
        <f t="shared" si="83"/>
        <v>16780</v>
      </c>
      <c r="M1044" s="516"/>
      <c r="N1044" s="516"/>
      <c r="O1044" s="516"/>
      <c r="P1044" s="516"/>
      <c r="Q1044" s="516"/>
      <c r="R1044" s="728"/>
    </row>
    <row r="1045" spans="1:18" outlineLevel="2" x14ac:dyDescent="0.25">
      <c r="A1045" s="793" t="s">
        <v>1383</v>
      </c>
      <c r="B1045" s="779">
        <v>56101703</v>
      </c>
      <c r="C1045" s="523">
        <v>611</v>
      </c>
      <c r="D1045" s="534" t="s">
        <v>1343</v>
      </c>
      <c r="E1045" s="583" t="s">
        <v>1528</v>
      </c>
      <c r="F1045" s="537"/>
      <c r="G1045" s="583">
        <v>1</v>
      </c>
      <c r="H1045" s="537"/>
      <c r="I1045" s="537"/>
      <c r="J1045" s="534">
        <f t="shared" si="82"/>
        <v>1</v>
      </c>
      <c r="K1045" s="552">
        <v>5416</v>
      </c>
      <c r="L1045" s="559">
        <f t="shared" si="83"/>
        <v>5416</v>
      </c>
      <c r="M1045" s="516"/>
      <c r="N1045" s="516"/>
      <c r="O1045" s="516"/>
      <c r="P1045" s="516"/>
      <c r="Q1045" s="516"/>
      <c r="R1045" s="728"/>
    </row>
    <row r="1046" spans="1:18" outlineLevel="2" x14ac:dyDescent="0.25">
      <c r="A1046" s="586" t="s">
        <v>1388</v>
      </c>
      <c r="B1046" s="779">
        <v>56101703</v>
      </c>
      <c r="C1046" s="523">
        <v>611</v>
      </c>
      <c r="D1046" s="534" t="s">
        <v>1361</v>
      </c>
      <c r="E1046" s="583" t="s">
        <v>1528</v>
      </c>
      <c r="F1046" s="537"/>
      <c r="G1046" s="537">
        <v>1</v>
      </c>
      <c r="H1046" s="537"/>
      <c r="I1046" s="537"/>
      <c r="J1046" s="534">
        <f t="shared" si="82"/>
        <v>1</v>
      </c>
      <c r="K1046" s="552">
        <v>7266</v>
      </c>
      <c r="L1046" s="559">
        <f t="shared" si="83"/>
        <v>7266</v>
      </c>
      <c r="M1046" s="516"/>
      <c r="N1046" s="516"/>
      <c r="O1046" s="516"/>
      <c r="P1046" s="516"/>
      <c r="Q1046" s="516"/>
      <c r="R1046" s="728"/>
    </row>
    <row r="1047" spans="1:18" outlineLevel="2" x14ac:dyDescent="0.25">
      <c r="A1047" s="586" t="s">
        <v>1398</v>
      </c>
      <c r="B1047" s="779">
        <v>56101703</v>
      </c>
      <c r="C1047" s="523">
        <v>611</v>
      </c>
      <c r="D1047" s="534" t="s">
        <v>1366</v>
      </c>
      <c r="E1047" s="583" t="s">
        <v>1528</v>
      </c>
      <c r="F1047" s="537"/>
      <c r="G1047" s="537">
        <v>1</v>
      </c>
      <c r="H1047" s="537"/>
      <c r="I1047" s="537"/>
      <c r="J1047" s="534">
        <f t="shared" si="82"/>
        <v>1</v>
      </c>
      <c r="K1047" s="552">
        <v>7667</v>
      </c>
      <c r="L1047" s="559">
        <f t="shared" si="83"/>
        <v>7667</v>
      </c>
      <c r="M1047" s="516"/>
      <c r="N1047" s="516"/>
      <c r="O1047" s="516"/>
      <c r="P1047" s="516"/>
      <c r="Q1047" s="516"/>
      <c r="R1047" s="728"/>
    </row>
    <row r="1048" spans="1:18" outlineLevel="2" x14ac:dyDescent="0.25">
      <c r="A1048" s="586" t="s">
        <v>1402</v>
      </c>
      <c r="B1048" s="779">
        <v>56101703</v>
      </c>
      <c r="C1048" s="523">
        <v>611</v>
      </c>
      <c r="D1048" s="534" t="s">
        <v>1367</v>
      </c>
      <c r="E1048" s="583" t="s">
        <v>1528</v>
      </c>
      <c r="F1048" s="537"/>
      <c r="G1048" s="537">
        <v>1</v>
      </c>
      <c r="H1048" s="537"/>
      <c r="I1048" s="537"/>
      <c r="J1048" s="534">
        <f t="shared" si="82"/>
        <v>1</v>
      </c>
      <c r="K1048" s="552">
        <v>9202</v>
      </c>
      <c r="L1048" s="559">
        <f t="shared" si="83"/>
        <v>9202</v>
      </c>
      <c r="M1048" s="516"/>
      <c r="N1048" s="516"/>
      <c r="O1048" s="516"/>
      <c r="P1048" s="516"/>
      <c r="Q1048" s="516"/>
      <c r="R1048" s="728"/>
    </row>
    <row r="1049" spans="1:18" outlineLevel="2" x14ac:dyDescent="0.25">
      <c r="A1049" s="586" t="s">
        <v>1846</v>
      </c>
      <c r="B1049" s="779">
        <v>56101703</v>
      </c>
      <c r="C1049" s="523">
        <v>611</v>
      </c>
      <c r="D1049" s="534" t="s">
        <v>1350</v>
      </c>
      <c r="E1049" s="583" t="s">
        <v>1528</v>
      </c>
      <c r="F1049" s="537">
        <v>1</v>
      </c>
      <c r="G1049" s="537">
        <v>1</v>
      </c>
      <c r="H1049" s="537">
        <v>1</v>
      </c>
      <c r="I1049" s="537">
        <v>1</v>
      </c>
      <c r="J1049" s="534">
        <f t="shared" si="82"/>
        <v>4</v>
      </c>
      <c r="K1049" s="552">
        <v>5841</v>
      </c>
      <c r="L1049" s="559">
        <f t="shared" si="83"/>
        <v>23364</v>
      </c>
      <c r="M1049" s="516"/>
      <c r="N1049" s="516"/>
      <c r="O1049" s="516"/>
      <c r="P1049" s="516"/>
      <c r="Q1049" s="516"/>
      <c r="R1049" s="728"/>
    </row>
    <row r="1050" spans="1:18" ht="18" customHeight="1" outlineLevel="2" x14ac:dyDescent="0.25">
      <c r="A1050" s="586" t="s">
        <v>1407</v>
      </c>
      <c r="B1050" s="779">
        <v>56101703</v>
      </c>
      <c r="C1050" s="523">
        <v>611</v>
      </c>
      <c r="D1050" s="534" t="s">
        <v>1371</v>
      </c>
      <c r="E1050" s="583" t="s">
        <v>1528</v>
      </c>
      <c r="F1050" s="537"/>
      <c r="G1050" s="537">
        <v>1</v>
      </c>
      <c r="H1050" s="537"/>
      <c r="I1050" s="537"/>
      <c r="J1050" s="534">
        <f t="shared" si="82"/>
        <v>1</v>
      </c>
      <c r="K1050" s="552">
        <v>7032</v>
      </c>
      <c r="L1050" s="559">
        <f t="shared" si="83"/>
        <v>7032</v>
      </c>
      <c r="M1050" s="516"/>
      <c r="N1050" s="516"/>
      <c r="O1050" s="516"/>
      <c r="P1050" s="516"/>
      <c r="Q1050" s="516"/>
      <c r="R1050" s="728"/>
    </row>
    <row r="1051" spans="1:18" outlineLevel="2" x14ac:dyDescent="0.25">
      <c r="A1051" s="586" t="s">
        <v>1408</v>
      </c>
      <c r="B1051" s="779">
        <v>56101703</v>
      </c>
      <c r="C1051" s="523">
        <v>611</v>
      </c>
      <c r="D1051" s="589" t="s">
        <v>1381</v>
      </c>
      <c r="E1051" s="583" t="s">
        <v>1528</v>
      </c>
      <c r="F1051" s="537"/>
      <c r="G1051" s="537">
        <v>2</v>
      </c>
      <c r="H1051" s="537"/>
      <c r="I1051" s="537">
        <v>1</v>
      </c>
      <c r="J1051" s="534">
        <f t="shared" si="82"/>
        <v>3</v>
      </c>
      <c r="K1051" s="552">
        <v>11245</v>
      </c>
      <c r="L1051" s="559">
        <f t="shared" si="83"/>
        <v>33735</v>
      </c>
      <c r="M1051" s="516"/>
      <c r="N1051" s="516"/>
      <c r="O1051" s="516"/>
      <c r="P1051" s="516"/>
      <c r="Q1051" s="516"/>
      <c r="R1051" s="728"/>
    </row>
    <row r="1052" spans="1:18" ht="15.75" customHeight="1" outlineLevel="2" x14ac:dyDescent="0.25">
      <c r="A1052" s="586" t="s">
        <v>1404</v>
      </c>
      <c r="B1052" s="779">
        <v>56101703</v>
      </c>
      <c r="C1052" s="523">
        <v>611</v>
      </c>
      <c r="D1052" s="534" t="s">
        <v>1337</v>
      </c>
      <c r="E1052" s="583" t="s">
        <v>1528</v>
      </c>
      <c r="F1052" s="537"/>
      <c r="G1052" s="537">
        <v>1</v>
      </c>
      <c r="H1052" s="537">
        <v>1</v>
      </c>
      <c r="I1052" s="537">
        <v>1</v>
      </c>
      <c r="J1052" s="534">
        <f t="shared" si="82"/>
        <v>3</v>
      </c>
      <c r="K1052" s="552">
        <v>7266</v>
      </c>
      <c r="L1052" s="559">
        <f t="shared" si="83"/>
        <v>21798</v>
      </c>
      <c r="M1052" s="516"/>
      <c r="N1052" s="516"/>
      <c r="O1052" s="516"/>
      <c r="P1052" s="516"/>
      <c r="Q1052" s="516"/>
      <c r="R1052" s="728"/>
    </row>
    <row r="1053" spans="1:18" ht="15" customHeight="1" outlineLevel="2" x14ac:dyDescent="0.25">
      <c r="A1053" s="792" t="s">
        <v>1406</v>
      </c>
      <c r="B1053" s="779">
        <v>56101703</v>
      </c>
      <c r="C1053" s="523">
        <v>611</v>
      </c>
      <c r="D1053" s="534" t="s">
        <v>1353</v>
      </c>
      <c r="E1053" s="583" t="s">
        <v>1528</v>
      </c>
      <c r="F1053" s="537"/>
      <c r="G1053" s="537">
        <v>1</v>
      </c>
      <c r="H1053" s="537"/>
      <c r="I1053" s="537"/>
      <c r="J1053" s="534">
        <f t="shared" si="82"/>
        <v>1</v>
      </c>
      <c r="K1053" s="552">
        <v>8269</v>
      </c>
      <c r="L1053" s="559">
        <f t="shared" si="83"/>
        <v>8269</v>
      </c>
      <c r="M1053" s="516"/>
      <c r="N1053" s="516"/>
      <c r="O1053" s="516"/>
      <c r="P1053" s="516"/>
      <c r="Q1053" s="516"/>
      <c r="R1053" s="728"/>
    </row>
    <row r="1054" spans="1:18" outlineLevel="2" x14ac:dyDescent="0.25">
      <c r="A1054" s="586" t="s">
        <v>1408</v>
      </c>
      <c r="B1054" s="779">
        <v>56101703</v>
      </c>
      <c r="C1054" s="523">
        <v>611</v>
      </c>
      <c r="D1054" s="534" t="s">
        <v>1338</v>
      </c>
      <c r="E1054" s="583" t="s">
        <v>1528</v>
      </c>
      <c r="F1054" s="537"/>
      <c r="G1054" s="537">
        <v>1</v>
      </c>
      <c r="H1054" s="537"/>
      <c r="I1054" s="537"/>
      <c r="J1054" s="534">
        <f t="shared" si="82"/>
        <v>1</v>
      </c>
      <c r="K1054" s="552">
        <v>12010</v>
      </c>
      <c r="L1054" s="559">
        <f t="shared" si="83"/>
        <v>12010</v>
      </c>
      <c r="M1054" s="516"/>
      <c r="N1054" s="516"/>
      <c r="O1054" s="516"/>
      <c r="P1054" s="516"/>
      <c r="Q1054" s="516"/>
      <c r="R1054" s="728"/>
    </row>
    <row r="1055" spans="1:18" outlineLevel="2" x14ac:dyDescent="0.25">
      <c r="A1055" s="586" t="s">
        <v>1401</v>
      </c>
      <c r="B1055" s="779">
        <v>56101703</v>
      </c>
      <c r="C1055" s="523">
        <v>611</v>
      </c>
      <c r="D1055" s="540" t="s">
        <v>1320</v>
      </c>
      <c r="E1055" s="583" t="s">
        <v>1528</v>
      </c>
      <c r="F1055" s="537"/>
      <c r="G1055" s="537">
        <v>1</v>
      </c>
      <c r="H1055" s="537"/>
      <c r="I1055" s="537"/>
      <c r="J1055" s="534">
        <f t="shared" si="82"/>
        <v>1</v>
      </c>
      <c r="K1055" s="552">
        <v>7290</v>
      </c>
      <c r="L1055" s="559">
        <f t="shared" si="83"/>
        <v>7290</v>
      </c>
      <c r="M1055" s="516"/>
      <c r="N1055" s="516"/>
      <c r="O1055" s="516"/>
      <c r="P1055" s="516"/>
      <c r="Q1055" s="516"/>
      <c r="R1055" s="728"/>
    </row>
    <row r="1056" spans="1:18" ht="23.25" customHeight="1" outlineLevel="2" x14ac:dyDescent="0.25">
      <c r="A1056" s="586" t="s">
        <v>1396</v>
      </c>
      <c r="B1056" s="779">
        <v>56101703</v>
      </c>
      <c r="C1056" s="523">
        <v>611</v>
      </c>
      <c r="D1056" s="589" t="s">
        <v>1847</v>
      </c>
      <c r="E1056" s="583" t="s">
        <v>1528</v>
      </c>
      <c r="F1056" s="537"/>
      <c r="G1056" s="537">
        <v>1</v>
      </c>
      <c r="H1056" s="537"/>
      <c r="I1056" s="537"/>
      <c r="J1056" s="534">
        <f t="shared" si="82"/>
        <v>1</v>
      </c>
      <c r="K1056" s="552">
        <v>12720</v>
      </c>
      <c r="L1056" s="559">
        <f t="shared" si="83"/>
        <v>12720</v>
      </c>
      <c r="M1056" s="516"/>
      <c r="N1056" s="516"/>
      <c r="O1056" s="516"/>
      <c r="P1056" s="516"/>
      <c r="Q1056" s="516"/>
      <c r="R1056" s="728"/>
    </row>
    <row r="1057" spans="1:18" outlineLevel="2" x14ac:dyDescent="0.25">
      <c r="A1057" s="794" t="s">
        <v>1385</v>
      </c>
      <c r="B1057" s="524">
        <v>56111702</v>
      </c>
      <c r="C1057" s="523">
        <v>611</v>
      </c>
      <c r="D1057" s="589" t="s">
        <v>1848</v>
      </c>
      <c r="E1057" s="583" t="s">
        <v>1528</v>
      </c>
      <c r="F1057" s="537"/>
      <c r="G1057" s="537">
        <v>1</v>
      </c>
      <c r="H1057" s="537">
        <v>1</v>
      </c>
      <c r="I1057" s="537"/>
      <c r="J1057" s="534">
        <f t="shared" si="82"/>
        <v>2</v>
      </c>
      <c r="K1057" s="552">
        <v>16815</v>
      </c>
      <c r="L1057" s="559">
        <f t="shared" si="83"/>
        <v>33630</v>
      </c>
      <c r="M1057" s="516"/>
      <c r="N1057" s="516"/>
      <c r="O1057" s="516"/>
      <c r="P1057" s="516"/>
      <c r="Q1057" s="516"/>
      <c r="R1057" s="728"/>
    </row>
    <row r="1058" spans="1:18" outlineLevel="2" x14ac:dyDescent="0.25">
      <c r="A1058" s="586" t="s">
        <v>1400</v>
      </c>
      <c r="B1058" s="524">
        <v>56111702</v>
      </c>
      <c r="C1058" s="523">
        <v>611</v>
      </c>
      <c r="D1058" s="589" t="s">
        <v>1849</v>
      </c>
      <c r="E1058" s="583" t="s">
        <v>1528</v>
      </c>
      <c r="F1058" s="537"/>
      <c r="G1058" s="537">
        <v>1</v>
      </c>
      <c r="H1058" s="537"/>
      <c r="I1058" s="537"/>
      <c r="J1058" s="534">
        <f t="shared" si="82"/>
        <v>1</v>
      </c>
      <c r="K1058" s="552">
        <v>32063</v>
      </c>
      <c r="L1058" s="559">
        <f t="shared" si="83"/>
        <v>32063</v>
      </c>
      <c r="M1058" s="516"/>
      <c r="N1058" s="516"/>
      <c r="O1058" s="516"/>
      <c r="P1058" s="516"/>
      <c r="Q1058" s="516"/>
      <c r="R1058" s="728"/>
    </row>
    <row r="1059" spans="1:18" outlineLevel="2" x14ac:dyDescent="0.25">
      <c r="A1059" s="586" t="s">
        <v>1409</v>
      </c>
      <c r="B1059" s="524">
        <v>56111702</v>
      </c>
      <c r="C1059" s="523">
        <v>611</v>
      </c>
      <c r="D1059" s="589" t="s">
        <v>1850</v>
      </c>
      <c r="E1059" s="583" t="s">
        <v>1528</v>
      </c>
      <c r="F1059" s="537"/>
      <c r="G1059" s="537">
        <v>1</v>
      </c>
      <c r="H1059" s="537"/>
      <c r="I1059" s="537"/>
      <c r="J1059" s="534">
        <f t="shared" si="82"/>
        <v>1</v>
      </c>
      <c r="K1059" s="552">
        <v>35317</v>
      </c>
      <c r="L1059" s="559">
        <f t="shared" si="83"/>
        <v>35317</v>
      </c>
      <c r="M1059" s="516"/>
      <c r="N1059" s="516"/>
      <c r="O1059" s="516"/>
      <c r="P1059" s="516"/>
      <c r="Q1059" s="516"/>
      <c r="R1059" s="728"/>
    </row>
    <row r="1060" spans="1:18" outlineLevel="2" x14ac:dyDescent="0.25">
      <c r="A1060" s="586" t="s">
        <v>1396</v>
      </c>
      <c r="B1060" s="524">
        <v>56111702</v>
      </c>
      <c r="C1060" s="523">
        <v>611</v>
      </c>
      <c r="D1060" s="589" t="s">
        <v>1851</v>
      </c>
      <c r="E1060" s="583" t="s">
        <v>1528</v>
      </c>
      <c r="F1060" s="537"/>
      <c r="G1060" s="537">
        <v>1</v>
      </c>
      <c r="H1060" s="537"/>
      <c r="I1060" s="537"/>
      <c r="J1060" s="534">
        <f t="shared" si="82"/>
        <v>1</v>
      </c>
      <c r="K1060" s="552">
        <v>30390</v>
      </c>
      <c r="L1060" s="559">
        <f t="shared" si="83"/>
        <v>30390</v>
      </c>
      <c r="M1060" s="516"/>
      <c r="N1060" s="516"/>
      <c r="O1060" s="516"/>
      <c r="P1060" s="516"/>
      <c r="Q1060" s="516"/>
      <c r="R1060" s="728"/>
    </row>
    <row r="1061" spans="1:18" outlineLevel="2" x14ac:dyDescent="0.25">
      <c r="A1061" s="586" t="s">
        <v>1400</v>
      </c>
      <c r="B1061" s="524">
        <v>56111702</v>
      </c>
      <c r="C1061" s="523">
        <v>611</v>
      </c>
      <c r="D1061" s="589" t="s">
        <v>1852</v>
      </c>
      <c r="E1061" s="583" t="s">
        <v>1528</v>
      </c>
      <c r="F1061" s="537"/>
      <c r="G1061" s="537">
        <v>1</v>
      </c>
      <c r="H1061" s="537"/>
      <c r="I1061" s="537"/>
      <c r="J1061" s="534">
        <f t="shared" si="82"/>
        <v>1</v>
      </c>
      <c r="K1061" s="552">
        <v>16150</v>
      </c>
      <c r="L1061" s="559">
        <f t="shared" si="83"/>
        <v>16150</v>
      </c>
      <c r="M1061" s="516"/>
      <c r="N1061" s="516"/>
      <c r="O1061" s="516"/>
      <c r="P1061" s="516"/>
      <c r="Q1061" s="516"/>
      <c r="R1061" s="728"/>
    </row>
    <row r="1062" spans="1:18" outlineLevel="2" x14ac:dyDescent="0.25">
      <c r="A1062" s="586" t="s">
        <v>1402</v>
      </c>
      <c r="B1062" s="524">
        <v>56111702</v>
      </c>
      <c r="C1062" s="523">
        <v>611</v>
      </c>
      <c r="D1062" s="589" t="s">
        <v>1375</v>
      </c>
      <c r="E1062" s="583" t="s">
        <v>1528</v>
      </c>
      <c r="F1062" s="537"/>
      <c r="G1062" s="537">
        <v>1</v>
      </c>
      <c r="H1062" s="537"/>
      <c r="I1062" s="537"/>
      <c r="J1062" s="534">
        <f t="shared" si="82"/>
        <v>1</v>
      </c>
      <c r="K1062" s="552">
        <v>5517</v>
      </c>
      <c r="L1062" s="559">
        <f t="shared" si="83"/>
        <v>5517</v>
      </c>
      <c r="M1062" s="516"/>
      <c r="N1062" s="516"/>
      <c r="O1062" s="516"/>
      <c r="P1062" s="516"/>
      <c r="Q1062" s="516"/>
      <c r="R1062" s="728"/>
    </row>
    <row r="1063" spans="1:18" ht="20.25" customHeight="1" outlineLevel="2" x14ac:dyDescent="0.25">
      <c r="A1063" s="792" t="s">
        <v>1853</v>
      </c>
      <c r="B1063" s="524">
        <v>56111702</v>
      </c>
      <c r="C1063" s="523">
        <v>611</v>
      </c>
      <c r="D1063" s="534" t="s">
        <v>1378</v>
      </c>
      <c r="E1063" s="583" t="s">
        <v>1528</v>
      </c>
      <c r="F1063" s="537"/>
      <c r="G1063" s="537">
        <v>1</v>
      </c>
      <c r="H1063" s="537"/>
      <c r="I1063" s="537"/>
      <c r="J1063" s="534">
        <f t="shared" si="82"/>
        <v>1</v>
      </c>
      <c r="K1063" s="552">
        <v>5304</v>
      </c>
      <c r="L1063" s="559">
        <f t="shared" si="83"/>
        <v>5304</v>
      </c>
      <c r="M1063" s="516"/>
      <c r="N1063" s="516"/>
      <c r="O1063" s="516"/>
      <c r="P1063" s="516"/>
      <c r="Q1063" s="516"/>
      <c r="R1063" s="728"/>
    </row>
    <row r="1064" spans="1:18" outlineLevel="2" x14ac:dyDescent="0.25">
      <c r="A1064" s="586" t="s">
        <v>1409</v>
      </c>
      <c r="B1064" s="527">
        <v>56121304</v>
      </c>
      <c r="C1064" s="523">
        <v>611</v>
      </c>
      <c r="D1064" s="540" t="s">
        <v>1316</v>
      </c>
      <c r="E1064" s="583" t="s">
        <v>1528</v>
      </c>
      <c r="F1064" s="537"/>
      <c r="G1064" s="537">
        <v>1</v>
      </c>
      <c r="H1064" s="537"/>
      <c r="I1064" s="537"/>
      <c r="J1064" s="534">
        <f t="shared" si="82"/>
        <v>1</v>
      </c>
      <c r="K1064" s="552">
        <v>6486</v>
      </c>
      <c r="L1064" s="559">
        <f t="shared" si="83"/>
        <v>6486</v>
      </c>
      <c r="M1064" s="516"/>
      <c r="N1064" s="516"/>
      <c r="O1064" s="516"/>
      <c r="P1064" s="516"/>
      <c r="Q1064" s="516"/>
      <c r="R1064" s="728"/>
    </row>
    <row r="1065" spans="1:18" ht="21" customHeight="1" outlineLevel="2" x14ac:dyDescent="0.25">
      <c r="A1065" s="792" t="s">
        <v>1853</v>
      </c>
      <c r="B1065" s="814">
        <v>56101717</v>
      </c>
      <c r="C1065" s="523">
        <v>611</v>
      </c>
      <c r="D1065" s="534" t="s">
        <v>1346</v>
      </c>
      <c r="E1065" s="583" t="s">
        <v>1528</v>
      </c>
      <c r="F1065" s="537"/>
      <c r="G1065" s="537">
        <v>2</v>
      </c>
      <c r="H1065" s="537">
        <v>2</v>
      </c>
      <c r="I1065" s="537"/>
      <c r="J1065" s="534">
        <f t="shared" si="82"/>
        <v>4</v>
      </c>
      <c r="K1065" s="552">
        <v>5103</v>
      </c>
      <c r="L1065" s="559">
        <f t="shared" si="83"/>
        <v>20412</v>
      </c>
      <c r="M1065" s="516"/>
      <c r="N1065" s="516"/>
      <c r="O1065" s="516"/>
      <c r="P1065" s="516"/>
      <c r="Q1065" s="516"/>
      <c r="R1065" s="728"/>
    </row>
    <row r="1066" spans="1:18" outlineLevel="2" x14ac:dyDescent="0.25">
      <c r="A1066" s="586" t="s">
        <v>1404</v>
      </c>
      <c r="B1066" s="814">
        <v>56101717</v>
      </c>
      <c r="C1066" s="523">
        <v>611</v>
      </c>
      <c r="D1066" s="534" t="s">
        <v>1345</v>
      </c>
      <c r="E1066" s="583" t="s">
        <v>1528</v>
      </c>
      <c r="F1066" s="537"/>
      <c r="G1066" s="537">
        <v>1</v>
      </c>
      <c r="H1066" s="537">
        <v>2</v>
      </c>
      <c r="I1066" s="537"/>
      <c r="J1066" s="534">
        <f t="shared" si="82"/>
        <v>3</v>
      </c>
      <c r="K1066" s="552">
        <v>5894</v>
      </c>
      <c r="L1066" s="559">
        <f t="shared" si="83"/>
        <v>17682</v>
      </c>
      <c r="M1066" s="516"/>
      <c r="N1066" s="516"/>
      <c r="O1066" s="516"/>
      <c r="P1066" s="516"/>
      <c r="Q1066" s="516"/>
      <c r="R1066" s="728"/>
    </row>
    <row r="1067" spans="1:18" outlineLevel="2" x14ac:dyDescent="0.25">
      <c r="A1067" s="586" t="s">
        <v>1399</v>
      </c>
      <c r="B1067" s="814">
        <v>56101717</v>
      </c>
      <c r="C1067" s="523">
        <v>611</v>
      </c>
      <c r="D1067" s="540" t="s">
        <v>145</v>
      </c>
      <c r="E1067" s="541" t="s">
        <v>123</v>
      </c>
      <c r="F1067" s="545"/>
      <c r="G1067" s="104"/>
      <c r="H1067" s="537"/>
      <c r="I1067" s="537"/>
      <c r="J1067" s="534">
        <f t="shared" si="82"/>
        <v>0</v>
      </c>
      <c r="K1067" s="645">
        <v>429123.5</v>
      </c>
      <c r="L1067" s="559">
        <f t="shared" si="83"/>
        <v>0</v>
      </c>
      <c r="M1067" s="516"/>
      <c r="N1067" s="516"/>
      <c r="O1067" s="516"/>
      <c r="P1067" s="516"/>
      <c r="Q1067" s="516"/>
      <c r="R1067" s="728"/>
    </row>
    <row r="1068" spans="1:18" ht="20.25" customHeight="1" outlineLevel="2" x14ac:dyDescent="0.25">
      <c r="A1068" s="792" t="s">
        <v>1853</v>
      </c>
      <c r="B1068" s="779">
        <v>24102007</v>
      </c>
      <c r="C1068" s="523">
        <v>611</v>
      </c>
      <c r="D1068" s="534" t="s">
        <v>1336</v>
      </c>
      <c r="E1068" s="583" t="s">
        <v>1528</v>
      </c>
      <c r="F1068" s="537"/>
      <c r="G1068" s="583">
        <v>1</v>
      </c>
      <c r="H1068" s="537"/>
      <c r="I1068" s="537"/>
      <c r="J1068" s="534">
        <f t="shared" si="82"/>
        <v>1</v>
      </c>
      <c r="K1068" s="552">
        <v>2206</v>
      </c>
      <c r="L1068" s="559">
        <f t="shared" si="83"/>
        <v>2206</v>
      </c>
      <c r="M1068" s="516"/>
      <c r="N1068" s="516"/>
      <c r="O1068" s="516"/>
      <c r="P1068" s="516"/>
      <c r="Q1068" s="516"/>
      <c r="R1068" s="728"/>
    </row>
    <row r="1069" spans="1:18" outlineLevel="2" x14ac:dyDescent="0.25">
      <c r="A1069" s="586" t="s">
        <v>1103</v>
      </c>
      <c r="B1069" s="524">
        <v>42192210</v>
      </c>
      <c r="C1069" s="523">
        <v>611</v>
      </c>
      <c r="D1069" s="534" t="s">
        <v>1374</v>
      </c>
      <c r="E1069" s="583" t="s">
        <v>1528</v>
      </c>
      <c r="F1069" s="537"/>
      <c r="G1069" s="537">
        <v>1</v>
      </c>
      <c r="H1069" s="537"/>
      <c r="I1069" s="537"/>
      <c r="J1069" s="534">
        <f t="shared" si="82"/>
        <v>1</v>
      </c>
      <c r="K1069" s="552">
        <v>2342</v>
      </c>
      <c r="L1069" s="559">
        <f t="shared" si="83"/>
        <v>2342</v>
      </c>
      <c r="M1069" s="516"/>
      <c r="N1069" s="516"/>
      <c r="O1069" s="516"/>
      <c r="P1069" s="516"/>
      <c r="Q1069" s="516"/>
      <c r="R1069" s="728"/>
    </row>
    <row r="1070" spans="1:18" outlineLevel="2" x14ac:dyDescent="0.25">
      <c r="A1070" s="586" t="s">
        <v>1396</v>
      </c>
      <c r="B1070" s="524">
        <v>42192210</v>
      </c>
      <c r="C1070" s="523">
        <v>611</v>
      </c>
      <c r="D1070" s="540" t="s">
        <v>1322</v>
      </c>
      <c r="E1070" s="583" t="s">
        <v>1528</v>
      </c>
      <c r="F1070" s="537"/>
      <c r="G1070" s="537">
        <v>1</v>
      </c>
      <c r="H1070" s="537">
        <v>2</v>
      </c>
      <c r="I1070" s="537"/>
      <c r="J1070" s="534">
        <f t="shared" si="82"/>
        <v>3</v>
      </c>
      <c r="K1070" s="552">
        <v>8136</v>
      </c>
      <c r="L1070" s="559">
        <f t="shared" si="83"/>
        <v>24408</v>
      </c>
      <c r="M1070" s="516"/>
      <c r="N1070" s="516"/>
      <c r="O1070" s="516"/>
      <c r="P1070" s="516"/>
      <c r="Q1070" s="516"/>
      <c r="R1070" s="728"/>
    </row>
    <row r="1071" spans="1:18" outlineLevel="2" x14ac:dyDescent="0.25">
      <c r="A1071" s="586" t="s">
        <v>1392</v>
      </c>
      <c r="B1071" s="524">
        <v>42192210</v>
      </c>
      <c r="C1071" s="523">
        <v>611</v>
      </c>
      <c r="D1071" s="534" t="s">
        <v>1347</v>
      </c>
      <c r="E1071" s="583" t="s">
        <v>1528</v>
      </c>
      <c r="F1071" s="537">
        <v>3</v>
      </c>
      <c r="G1071" s="537">
        <v>3</v>
      </c>
      <c r="H1071" s="537">
        <v>3</v>
      </c>
      <c r="I1071" s="537">
        <v>3</v>
      </c>
      <c r="J1071" s="534">
        <f t="shared" si="82"/>
        <v>12</v>
      </c>
      <c r="K1071" s="552">
        <v>6852</v>
      </c>
      <c r="L1071" s="559">
        <f t="shared" si="83"/>
        <v>82224</v>
      </c>
      <c r="M1071" s="516"/>
      <c r="N1071" s="516"/>
      <c r="O1071" s="516"/>
      <c r="P1071" s="516"/>
      <c r="Q1071" s="516"/>
      <c r="R1071" s="728"/>
    </row>
    <row r="1072" spans="1:18" outlineLevel="2" x14ac:dyDescent="0.25">
      <c r="A1072" s="586" t="s">
        <v>1404</v>
      </c>
      <c r="B1072" s="527">
        <v>48102001</v>
      </c>
      <c r="C1072" s="523">
        <v>611</v>
      </c>
      <c r="D1072" s="534" t="s">
        <v>1323</v>
      </c>
      <c r="E1072" s="583" t="s">
        <v>1528</v>
      </c>
      <c r="F1072" s="537"/>
      <c r="G1072" s="537">
        <v>1</v>
      </c>
      <c r="H1072" s="537">
        <v>1</v>
      </c>
      <c r="I1072" s="537"/>
      <c r="J1072" s="534">
        <f t="shared" si="82"/>
        <v>2</v>
      </c>
      <c r="K1072" s="552">
        <v>8555</v>
      </c>
      <c r="L1072" s="559">
        <f t="shared" si="83"/>
        <v>17110</v>
      </c>
      <c r="M1072" s="516"/>
      <c r="N1072" s="516"/>
      <c r="O1072" s="516"/>
      <c r="P1072" s="516"/>
      <c r="Q1072" s="516"/>
      <c r="R1072" s="728"/>
    </row>
    <row r="1073" spans="1:18" outlineLevel="2" x14ac:dyDescent="0.25">
      <c r="A1073" s="586" t="s">
        <v>1386</v>
      </c>
      <c r="B1073" s="527">
        <v>48102001</v>
      </c>
      <c r="C1073" s="523">
        <v>611</v>
      </c>
      <c r="D1073" s="589" t="s">
        <v>1354</v>
      </c>
      <c r="E1073" s="583" t="s">
        <v>1528</v>
      </c>
      <c r="F1073" s="537">
        <v>1</v>
      </c>
      <c r="G1073" s="537">
        <v>1</v>
      </c>
      <c r="H1073" s="537">
        <v>1</v>
      </c>
      <c r="I1073" s="537">
        <v>1</v>
      </c>
      <c r="J1073" s="534">
        <f t="shared" si="82"/>
        <v>4</v>
      </c>
      <c r="K1073" s="552">
        <v>10867</v>
      </c>
      <c r="L1073" s="559">
        <f t="shared" si="83"/>
        <v>43468</v>
      </c>
      <c r="M1073" s="516"/>
      <c r="N1073" s="516"/>
      <c r="O1073" s="516"/>
      <c r="P1073" s="516"/>
      <c r="Q1073" s="516"/>
      <c r="R1073" s="728"/>
    </row>
    <row r="1074" spans="1:18" outlineLevel="2" x14ac:dyDescent="0.25">
      <c r="A1074" s="586" t="s">
        <v>1399</v>
      </c>
      <c r="B1074" s="779">
        <v>56101702</v>
      </c>
      <c r="C1074" s="523">
        <v>611</v>
      </c>
      <c r="D1074" s="540" t="s">
        <v>1314</v>
      </c>
      <c r="E1074" s="583" t="s">
        <v>1528</v>
      </c>
      <c r="F1074" s="537"/>
      <c r="G1074" s="537">
        <v>1</v>
      </c>
      <c r="H1074" s="537">
        <v>1</v>
      </c>
      <c r="I1074" s="537"/>
      <c r="J1074" s="534">
        <f t="shared" si="82"/>
        <v>2</v>
      </c>
      <c r="K1074" s="552">
        <v>10614</v>
      </c>
      <c r="L1074" s="559">
        <f t="shared" si="83"/>
        <v>21228</v>
      </c>
      <c r="M1074" s="516"/>
      <c r="N1074" s="516"/>
      <c r="O1074" s="516"/>
      <c r="P1074" s="516"/>
      <c r="Q1074" s="516"/>
      <c r="R1074" s="728"/>
    </row>
    <row r="1075" spans="1:18" outlineLevel="2" x14ac:dyDescent="0.25">
      <c r="A1075" s="793" t="s">
        <v>1383</v>
      </c>
      <c r="B1075" s="779">
        <v>56101702</v>
      </c>
      <c r="C1075" s="523">
        <v>611</v>
      </c>
      <c r="D1075" s="534" t="s">
        <v>1341</v>
      </c>
      <c r="E1075" s="583" t="s">
        <v>1528</v>
      </c>
      <c r="F1075" s="537">
        <v>2</v>
      </c>
      <c r="G1075" s="537">
        <v>2</v>
      </c>
      <c r="H1075" s="537">
        <v>2</v>
      </c>
      <c r="I1075" s="537">
        <v>2</v>
      </c>
      <c r="J1075" s="534">
        <f t="shared" si="82"/>
        <v>8</v>
      </c>
      <c r="K1075" s="552">
        <v>8767</v>
      </c>
      <c r="L1075" s="559">
        <f t="shared" si="83"/>
        <v>70136</v>
      </c>
      <c r="M1075" s="516"/>
      <c r="N1075" s="516"/>
      <c r="O1075" s="516"/>
      <c r="P1075" s="516"/>
      <c r="Q1075" s="516"/>
      <c r="R1075" s="728"/>
    </row>
    <row r="1076" spans="1:18" outlineLevel="2" x14ac:dyDescent="0.25">
      <c r="A1076" s="586" t="s">
        <v>1407</v>
      </c>
      <c r="B1076" s="779">
        <v>42192103</v>
      </c>
      <c r="C1076" s="523">
        <v>611</v>
      </c>
      <c r="D1076" s="540" t="s">
        <v>1332</v>
      </c>
      <c r="E1076" s="583" t="s">
        <v>1528</v>
      </c>
      <c r="F1076" s="537">
        <v>10</v>
      </c>
      <c r="G1076" s="537">
        <v>10</v>
      </c>
      <c r="H1076" s="537">
        <v>10</v>
      </c>
      <c r="I1076" s="537">
        <v>11</v>
      </c>
      <c r="J1076" s="534">
        <f t="shared" si="82"/>
        <v>41</v>
      </c>
      <c r="K1076" s="552">
        <v>932</v>
      </c>
      <c r="L1076" s="559">
        <f t="shared" si="83"/>
        <v>38212</v>
      </c>
      <c r="M1076" s="516"/>
      <c r="N1076" s="516"/>
      <c r="O1076" s="516"/>
      <c r="P1076" s="516"/>
      <c r="Q1076" s="516"/>
      <c r="R1076" s="728"/>
    </row>
    <row r="1077" spans="1:18" outlineLevel="2" x14ac:dyDescent="0.25">
      <c r="A1077" s="586" t="s">
        <v>1407</v>
      </c>
      <c r="B1077" s="524">
        <v>56101704</v>
      </c>
      <c r="C1077" s="523">
        <v>611</v>
      </c>
      <c r="D1077" s="534" t="s">
        <v>1334</v>
      </c>
      <c r="E1077" s="583" t="s">
        <v>1528</v>
      </c>
      <c r="F1077" s="537">
        <v>2</v>
      </c>
      <c r="G1077" s="583">
        <v>2</v>
      </c>
      <c r="H1077" s="537">
        <v>2</v>
      </c>
      <c r="I1077" s="537">
        <v>2</v>
      </c>
      <c r="J1077" s="534">
        <f t="shared" si="82"/>
        <v>8</v>
      </c>
      <c r="K1077" s="552">
        <v>10100</v>
      </c>
      <c r="L1077" s="559">
        <f t="shared" si="83"/>
        <v>80800</v>
      </c>
      <c r="M1077" s="516"/>
      <c r="N1077" s="516"/>
      <c r="O1077" s="516"/>
      <c r="P1077" s="516"/>
      <c r="Q1077" s="516"/>
      <c r="R1077" s="728"/>
    </row>
    <row r="1078" spans="1:18" outlineLevel="2" x14ac:dyDescent="0.25">
      <c r="A1078" s="586" t="s">
        <v>1398</v>
      </c>
      <c r="B1078" s="524">
        <v>56111702</v>
      </c>
      <c r="C1078" s="523">
        <v>611</v>
      </c>
      <c r="D1078" s="589" t="s">
        <v>1356</v>
      </c>
      <c r="E1078" s="583" t="s">
        <v>1528</v>
      </c>
      <c r="F1078" s="537"/>
      <c r="G1078" s="537">
        <v>2</v>
      </c>
      <c r="H1078" s="537">
        <v>2</v>
      </c>
      <c r="I1078" s="537"/>
      <c r="J1078" s="534">
        <f t="shared" si="82"/>
        <v>4</v>
      </c>
      <c r="K1078" s="552">
        <v>6325</v>
      </c>
      <c r="L1078" s="559">
        <f t="shared" si="83"/>
        <v>25300</v>
      </c>
      <c r="M1078" s="516"/>
      <c r="N1078" s="516"/>
      <c r="O1078" s="516"/>
      <c r="P1078" s="516"/>
      <c r="Q1078" s="516"/>
      <c r="R1078" s="728"/>
    </row>
    <row r="1079" spans="1:18" outlineLevel="2" x14ac:dyDescent="0.25">
      <c r="A1079" s="586" t="s">
        <v>1399</v>
      </c>
      <c r="B1079" s="524">
        <v>56111702</v>
      </c>
      <c r="C1079" s="523">
        <v>611</v>
      </c>
      <c r="D1079" s="590" t="s">
        <v>1319</v>
      </c>
      <c r="E1079" s="583" t="s">
        <v>1528</v>
      </c>
      <c r="F1079" s="537">
        <v>1</v>
      </c>
      <c r="G1079" s="537">
        <v>1</v>
      </c>
      <c r="H1079" s="537">
        <v>1</v>
      </c>
      <c r="I1079" s="537">
        <v>1</v>
      </c>
      <c r="J1079" s="534">
        <f t="shared" si="82"/>
        <v>4</v>
      </c>
      <c r="K1079" s="552">
        <v>7375</v>
      </c>
      <c r="L1079" s="559">
        <f t="shared" si="83"/>
        <v>29500</v>
      </c>
      <c r="M1079" s="516"/>
      <c r="N1079" s="516"/>
      <c r="O1079" s="516"/>
      <c r="P1079" s="516"/>
      <c r="Q1079" s="516"/>
      <c r="R1079" s="728"/>
    </row>
    <row r="1080" spans="1:18" outlineLevel="2" x14ac:dyDescent="0.25">
      <c r="A1080" s="794" t="s">
        <v>1385</v>
      </c>
      <c r="B1080" s="779">
        <v>56101703</v>
      </c>
      <c r="C1080" s="523">
        <v>611</v>
      </c>
      <c r="D1080" s="534" t="s">
        <v>1372</v>
      </c>
      <c r="E1080" s="583" t="s">
        <v>1528</v>
      </c>
      <c r="F1080" s="537"/>
      <c r="G1080" s="537">
        <v>2</v>
      </c>
      <c r="H1080" s="537"/>
      <c r="I1080" s="537"/>
      <c r="J1080" s="534">
        <f t="shared" si="82"/>
        <v>2</v>
      </c>
      <c r="K1080" s="552">
        <v>3888</v>
      </c>
      <c r="L1080" s="559">
        <f t="shared" si="83"/>
        <v>7776</v>
      </c>
      <c r="M1080" s="516"/>
      <c r="N1080" s="516"/>
      <c r="O1080" s="516"/>
      <c r="P1080" s="516"/>
      <c r="Q1080" s="516"/>
      <c r="R1080" s="728"/>
    </row>
    <row r="1081" spans="1:18" outlineLevel="2" x14ac:dyDescent="0.25">
      <c r="A1081" s="794" t="s">
        <v>1385</v>
      </c>
      <c r="B1081" s="779">
        <v>56101703</v>
      </c>
      <c r="C1081" s="523">
        <v>611</v>
      </c>
      <c r="D1081" s="534" t="s">
        <v>1370</v>
      </c>
      <c r="E1081" s="583" t="s">
        <v>1528</v>
      </c>
      <c r="F1081" s="537"/>
      <c r="G1081" s="583">
        <v>2</v>
      </c>
      <c r="H1081" s="537"/>
      <c r="I1081" s="537"/>
      <c r="J1081" s="534">
        <f t="shared" si="82"/>
        <v>2</v>
      </c>
      <c r="K1081" s="552">
        <v>7680</v>
      </c>
      <c r="L1081" s="559">
        <f t="shared" si="83"/>
        <v>15360</v>
      </c>
      <c r="M1081" s="516"/>
      <c r="N1081" s="516"/>
      <c r="O1081" s="516"/>
      <c r="P1081" s="516"/>
      <c r="Q1081" s="516"/>
      <c r="R1081" s="728"/>
    </row>
    <row r="1082" spans="1:18" outlineLevel="2" x14ac:dyDescent="0.25">
      <c r="A1082" s="586" t="s">
        <v>1404</v>
      </c>
      <c r="B1082" s="779">
        <v>56101703</v>
      </c>
      <c r="C1082" s="523">
        <v>611</v>
      </c>
      <c r="D1082" s="589" t="s">
        <v>1351</v>
      </c>
      <c r="E1082" s="583" t="s">
        <v>1528</v>
      </c>
      <c r="F1082" s="537"/>
      <c r="G1082" s="537">
        <v>1</v>
      </c>
      <c r="H1082" s="537"/>
      <c r="I1082" s="537"/>
      <c r="J1082" s="534">
        <f t="shared" si="82"/>
        <v>1</v>
      </c>
      <c r="K1082" s="552">
        <v>29063</v>
      </c>
      <c r="L1082" s="559">
        <f t="shared" si="83"/>
        <v>29063</v>
      </c>
      <c r="M1082" s="516"/>
      <c r="N1082" s="516"/>
      <c r="O1082" s="516"/>
      <c r="P1082" s="516"/>
      <c r="Q1082" s="516"/>
      <c r="R1082" s="728"/>
    </row>
    <row r="1083" spans="1:18" outlineLevel="2" x14ac:dyDescent="0.25">
      <c r="A1083" s="586" t="s">
        <v>1407</v>
      </c>
      <c r="B1083" s="524">
        <v>56111702</v>
      </c>
      <c r="C1083" s="523">
        <v>611</v>
      </c>
      <c r="D1083" s="589" t="s">
        <v>1348</v>
      </c>
      <c r="E1083" s="583" t="s">
        <v>1528</v>
      </c>
      <c r="F1083" s="537"/>
      <c r="G1083" s="537"/>
      <c r="H1083" s="537">
        <v>1</v>
      </c>
      <c r="I1083" s="537"/>
      <c r="J1083" s="534">
        <f t="shared" si="82"/>
        <v>1</v>
      </c>
      <c r="K1083" s="552">
        <v>51920</v>
      </c>
      <c r="L1083" s="559">
        <f t="shared" si="83"/>
        <v>51920</v>
      </c>
      <c r="M1083" s="516"/>
      <c r="N1083" s="516"/>
      <c r="O1083" s="516"/>
      <c r="P1083" s="516"/>
      <c r="Q1083" s="516"/>
      <c r="R1083" s="728"/>
    </row>
    <row r="1084" spans="1:18" outlineLevel="2" x14ac:dyDescent="0.25">
      <c r="A1084" s="586" t="s">
        <v>1399</v>
      </c>
      <c r="B1084" s="524">
        <v>56111702</v>
      </c>
      <c r="C1084" s="523">
        <v>611</v>
      </c>
      <c r="D1084" s="589" t="s">
        <v>1363</v>
      </c>
      <c r="E1084" s="583" t="s">
        <v>1528</v>
      </c>
      <c r="F1084" s="537"/>
      <c r="G1084" s="537">
        <v>1</v>
      </c>
      <c r="H1084" s="537"/>
      <c r="I1084" s="537"/>
      <c r="J1084" s="534">
        <f t="shared" si="82"/>
        <v>1</v>
      </c>
      <c r="K1084" s="552">
        <v>21835</v>
      </c>
      <c r="L1084" s="559">
        <f t="shared" si="83"/>
        <v>21835</v>
      </c>
      <c r="M1084" s="516"/>
      <c r="N1084" s="516"/>
      <c r="O1084" s="516"/>
      <c r="P1084" s="516"/>
      <c r="Q1084" s="516"/>
      <c r="R1084" s="728"/>
    </row>
    <row r="1085" spans="1:18" outlineLevel="2" x14ac:dyDescent="0.25">
      <c r="A1085" s="586" t="s">
        <v>1401</v>
      </c>
      <c r="B1085" s="524">
        <v>56111702</v>
      </c>
      <c r="C1085" s="523">
        <v>611</v>
      </c>
      <c r="D1085" s="589" t="s">
        <v>1379</v>
      </c>
      <c r="E1085" s="583" t="s">
        <v>1528</v>
      </c>
      <c r="F1085" s="537">
        <v>1</v>
      </c>
      <c r="G1085" s="537">
        <v>1</v>
      </c>
      <c r="H1085" s="537">
        <v>1</v>
      </c>
      <c r="I1085" s="537">
        <v>1</v>
      </c>
      <c r="J1085" s="534">
        <f t="shared" si="82"/>
        <v>4</v>
      </c>
      <c r="K1085" s="552">
        <v>12716</v>
      </c>
      <c r="L1085" s="559">
        <f t="shared" si="83"/>
        <v>50864</v>
      </c>
      <c r="M1085" s="516"/>
      <c r="N1085" s="516"/>
      <c r="O1085" s="516"/>
      <c r="P1085" s="516"/>
      <c r="Q1085" s="516"/>
      <c r="R1085" s="728"/>
    </row>
    <row r="1086" spans="1:18" ht="24.75" customHeight="1" outlineLevel="2" x14ac:dyDescent="0.25">
      <c r="A1086" s="586" t="s">
        <v>1409</v>
      </c>
      <c r="B1086" s="524">
        <v>56111702</v>
      </c>
      <c r="C1086" s="523">
        <v>611</v>
      </c>
      <c r="D1086" s="589" t="s">
        <v>1382</v>
      </c>
      <c r="E1086" s="583" t="s">
        <v>1528</v>
      </c>
      <c r="F1086" s="537"/>
      <c r="G1086" s="537">
        <v>2</v>
      </c>
      <c r="H1086" s="537"/>
      <c r="I1086" s="537"/>
      <c r="J1086" s="534">
        <f t="shared" si="82"/>
        <v>2</v>
      </c>
      <c r="K1086" s="552">
        <v>9941</v>
      </c>
      <c r="L1086" s="559">
        <f t="shared" si="83"/>
        <v>19882</v>
      </c>
      <c r="M1086" s="516"/>
      <c r="N1086" s="516"/>
      <c r="O1086" s="516"/>
      <c r="P1086" s="516"/>
      <c r="Q1086" s="516"/>
      <c r="R1086" s="728"/>
    </row>
    <row r="1087" spans="1:18" outlineLevel="2" x14ac:dyDescent="0.25">
      <c r="A1087" s="586" t="s">
        <v>1402</v>
      </c>
      <c r="B1087" s="524">
        <v>56111702</v>
      </c>
      <c r="C1087" s="523">
        <v>611</v>
      </c>
      <c r="D1087" s="589" t="s">
        <v>1365</v>
      </c>
      <c r="E1087" s="583" t="s">
        <v>1528</v>
      </c>
      <c r="F1087" s="537">
        <v>2</v>
      </c>
      <c r="G1087" s="537">
        <v>2</v>
      </c>
      <c r="H1087" s="537">
        <v>2</v>
      </c>
      <c r="I1087" s="537">
        <v>2</v>
      </c>
      <c r="J1087" s="534">
        <f t="shared" si="82"/>
        <v>8</v>
      </c>
      <c r="K1087" s="552">
        <v>6690</v>
      </c>
      <c r="L1087" s="559">
        <f t="shared" si="83"/>
        <v>53520</v>
      </c>
      <c r="M1087" s="516"/>
      <c r="N1087" s="516"/>
      <c r="O1087" s="516"/>
      <c r="P1087" s="516"/>
      <c r="Q1087" s="516"/>
      <c r="R1087" s="728"/>
    </row>
    <row r="1088" spans="1:18" ht="21" customHeight="1" outlineLevel="2" x14ac:dyDescent="0.25">
      <c r="A1088" s="792" t="s">
        <v>1406</v>
      </c>
      <c r="B1088" s="524">
        <v>56111702</v>
      </c>
      <c r="C1088" s="523">
        <v>611</v>
      </c>
      <c r="D1088" s="534" t="s">
        <v>1327</v>
      </c>
      <c r="E1088" s="583" t="s">
        <v>1528</v>
      </c>
      <c r="F1088" s="537"/>
      <c r="G1088" s="583">
        <v>2</v>
      </c>
      <c r="H1088" s="537"/>
      <c r="I1088" s="537"/>
      <c r="J1088" s="534">
        <f t="shared" si="82"/>
        <v>2</v>
      </c>
      <c r="K1088" s="552">
        <v>6826</v>
      </c>
      <c r="L1088" s="559">
        <f t="shared" si="83"/>
        <v>13652</v>
      </c>
      <c r="M1088" s="516"/>
      <c r="N1088" s="516"/>
      <c r="O1088" s="516"/>
      <c r="P1088" s="516"/>
      <c r="Q1088" s="516"/>
      <c r="R1088" s="728"/>
    </row>
    <row r="1089" spans="1:18" outlineLevel="2" x14ac:dyDescent="0.25">
      <c r="A1089" s="586" t="s">
        <v>1396</v>
      </c>
      <c r="B1089" s="527">
        <v>56121304</v>
      </c>
      <c r="C1089" s="523">
        <v>611</v>
      </c>
      <c r="D1089" s="534" t="s">
        <v>1333</v>
      </c>
      <c r="E1089" s="583" t="s">
        <v>1528</v>
      </c>
      <c r="F1089" s="537">
        <v>2</v>
      </c>
      <c r="G1089" s="583">
        <v>2</v>
      </c>
      <c r="H1089" s="583">
        <v>2</v>
      </c>
      <c r="I1089" s="583">
        <v>2</v>
      </c>
      <c r="J1089" s="534">
        <f t="shared" si="82"/>
        <v>8</v>
      </c>
      <c r="K1089" s="552">
        <v>6254</v>
      </c>
      <c r="L1089" s="559">
        <f t="shared" si="83"/>
        <v>50032</v>
      </c>
      <c r="M1089" s="516"/>
      <c r="N1089" s="516"/>
      <c r="O1089" s="516"/>
      <c r="P1089" s="516"/>
      <c r="Q1089" s="516"/>
      <c r="R1089" s="728"/>
    </row>
    <row r="1090" spans="1:18" outlineLevel="2" x14ac:dyDescent="0.25">
      <c r="A1090" s="586" t="s">
        <v>1409</v>
      </c>
      <c r="B1090" s="814">
        <v>56101717</v>
      </c>
      <c r="C1090" s="523">
        <v>611</v>
      </c>
      <c r="D1090" s="540" t="s">
        <v>1317</v>
      </c>
      <c r="E1090" s="583" t="s">
        <v>1528</v>
      </c>
      <c r="F1090" s="537"/>
      <c r="G1090" s="537">
        <v>2</v>
      </c>
      <c r="H1090" s="537">
        <v>2</v>
      </c>
      <c r="I1090" s="537"/>
      <c r="J1090" s="534">
        <f t="shared" si="82"/>
        <v>4</v>
      </c>
      <c r="K1090" s="552">
        <v>1876</v>
      </c>
      <c r="L1090" s="559">
        <f t="shared" si="83"/>
        <v>7504</v>
      </c>
      <c r="M1090" s="516"/>
      <c r="N1090" s="516"/>
      <c r="O1090" s="516"/>
      <c r="P1090" s="516"/>
      <c r="Q1090" s="516"/>
      <c r="R1090" s="728"/>
    </row>
    <row r="1091" spans="1:18" outlineLevel="2" x14ac:dyDescent="0.25">
      <c r="A1091" s="586" t="s">
        <v>1385</v>
      </c>
      <c r="B1091" s="524">
        <v>42192210</v>
      </c>
      <c r="C1091" s="523">
        <v>611</v>
      </c>
      <c r="D1091" s="534" t="s">
        <v>1325</v>
      </c>
      <c r="E1091" s="583" t="s">
        <v>1528</v>
      </c>
      <c r="F1091" s="537"/>
      <c r="G1091" s="583">
        <v>2</v>
      </c>
      <c r="H1091" s="537">
        <v>2</v>
      </c>
      <c r="I1091" s="537">
        <v>2</v>
      </c>
      <c r="J1091" s="534">
        <f t="shared" si="82"/>
        <v>6</v>
      </c>
      <c r="K1091" s="552">
        <v>5015</v>
      </c>
      <c r="L1091" s="559">
        <f t="shared" si="83"/>
        <v>30090</v>
      </c>
      <c r="M1091" s="516"/>
      <c r="N1091" s="516"/>
      <c r="O1091" s="516"/>
      <c r="P1091" s="516"/>
      <c r="Q1091" s="516"/>
      <c r="R1091" s="728"/>
    </row>
    <row r="1092" spans="1:18" outlineLevel="2" x14ac:dyDescent="0.25">
      <c r="A1092" s="586" t="s">
        <v>1391</v>
      </c>
      <c r="B1092" s="524">
        <v>42192210</v>
      </c>
      <c r="C1092" s="523">
        <v>611</v>
      </c>
      <c r="D1092" s="534" t="s">
        <v>1358</v>
      </c>
      <c r="E1092" s="583" t="s">
        <v>1528</v>
      </c>
      <c r="F1092" s="537">
        <v>2</v>
      </c>
      <c r="G1092" s="537">
        <v>2</v>
      </c>
      <c r="H1092" s="537">
        <v>2</v>
      </c>
      <c r="I1092" s="537">
        <v>2</v>
      </c>
      <c r="J1092" s="534">
        <f t="shared" si="82"/>
        <v>8</v>
      </c>
      <c r="K1092" s="552">
        <v>3925</v>
      </c>
      <c r="L1092" s="559">
        <f t="shared" si="83"/>
        <v>31400</v>
      </c>
      <c r="M1092" s="516"/>
      <c r="N1092" s="516"/>
      <c r="O1092" s="516"/>
      <c r="P1092" s="516"/>
      <c r="Q1092" s="516"/>
      <c r="R1092" s="728"/>
    </row>
    <row r="1093" spans="1:18" outlineLevel="2" x14ac:dyDescent="0.25">
      <c r="A1093" s="586" t="s">
        <v>1396</v>
      </c>
      <c r="B1093" s="524">
        <v>42192210</v>
      </c>
      <c r="C1093" s="523">
        <v>611</v>
      </c>
      <c r="D1093" s="534" t="s">
        <v>1331</v>
      </c>
      <c r="E1093" s="583" t="s">
        <v>1528</v>
      </c>
      <c r="F1093" s="537">
        <v>1</v>
      </c>
      <c r="G1093" s="583">
        <v>2</v>
      </c>
      <c r="H1093" s="537">
        <v>2</v>
      </c>
      <c r="I1093" s="537">
        <v>2</v>
      </c>
      <c r="J1093" s="534">
        <f t="shared" si="82"/>
        <v>7</v>
      </c>
      <c r="K1093" s="552">
        <v>2206</v>
      </c>
      <c r="L1093" s="559">
        <f t="shared" si="83"/>
        <v>15442</v>
      </c>
      <c r="M1093" s="516"/>
      <c r="N1093" s="516"/>
      <c r="O1093" s="516"/>
      <c r="P1093" s="516"/>
      <c r="Q1093" s="516"/>
      <c r="R1093" s="728"/>
    </row>
    <row r="1094" spans="1:18" outlineLevel="2" x14ac:dyDescent="0.25">
      <c r="A1094" s="793" t="s">
        <v>1384</v>
      </c>
      <c r="B1094" s="524">
        <v>42192210</v>
      </c>
      <c r="C1094" s="523">
        <v>611</v>
      </c>
      <c r="D1094" s="534" t="s">
        <v>1322</v>
      </c>
      <c r="E1094" s="583" t="s">
        <v>1528</v>
      </c>
      <c r="F1094" s="537"/>
      <c r="G1094" s="537">
        <v>2</v>
      </c>
      <c r="H1094" s="537">
        <v>2</v>
      </c>
      <c r="I1094" s="537"/>
      <c r="J1094" s="534">
        <f t="shared" si="82"/>
        <v>4</v>
      </c>
      <c r="K1094" s="552">
        <v>8136</v>
      </c>
      <c r="L1094" s="559">
        <f t="shared" si="83"/>
        <v>32544</v>
      </c>
      <c r="M1094" s="516"/>
      <c r="N1094" s="516"/>
      <c r="O1094" s="516"/>
      <c r="P1094" s="516"/>
      <c r="Q1094" s="516"/>
      <c r="R1094" s="728"/>
    </row>
    <row r="1095" spans="1:18" ht="21.75" customHeight="1" outlineLevel="2" x14ac:dyDescent="0.25">
      <c r="A1095" s="792" t="s">
        <v>1406</v>
      </c>
      <c r="B1095" s="524">
        <v>42192210</v>
      </c>
      <c r="C1095" s="523">
        <v>611</v>
      </c>
      <c r="D1095" s="534" t="s">
        <v>1373</v>
      </c>
      <c r="E1095" s="583" t="s">
        <v>1528</v>
      </c>
      <c r="F1095" s="537"/>
      <c r="G1095" s="537">
        <v>4</v>
      </c>
      <c r="H1095" s="537"/>
      <c r="I1095" s="537">
        <v>4</v>
      </c>
      <c r="J1095" s="534">
        <f t="shared" si="82"/>
        <v>8</v>
      </c>
      <c r="K1095" s="552">
        <v>9081</v>
      </c>
      <c r="L1095" s="559">
        <f t="shared" si="83"/>
        <v>72648</v>
      </c>
      <c r="M1095" s="516"/>
      <c r="N1095" s="516"/>
      <c r="O1095" s="516"/>
      <c r="P1095" s="516"/>
      <c r="Q1095" s="516"/>
      <c r="R1095" s="728"/>
    </row>
    <row r="1096" spans="1:18" outlineLevel="2" x14ac:dyDescent="0.25">
      <c r="A1096" s="586" t="s">
        <v>1407</v>
      </c>
      <c r="B1096" s="524">
        <v>42192210</v>
      </c>
      <c r="C1096" s="523">
        <v>611</v>
      </c>
      <c r="D1096" s="534" t="s">
        <v>421</v>
      </c>
      <c r="E1096" s="583" t="s">
        <v>1528</v>
      </c>
      <c r="F1096" s="537">
        <v>1</v>
      </c>
      <c r="G1096" s="537">
        <v>1</v>
      </c>
      <c r="H1096" s="537">
        <v>1</v>
      </c>
      <c r="I1096" s="537">
        <v>1</v>
      </c>
      <c r="J1096" s="534">
        <f t="shared" si="82"/>
        <v>4</v>
      </c>
      <c r="K1096" s="552">
        <v>7770</v>
      </c>
      <c r="L1096" s="559">
        <f t="shared" si="83"/>
        <v>31080</v>
      </c>
      <c r="M1096" s="516"/>
      <c r="N1096" s="516"/>
      <c r="O1096" s="516"/>
      <c r="P1096" s="516"/>
      <c r="Q1096" s="516"/>
      <c r="R1096" s="728"/>
    </row>
    <row r="1097" spans="1:18" outlineLevel="2" x14ac:dyDescent="0.25">
      <c r="A1097" s="586" t="s">
        <v>1389</v>
      </c>
      <c r="B1097" s="527">
        <v>48102001</v>
      </c>
      <c r="C1097" s="523">
        <v>611</v>
      </c>
      <c r="D1097" s="540" t="s">
        <v>1318</v>
      </c>
      <c r="E1097" s="583" t="s">
        <v>1528</v>
      </c>
      <c r="F1097" s="537">
        <v>2</v>
      </c>
      <c r="G1097" s="537">
        <v>2</v>
      </c>
      <c r="H1097" s="537">
        <v>2</v>
      </c>
      <c r="I1097" s="537">
        <v>2</v>
      </c>
      <c r="J1097" s="534">
        <f t="shared" si="82"/>
        <v>8</v>
      </c>
      <c r="K1097" s="552">
        <v>6018</v>
      </c>
      <c r="L1097" s="559">
        <f t="shared" si="83"/>
        <v>48144</v>
      </c>
      <c r="M1097" s="516"/>
      <c r="N1097" s="516"/>
      <c r="O1097" s="516"/>
      <c r="P1097" s="516"/>
      <c r="Q1097" s="516"/>
      <c r="R1097" s="728"/>
    </row>
    <row r="1098" spans="1:18" outlineLevel="2" x14ac:dyDescent="0.25">
      <c r="A1098" s="586" t="s">
        <v>1392</v>
      </c>
      <c r="B1098" s="527">
        <v>48102001</v>
      </c>
      <c r="C1098" s="523">
        <v>611</v>
      </c>
      <c r="D1098" s="534" t="s">
        <v>1368</v>
      </c>
      <c r="E1098" s="583" t="s">
        <v>1528</v>
      </c>
      <c r="F1098" s="537"/>
      <c r="G1098" s="537">
        <v>1</v>
      </c>
      <c r="H1098" s="537">
        <v>1</v>
      </c>
      <c r="I1098" s="537">
        <v>1</v>
      </c>
      <c r="J1098" s="534">
        <f t="shared" si="82"/>
        <v>3</v>
      </c>
      <c r="K1098" s="552">
        <v>2590</v>
      </c>
      <c r="L1098" s="559">
        <f t="shared" si="83"/>
        <v>7770</v>
      </c>
      <c r="M1098" s="516"/>
      <c r="N1098" s="516"/>
      <c r="O1098" s="516"/>
      <c r="P1098" s="516"/>
      <c r="Q1098" s="516"/>
      <c r="R1098" s="728"/>
    </row>
    <row r="1099" spans="1:18" outlineLevel="2" x14ac:dyDescent="0.25">
      <c r="A1099" s="586" t="s">
        <v>1393</v>
      </c>
      <c r="B1099" s="524">
        <v>11121604</v>
      </c>
      <c r="C1099" s="523">
        <v>611</v>
      </c>
      <c r="D1099" s="589" t="s">
        <v>1364</v>
      </c>
      <c r="E1099" s="583" t="s">
        <v>1528</v>
      </c>
      <c r="F1099" s="537"/>
      <c r="G1099" s="537">
        <v>1</v>
      </c>
      <c r="H1099" s="537">
        <v>1</v>
      </c>
      <c r="I1099" s="537">
        <v>1</v>
      </c>
      <c r="J1099" s="534">
        <f t="shared" si="82"/>
        <v>3</v>
      </c>
      <c r="K1099" s="552">
        <v>30400</v>
      </c>
      <c r="L1099" s="559">
        <f t="shared" si="83"/>
        <v>91200</v>
      </c>
      <c r="M1099" s="516"/>
      <c r="N1099" s="516"/>
      <c r="O1099" s="516"/>
      <c r="P1099" s="516"/>
      <c r="Q1099" s="516"/>
      <c r="R1099" s="728"/>
    </row>
    <row r="1100" spans="1:18" outlineLevel="2" x14ac:dyDescent="0.25">
      <c r="A1100" s="586" t="s">
        <v>1400</v>
      </c>
      <c r="B1100" s="524">
        <v>56111702</v>
      </c>
      <c r="C1100" s="523">
        <v>611</v>
      </c>
      <c r="D1100" s="534" t="s">
        <v>1362</v>
      </c>
      <c r="E1100" s="583" t="s">
        <v>1528</v>
      </c>
      <c r="F1100" s="537"/>
      <c r="G1100" s="537">
        <v>1</v>
      </c>
      <c r="H1100" s="537">
        <v>1</v>
      </c>
      <c r="I1100" s="537">
        <v>1</v>
      </c>
      <c r="J1100" s="534">
        <f t="shared" si="82"/>
        <v>3</v>
      </c>
      <c r="K1100" s="552">
        <v>10030</v>
      </c>
      <c r="L1100" s="559">
        <f t="shared" si="83"/>
        <v>30090</v>
      </c>
      <c r="M1100" s="516"/>
      <c r="N1100" s="516"/>
      <c r="O1100" s="516"/>
      <c r="P1100" s="516"/>
      <c r="Q1100" s="516"/>
      <c r="R1100" s="728"/>
    </row>
    <row r="1101" spans="1:18" ht="23.25" customHeight="1" outlineLevel="2" x14ac:dyDescent="0.25">
      <c r="A1101" s="792" t="s">
        <v>1406</v>
      </c>
      <c r="B1101" s="524">
        <v>56111702</v>
      </c>
      <c r="C1101" s="523">
        <v>611</v>
      </c>
      <c r="D1101" s="589" t="s">
        <v>1376</v>
      </c>
      <c r="E1101" s="583" t="s">
        <v>1528</v>
      </c>
      <c r="F1101" s="537"/>
      <c r="G1101" s="537">
        <v>1</v>
      </c>
      <c r="H1101" s="537">
        <v>1</v>
      </c>
      <c r="I1101" s="537">
        <v>1</v>
      </c>
      <c r="J1101" s="534">
        <f t="shared" si="82"/>
        <v>3</v>
      </c>
      <c r="K1101" s="552">
        <v>8090</v>
      </c>
      <c r="L1101" s="559">
        <f t="shared" si="83"/>
        <v>24270</v>
      </c>
      <c r="M1101" s="516"/>
      <c r="N1101" s="516"/>
      <c r="O1101" s="516"/>
      <c r="P1101" s="516"/>
      <c r="Q1101" s="516"/>
      <c r="R1101" s="728"/>
    </row>
    <row r="1102" spans="1:18" outlineLevel="2" x14ac:dyDescent="0.25">
      <c r="A1102" s="586" t="s">
        <v>1399</v>
      </c>
      <c r="B1102" s="779">
        <v>56101703</v>
      </c>
      <c r="C1102" s="523">
        <v>611</v>
      </c>
      <c r="D1102" s="589" t="s">
        <v>1369</v>
      </c>
      <c r="E1102" s="583" t="s">
        <v>1528</v>
      </c>
      <c r="F1102" s="537">
        <v>1</v>
      </c>
      <c r="G1102" s="537">
        <v>1</v>
      </c>
      <c r="H1102" s="537">
        <v>1</v>
      </c>
      <c r="I1102" s="537">
        <v>1</v>
      </c>
      <c r="J1102" s="534">
        <f t="shared" ref="J1102:J1136" si="84">+I1102+H1102+G1102+F1102</f>
        <v>4</v>
      </c>
      <c r="K1102" s="552">
        <v>5233</v>
      </c>
      <c r="L1102" s="559">
        <f t="shared" ref="L1102:L1136" si="85">+K1102*J1102</f>
        <v>20932</v>
      </c>
      <c r="M1102" s="516"/>
      <c r="N1102" s="516"/>
      <c r="O1102" s="516"/>
      <c r="P1102" s="516"/>
      <c r="Q1102" s="516"/>
      <c r="R1102" s="728"/>
    </row>
    <row r="1103" spans="1:18" ht="23.25" customHeight="1" outlineLevel="2" x14ac:dyDescent="0.25">
      <c r="A1103" s="792" t="s">
        <v>1405</v>
      </c>
      <c r="B1103" s="524">
        <v>56111702</v>
      </c>
      <c r="C1103" s="523">
        <v>611</v>
      </c>
      <c r="D1103" s="534" t="s">
        <v>1349</v>
      </c>
      <c r="E1103" s="583" t="s">
        <v>1528</v>
      </c>
      <c r="F1103" s="537">
        <v>1</v>
      </c>
      <c r="G1103" s="537">
        <v>1</v>
      </c>
      <c r="H1103" s="537">
        <v>1</v>
      </c>
      <c r="I1103" s="537">
        <v>1</v>
      </c>
      <c r="J1103" s="534">
        <f t="shared" si="84"/>
        <v>4</v>
      </c>
      <c r="K1103" s="552">
        <v>6254</v>
      </c>
      <c r="L1103" s="559">
        <f t="shared" si="85"/>
        <v>25016</v>
      </c>
      <c r="M1103" s="516"/>
      <c r="N1103" s="516"/>
      <c r="O1103" s="516"/>
      <c r="P1103" s="516"/>
      <c r="Q1103" s="516"/>
      <c r="R1103" s="728"/>
    </row>
    <row r="1104" spans="1:18" outlineLevel="2" x14ac:dyDescent="0.25">
      <c r="A1104" s="586" t="s">
        <v>1409</v>
      </c>
      <c r="B1104" s="814">
        <v>56101717</v>
      </c>
      <c r="C1104" s="523">
        <v>611</v>
      </c>
      <c r="D1104" s="534" t="s">
        <v>1360</v>
      </c>
      <c r="E1104" s="583" t="s">
        <v>1528</v>
      </c>
      <c r="F1104" s="537"/>
      <c r="G1104" s="537">
        <v>1</v>
      </c>
      <c r="H1104" s="537">
        <v>1</v>
      </c>
      <c r="I1104" s="537">
        <v>1</v>
      </c>
      <c r="J1104" s="534">
        <f t="shared" si="84"/>
        <v>3</v>
      </c>
      <c r="K1104" s="552">
        <v>5894</v>
      </c>
      <c r="L1104" s="559">
        <f t="shared" si="85"/>
        <v>17682</v>
      </c>
      <c r="M1104" s="516"/>
      <c r="N1104" s="516"/>
      <c r="O1104" s="516"/>
      <c r="P1104" s="516"/>
      <c r="Q1104" s="516"/>
      <c r="R1104" s="728"/>
    </row>
    <row r="1105" spans="1:18" outlineLevel="2" x14ac:dyDescent="0.25">
      <c r="A1105" s="586" t="s">
        <v>1407</v>
      </c>
      <c r="B1105" s="814">
        <v>56101717</v>
      </c>
      <c r="C1105" s="523">
        <v>611</v>
      </c>
      <c r="D1105" s="534" t="s">
        <v>1322</v>
      </c>
      <c r="E1105" s="583" t="s">
        <v>1528</v>
      </c>
      <c r="F1105" s="537">
        <v>2</v>
      </c>
      <c r="G1105" s="537">
        <v>2</v>
      </c>
      <c r="H1105" s="537"/>
      <c r="I1105" s="537">
        <v>2</v>
      </c>
      <c r="J1105" s="534">
        <f t="shared" si="84"/>
        <v>6</v>
      </c>
      <c r="K1105" s="552">
        <v>8727</v>
      </c>
      <c r="L1105" s="559">
        <f t="shared" si="85"/>
        <v>52362</v>
      </c>
      <c r="M1105" s="516"/>
      <c r="N1105" s="516"/>
      <c r="O1105" s="516"/>
      <c r="P1105" s="516"/>
      <c r="Q1105" s="516"/>
      <c r="R1105" s="728"/>
    </row>
    <row r="1106" spans="1:18" outlineLevel="2" x14ac:dyDescent="0.25">
      <c r="A1106" s="586" t="s">
        <v>1398</v>
      </c>
      <c r="B1106" s="524">
        <v>42192210</v>
      </c>
      <c r="C1106" s="523">
        <v>611</v>
      </c>
      <c r="D1106" s="590" t="s">
        <v>1313</v>
      </c>
      <c r="E1106" s="583" t="s">
        <v>1528</v>
      </c>
      <c r="F1106" s="537"/>
      <c r="G1106" s="537">
        <v>1</v>
      </c>
      <c r="H1106" s="537">
        <v>1</v>
      </c>
      <c r="I1106" s="537">
        <v>1</v>
      </c>
      <c r="J1106" s="534">
        <f t="shared" si="84"/>
        <v>3</v>
      </c>
      <c r="K1106" s="552">
        <v>4300</v>
      </c>
      <c r="L1106" s="559">
        <f t="shared" si="85"/>
        <v>12900</v>
      </c>
      <c r="M1106" s="516"/>
      <c r="N1106" s="516"/>
      <c r="O1106" s="516"/>
      <c r="P1106" s="516"/>
      <c r="Q1106" s="516"/>
      <c r="R1106" s="728"/>
    </row>
    <row r="1107" spans="1:18" outlineLevel="2" x14ac:dyDescent="0.25">
      <c r="A1107" s="586" t="s">
        <v>1399</v>
      </c>
      <c r="B1107" s="779">
        <v>42192103</v>
      </c>
      <c r="C1107" s="523">
        <v>611</v>
      </c>
      <c r="D1107" s="589" t="s">
        <v>1356</v>
      </c>
      <c r="E1107" s="583" t="s">
        <v>1528</v>
      </c>
      <c r="F1107" s="537">
        <v>2</v>
      </c>
      <c r="G1107" s="537"/>
      <c r="H1107" s="537">
        <v>2</v>
      </c>
      <c r="I1107" s="537">
        <v>2</v>
      </c>
      <c r="J1107" s="534">
        <f t="shared" si="84"/>
        <v>6</v>
      </c>
      <c r="K1107" s="552">
        <v>6000</v>
      </c>
      <c r="L1107" s="559">
        <f t="shared" si="85"/>
        <v>36000</v>
      </c>
      <c r="M1107" s="516"/>
      <c r="N1107" s="516"/>
      <c r="O1107" s="516"/>
      <c r="P1107" s="516"/>
      <c r="Q1107" s="516"/>
      <c r="R1107" s="728"/>
    </row>
    <row r="1108" spans="1:18" outlineLevel="2" x14ac:dyDescent="0.25">
      <c r="A1108" s="586" t="s">
        <v>1401</v>
      </c>
      <c r="B1108" s="524">
        <v>56111702</v>
      </c>
      <c r="C1108" s="523">
        <v>611</v>
      </c>
      <c r="D1108" s="590" t="s">
        <v>1315</v>
      </c>
      <c r="E1108" s="583" t="s">
        <v>1528</v>
      </c>
      <c r="F1108" s="537"/>
      <c r="G1108" s="537">
        <v>1</v>
      </c>
      <c r="H1108" s="537">
        <v>1</v>
      </c>
      <c r="I1108" s="537">
        <v>1</v>
      </c>
      <c r="J1108" s="534">
        <f t="shared" si="84"/>
        <v>3</v>
      </c>
      <c r="K1108" s="552">
        <v>6130</v>
      </c>
      <c r="L1108" s="559">
        <f t="shared" si="85"/>
        <v>18390</v>
      </c>
      <c r="M1108" s="516"/>
      <c r="N1108" s="516"/>
      <c r="O1108" s="516"/>
      <c r="P1108" s="516"/>
      <c r="Q1108" s="516"/>
      <c r="R1108" s="728"/>
    </row>
    <row r="1109" spans="1:18" outlineLevel="2" x14ac:dyDescent="0.25">
      <c r="A1109" s="586" t="s">
        <v>1399</v>
      </c>
      <c r="B1109" s="779">
        <v>56101703</v>
      </c>
      <c r="C1109" s="523">
        <v>611</v>
      </c>
      <c r="D1109" s="534" t="s">
        <v>1344</v>
      </c>
      <c r="E1109" s="583" t="s">
        <v>1528</v>
      </c>
      <c r="F1109" s="537"/>
      <c r="G1109" s="537">
        <v>1</v>
      </c>
      <c r="H1109" s="537">
        <v>1</v>
      </c>
      <c r="I1109" s="537">
        <v>1</v>
      </c>
      <c r="J1109" s="534">
        <f t="shared" si="84"/>
        <v>3</v>
      </c>
      <c r="K1109" s="552">
        <v>5233</v>
      </c>
      <c r="L1109" s="559">
        <f t="shared" si="85"/>
        <v>15699</v>
      </c>
      <c r="M1109" s="516"/>
      <c r="N1109" s="516"/>
      <c r="O1109" s="516"/>
      <c r="P1109" s="516"/>
      <c r="Q1109" s="516"/>
      <c r="R1109" s="728"/>
    </row>
    <row r="1110" spans="1:18" outlineLevel="2" x14ac:dyDescent="0.25">
      <c r="A1110" s="586" t="s">
        <v>1385</v>
      </c>
      <c r="B1110" s="524">
        <v>56111702</v>
      </c>
      <c r="C1110" s="523">
        <v>611</v>
      </c>
      <c r="D1110" s="534" t="s">
        <v>1322</v>
      </c>
      <c r="E1110" s="583" t="s">
        <v>1528</v>
      </c>
      <c r="F1110" s="537"/>
      <c r="G1110" s="537">
        <v>1</v>
      </c>
      <c r="H1110" s="537">
        <v>1</v>
      </c>
      <c r="I1110" s="537">
        <v>1</v>
      </c>
      <c r="J1110" s="534">
        <f t="shared" si="84"/>
        <v>3</v>
      </c>
      <c r="K1110" s="552">
        <v>8136</v>
      </c>
      <c r="L1110" s="559">
        <f t="shared" si="85"/>
        <v>24408</v>
      </c>
      <c r="M1110" s="516"/>
      <c r="N1110" s="516"/>
      <c r="O1110" s="516"/>
      <c r="P1110" s="516"/>
      <c r="Q1110" s="516"/>
      <c r="R1110" s="728"/>
    </row>
    <row r="1111" spans="1:18" outlineLevel="2" x14ac:dyDescent="0.25">
      <c r="A1111" s="586" t="s">
        <v>1387</v>
      </c>
      <c r="B1111" s="524">
        <v>42192210</v>
      </c>
      <c r="C1111" s="523">
        <v>611</v>
      </c>
      <c r="D1111" s="534" t="s">
        <v>1342</v>
      </c>
      <c r="E1111" s="583" t="s">
        <v>1528</v>
      </c>
      <c r="F1111" s="537">
        <v>1</v>
      </c>
      <c r="G1111" s="537">
        <v>1</v>
      </c>
      <c r="H1111" s="537">
        <v>1</v>
      </c>
      <c r="I1111" s="537">
        <v>1</v>
      </c>
      <c r="J1111" s="534">
        <f t="shared" si="84"/>
        <v>4</v>
      </c>
      <c r="K1111" s="552">
        <v>5870</v>
      </c>
      <c r="L1111" s="559">
        <f t="shared" si="85"/>
        <v>23480</v>
      </c>
      <c r="M1111" s="516"/>
      <c r="N1111" s="516"/>
      <c r="O1111" s="516"/>
      <c r="P1111" s="516"/>
      <c r="Q1111" s="516"/>
      <c r="R1111" s="728"/>
    </row>
    <row r="1112" spans="1:18" outlineLevel="2" x14ac:dyDescent="0.25">
      <c r="A1112" s="586" t="s">
        <v>1402</v>
      </c>
      <c r="B1112" s="524">
        <v>42192210</v>
      </c>
      <c r="C1112" s="523">
        <v>611</v>
      </c>
      <c r="D1112" s="534" t="s">
        <v>1324</v>
      </c>
      <c r="E1112" s="583" t="s">
        <v>1528</v>
      </c>
      <c r="F1112" s="537">
        <v>2</v>
      </c>
      <c r="G1112" s="537">
        <v>2</v>
      </c>
      <c r="H1112" s="537"/>
      <c r="I1112" s="537">
        <v>2</v>
      </c>
      <c r="J1112" s="534">
        <f t="shared" si="84"/>
        <v>6</v>
      </c>
      <c r="K1112" s="552">
        <v>7316</v>
      </c>
      <c r="L1112" s="559">
        <f t="shared" si="85"/>
        <v>43896</v>
      </c>
      <c r="M1112" s="516"/>
      <c r="N1112" s="516"/>
      <c r="O1112" s="516"/>
      <c r="P1112" s="516"/>
      <c r="Q1112" s="516"/>
      <c r="R1112" s="728"/>
    </row>
    <row r="1113" spans="1:18" outlineLevel="2" x14ac:dyDescent="0.25">
      <c r="A1113" s="586" t="s">
        <v>1401</v>
      </c>
      <c r="B1113" s="524">
        <v>42192210</v>
      </c>
      <c r="C1113" s="523">
        <v>611</v>
      </c>
      <c r="D1113" s="589" t="s">
        <v>1379</v>
      </c>
      <c r="E1113" s="583" t="s">
        <v>1528</v>
      </c>
      <c r="F1113" s="537"/>
      <c r="G1113" s="537">
        <v>1</v>
      </c>
      <c r="H1113" s="537"/>
      <c r="I1113" s="537">
        <v>1</v>
      </c>
      <c r="J1113" s="534">
        <f t="shared" si="84"/>
        <v>2</v>
      </c>
      <c r="K1113" s="552">
        <v>12720</v>
      </c>
      <c r="L1113" s="559">
        <f t="shared" si="85"/>
        <v>25440</v>
      </c>
      <c r="M1113" s="516"/>
      <c r="N1113" s="516"/>
      <c r="O1113" s="516"/>
      <c r="P1113" s="516"/>
      <c r="Q1113" s="516"/>
      <c r="R1113" s="728"/>
    </row>
    <row r="1114" spans="1:18" outlineLevel="2" x14ac:dyDescent="0.25">
      <c r="A1114" s="586" t="s">
        <v>1409</v>
      </c>
      <c r="B1114" s="524">
        <v>56111702</v>
      </c>
      <c r="C1114" s="523">
        <v>611</v>
      </c>
      <c r="D1114" s="589" t="s">
        <v>1380</v>
      </c>
      <c r="E1114" s="583" t="s">
        <v>1528</v>
      </c>
      <c r="F1114" s="537">
        <v>1</v>
      </c>
      <c r="G1114" s="537">
        <v>1</v>
      </c>
      <c r="H1114" s="537">
        <v>1</v>
      </c>
      <c r="I1114" s="537">
        <v>1</v>
      </c>
      <c r="J1114" s="534">
        <f t="shared" si="84"/>
        <v>4</v>
      </c>
      <c r="K1114" s="552">
        <v>6690</v>
      </c>
      <c r="L1114" s="559">
        <f t="shared" si="85"/>
        <v>26760</v>
      </c>
      <c r="M1114" s="516"/>
      <c r="N1114" s="516"/>
      <c r="O1114" s="516"/>
      <c r="P1114" s="516"/>
      <c r="Q1114" s="516"/>
      <c r="R1114" s="728"/>
    </row>
    <row r="1115" spans="1:18" outlineLevel="2" x14ac:dyDescent="0.25">
      <c r="A1115" s="586" t="s">
        <v>1390</v>
      </c>
      <c r="B1115" s="524">
        <v>56111702</v>
      </c>
      <c r="C1115" s="523">
        <v>611</v>
      </c>
      <c r="D1115" s="534" t="s">
        <v>1377</v>
      </c>
      <c r="E1115" s="583" t="s">
        <v>1528</v>
      </c>
      <c r="F1115" s="537"/>
      <c r="G1115" s="537">
        <v>2</v>
      </c>
      <c r="H1115" s="537">
        <v>2</v>
      </c>
      <c r="I1115" s="537">
        <v>2</v>
      </c>
      <c r="J1115" s="534">
        <f t="shared" si="84"/>
        <v>6</v>
      </c>
      <c r="K1115" s="552">
        <v>2930</v>
      </c>
      <c r="L1115" s="559">
        <f t="shared" si="85"/>
        <v>17580</v>
      </c>
      <c r="M1115" s="516"/>
      <c r="N1115" s="516"/>
      <c r="O1115" s="516"/>
      <c r="P1115" s="516"/>
      <c r="Q1115" s="516"/>
      <c r="R1115" s="728"/>
    </row>
    <row r="1116" spans="1:18" outlineLevel="2" x14ac:dyDescent="0.25">
      <c r="A1116" s="586" t="s">
        <v>1401</v>
      </c>
      <c r="B1116" s="524">
        <v>42192210</v>
      </c>
      <c r="C1116" s="523">
        <v>611</v>
      </c>
      <c r="D1116" s="540" t="s">
        <v>1321</v>
      </c>
      <c r="E1116" s="583" t="s">
        <v>1528</v>
      </c>
      <c r="F1116" s="537"/>
      <c r="G1116" s="537">
        <v>2</v>
      </c>
      <c r="H1116" s="537">
        <v>2</v>
      </c>
      <c r="I1116" s="537">
        <v>2</v>
      </c>
      <c r="J1116" s="534">
        <f t="shared" si="84"/>
        <v>6</v>
      </c>
      <c r="K1116" s="552">
        <v>1650</v>
      </c>
      <c r="L1116" s="559">
        <f t="shared" si="85"/>
        <v>9900</v>
      </c>
      <c r="M1116" s="516"/>
      <c r="N1116" s="516"/>
      <c r="O1116" s="516"/>
      <c r="P1116" s="516"/>
      <c r="Q1116" s="516"/>
      <c r="R1116" s="728"/>
    </row>
    <row r="1117" spans="1:18" ht="21.75" customHeight="1" outlineLevel="2" x14ac:dyDescent="0.25">
      <c r="A1117" s="795" t="s">
        <v>1395</v>
      </c>
      <c r="B1117" s="524">
        <v>42192210</v>
      </c>
      <c r="C1117" s="523">
        <v>611</v>
      </c>
      <c r="D1117" s="589" t="s">
        <v>1355</v>
      </c>
      <c r="E1117" s="583" t="s">
        <v>1528</v>
      </c>
      <c r="F1117" s="537"/>
      <c r="G1117" s="537"/>
      <c r="H1117" s="537">
        <v>1</v>
      </c>
      <c r="I1117" s="537">
        <v>1</v>
      </c>
      <c r="J1117" s="534">
        <f t="shared" si="84"/>
        <v>2</v>
      </c>
      <c r="K1117" s="552">
        <v>10030</v>
      </c>
      <c r="L1117" s="559">
        <f t="shared" si="85"/>
        <v>20060</v>
      </c>
      <c r="M1117" s="516"/>
      <c r="N1117" s="516"/>
      <c r="O1117" s="516"/>
      <c r="P1117" s="516"/>
      <c r="Q1117" s="516"/>
      <c r="R1117" s="728"/>
    </row>
    <row r="1118" spans="1:18" outlineLevel="2" x14ac:dyDescent="0.25">
      <c r="A1118" s="586" t="s">
        <v>1397</v>
      </c>
      <c r="B1118" s="524">
        <v>56111702</v>
      </c>
      <c r="C1118" s="523">
        <v>611</v>
      </c>
      <c r="D1118" s="589" t="s">
        <v>1340</v>
      </c>
      <c r="E1118" s="583" t="s">
        <v>1528</v>
      </c>
      <c r="F1118" s="537"/>
      <c r="G1118" s="537"/>
      <c r="H1118" s="537">
        <v>1</v>
      </c>
      <c r="I1118" s="537">
        <v>1</v>
      </c>
      <c r="J1118" s="534">
        <f t="shared" si="84"/>
        <v>2</v>
      </c>
      <c r="K1118" s="552">
        <v>21485</v>
      </c>
      <c r="L1118" s="559">
        <f t="shared" si="85"/>
        <v>42970</v>
      </c>
      <c r="M1118" s="516"/>
      <c r="N1118" s="516"/>
      <c r="O1118" s="516"/>
      <c r="P1118" s="516"/>
      <c r="Q1118" s="516"/>
      <c r="R1118" s="728"/>
    </row>
    <row r="1119" spans="1:18" ht="19.5" customHeight="1" outlineLevel="2" x14ac:dyDescent="0.25">
      <c r="A1119" s="795" t="s">
        <v>1395</v>
      </c>
      <c r="B1119" s="524">
        <v>56111702</v>
      </c>
      <c r="C1119" s="523">
        <v>611</v>
      </c>
      <c r="D1119" s="534" t="s">
        <v>1339</v>
      </c>
      <c r="E1119" s="583" t="s">
        <v>1528</v>
      </c>
      <c r="F1119" s="537">
        <v>1</v>
      </c>
      <c r="G1119" s="537">
        <v>1</v>
      </c>
      <c r="H1119" s="537">
        <v>1</v>
      </c>
      <c r="I1119" s="537">
        <v>1</v>
      </c>
      <c r="J1119" s="534">
        <f t="shared" si="84"/>
        <v>4</v>
      </c>
      <c r="K1119" s="552">
        <v>6810</v>
      </c>
      <c r="L1119" s="559">
        <f t="shared" si="85"/>
        <v>27240</v>
      </c>
      <c r="M1119" s="516"/>
      <c r="N1119" s="516"/>
      <c r="O1119" s="516"/>
      <c r="P1119" s="516"/>
      <c r="Q1119" s="516"/>
      <c r="R1119" s="728"/>
    </row>
    <row r="1120" spans="1:18" outlineLevel="2" x14ac:dyDescent="0.25">
      <c r="A1120" s="586" t="s">
        <v>1396</v>
      </c>
      <c r="B1120" s="524">
        <v>56111702</v>
      </c>
      <c r="C1120" s="523">
        <v>611</v>
      </c>
      <c r="D1120" s="534" t="s">
        <v>1330</v>
      </c>
      <c r="E1120" s="583" t="s">
        <v>1528</v>
      </c>
      <c r="F1120" s="537">
        <v>1</v>
      </c>
      <c r="G1120" s="537">
        <v>1</v>
      </c>
      <c r="H1120" s="537">
        <v>1</v>
      </c>
      <c r="I1120" s="537">
        <v>1</v>
      </c>
      <c r="J1120" s="534">
        <f t="shared" si="84"/>
        <v>4</v>
      </c>
      <c r="K1120" s="552">
        <v>5520</v>
      </c>
      <c r="L1120" s="559">
        <f t="shared" si="85"/>
        <v>22080</v>
      </c>
      <c r="M1120" s="516"/>
      <c r="N1120" s="516"/>
      <c r="O1120" s="516"/>
      <c r="P1120" s="516"/>
      <c r="Q1120" s="516"/>
      <c r="R1120" s="728"/>
    </row>
    <row r="1121" spans="1:18" outlineLevel="2" x14ac:dyDescent="0.25">
      <c r="A1121" s="586" t="s">
        <v>1397</v>
      </c>
      <c r="B1121" s="524">
        <v>56111702</v>
      </c>
      <c r="C1121" s="523">
        <v>611</v>
      </c>
      <c r="D1121" s="589" t="s">
        <v>1335</v>
      </c>
      <c r="E1121" s="583" t="s">
        <v>1528</v>
      </c>
      <c r="F1121" s="537">
        <v>1</v>
      </c>
      <c r="G1121" s="537">
        <v>1</v>
      </c>
      <c r="H1121" s="537">
        <v>1</v>
      </c>
      <c r="I1121" s="537">
        <v>1</v>
      </c>
      <c r="J1121" s="534">
        <f t="shared" si="84"/>
        <v>4</v>
      </c>
      <c r="K1121" s="552">
        <v>7203</v>
      </c>
      <c r="L1121" s="559">
        <f t="shared" si="85"/>
        <v>28812</v>
      </c>
      <c r="M1121" s="516"/>
      <c r="N1121" s="516"/>
      <c r="O1121" s="516"/>
      <c r="P1121" s="516"/>
      <c r="Q1121" s="516"/>
      <c r="R1121" s="728"/>
    </row>
    <row r="1122" spans="1:18" ht="21.75" customHeight="1" outlineLevel="2" x14ac:dyDescent="0.25">
      <c r="A1122" s="795" t="s">
        <v>1395</v>
      </c>
      <c r="B1122" s="524">
        <v>56111702</v>
      </c>
      <c r="C1122" s="523">
        <v>611</v>
      </c>
      <c r="D1122" s="534" t="s">
        <v>1329</v>
      </c>
      <c r="E1122" s="583" t="s">
        <v>1528</v>
      </c>
      <c r="F1122" s="537">
        <v>1</v>
      </c>
      <c r="G1122" s="537">
        <v>1</v>
      </c>
      <c r="H1122" s="537">
        <v>1</v>
      </c>
      <c r="I1122" s="537">
        <v>1</v>
      </c>
      <c r="J1122" s="534">
        <f t="shared" si="84"/>
        <v>4</v>
      </c>
      <c r="K1122" s="552">
        <v>6486</v>
      </c>
      <c r="L1122" s="559">
        <f t="shared" si="85"/>
        <v>25944</v>
      </c>
      <c r="M1122" s="516"/>
      <c r="N1122" s="516"/>
      <c r="O1122" s="516"/>
      <c r="P1122" s="516"/>
      <c r="Q1122" s="516"/>
      <c r="R1122" s="728"/>
    </row>
    <row r="1123" spans="1:18" ht="24.75" customHeight="1" outlineLevel="2" x14ac:dyDescent="0.25">
      <c r="A1123" s="792" t="s">
        <v>1405</v>
      </c>
      <c r="B1123" s="814">
        <v>56101717</v>
      </c>
      <c r="C1123" s="523">
        <v>611</v>
      </c>
      <c r="D1123" s="534" t="s">
        <v>1352</v>
      </c>
      <c r="E1123" s="583" t="s">
        <v>1528</v>
      </c>
      <c r="F1123" s="537">
        <v>1</v>
      </c>
      <c r="G1123" s="537">
        <v>1</v>
      </c>
      <c r="H1123" s="537">
        <v>1</v>
      </c>
      <c r="I1123" s="537">
        <v>1</v>
      </c>
      <c r="J1123" s="534">
        <f t="shared" si="84"/>
        <v>4</v>
      </c>
      <c r="K1123" s="552">
        <v>5894</v>
      </c>
      <c r="L1123" s="559">
        <f t="shared" si="85"/>
        <v>23576</v>
      </c>
      <c r="M1123" s="516"/>
      <c r="N1123" s="516"/>
      <c r="O1123" s="516"/>
      <c r="P1123" s="516"/>
      <c r="Q1123" s="516"/>
      <c r="R1123" s="728"/>
    </row>
    <row r="1124" spans="1:18" outlineLevel="2" x14ac:dyDescent="0.25">
      <c r="A1124" s="586" t="s">
        <v>1397</v>
      </c>
      <c r="B1124" s="814">
        <v>56101717</v>
      </c>
      <c r="C1124" s="523">
        <v>611</v>
      </c>
      <c r="D1124" s="534" t="s">
        <v>1322</v>
      </c>
      <c r="E1124" s="583" t="s">
        <v>1528</v>
      </c>
      <c r="F1124" s="537">
        <v>1</v>
      </c>
      <c r="G1124" s="537">
        <v>1</v>
      </c>
      <c r="H1124" s="537">
        <v>1</v>
      </c>
      <c r="I1124" s="537">
        <v>1</v>
      </c>
      <c r="J1124" s="534">
        <f t="shared" si="84"/>
        <v>4</v>
      </c>
      <c r="K1124" s="552">
        <v>8730</v>
      </c>
      <c r="L1124" s="559">
        <f t="shared" si="85"/>
        <v>34920</v>
      </c>
      <c r="M1124" s="516"/>
      <c r="N1124" s="516"/>
      <c r="O1124" s="516"/>
      <c r="P1124" s="516"/>
      <c r="Q1124" s="516"/>
      <c r="R1124" s="728"/>
    </row>
    <row r="1125" spans="1:18" outlineLevel="2" x14ac:dyDescent="0.25">
      <c r="A1125" s="586" t="s">
        <v>1401</v>
      </c>
      <c r="B1125" s="524">
        <v>42192210</v>
      </c>
      <c r="C1125" s="523">
        <v>611</v>
      </c>
      <c r="D1125" s="589" t="s">
        <v>1518</v>
      </c>
      <c r="E1125" s="583" t="s">
        <v>1528</v>
      </c>
      <c r="F1125" s="537"/>
      <c r="G1125" s="537">
        <v>1</v>
      </c>
      <c r="H1125" s="537"/>
      <c r="I1125" s="537">
        <v>1</v>
      </c>
      <c r="J1125" s="534">
        <f t="shared" si="84"/>
        <v>2</v>
      </c>
      <c r="K1125" s="552">
        <v>30170</v>
      </c>
      <c r="L1125" s="559">
        <f t="shared" si="85"/>
        <v>60340</v>
      </c>
      <c r="M1125" s="516"/>
      <c r="N1125" s="516"/>
      <c r="O1125" s="516"/>
      <c r="P1125" s="516"/>
      <c r="Q1125" s="516"/>
      <c r="R1125" s="728"/>
    </row>
    <row r="1126" spans="1:18" outlineLevel="2" x14ac:dyDescent="0.25">
      <c r="A1126" s="586" t="s">
        <v>1396</v>
      </c>
      <c r="B1126" s="524">
        <v>56111702</v>
      </c>
      <c r="C1126" s="523">
        <v>611</v>
      </c>
      <c r="D1126" s="590" t="s">
        <v>1359</v>
      </c>
      <c r="E1126" s="583" t="s">
        <v>1528</v>
      </c>
      <c r="F1126" s="537">
        <v>1</v>
      </c>
      <c r="G1126" s="537">
        <v>1</v>
      </c>
      <c r="H1126" s="537">
        <v>1</v>
      </c>
      <c r="I1126" s="537">
        <v>1</v>
      </c>
      <c r="J1126" s="534">
        <f t="shared" si="84"/>
        <v>4</v>
      </c>
      <c r="K1126" s="689">
        <v>5243</v>
      </c>
      <c r="L1126" s="559">
        <f t="shared" si="85"/>
        <v>20972</v>
      </c>
      <c r="M1126" s="516"/>
      <c r="N1126" s="516"/>
      <c r="O1126" s="516"/>
      <c r="P1126" s="516"/>
      <c r="Q1126" s="516"/>
      <c r="R1126" s="728"/>
    </row>
    <row r="1127" spans="1:18" outlineLevel="2" x14ac:dyDescent="0.25">
      <c r="A1127" s="586" t="s">
        <v>1404</v>
      </c>
      <c r="B1127" s="524">
        <v>56111702</v>
      </c>
      <c r="C1127" s="523">
        <v>611</v>
      </c>
      <c r="D1127" s="540" t="s">
        <v>1316</v>
      </c>
      <c r="E1127" s="583" t="s">
        <v>1528</v>
      </c>
      <c r="F1127" s="537">
        <v>1</v>
      </c>
      <c r="G1127" s="537">
        <v>1</v>
      </c>
      <c r="H1127" s="537"/>
      <c r="I1127" s="537">
        <v>1</v>
      </c>
      <c r="J1127" s="534">
        <f t="shared" si="84"/>
        <v>3</v>
      </c>
      <c r="K1127" s="552">
        <v>6486</v>
      </c>
      <c r="L1127" s="559">
        <f t="shared" si="85"/>
        <v>19458</v>
      </c>
      <c r="M1127" s="516"/>
      <c r="N1127" s="516"/>
      <c r="O1127" s="516"/>
      <c r="P1127" s="516"/>
      <c r="Q1127" s="516"/>
      <c r="R1127" s="728"/>
    </row>
    <row r="1128" spans="1:18" ht="22.5" customHeight="1" outlineLevel="2" x14ac:dyDescent="0.25">
      <c r="A1128" s="792" t="s">
        <v>1401</v>
      </c>
      <c r="B1128" s="814">
        <v>56101717</v>
      </c>
      <c r="C1128" s="523">
        <v>611</v>
      </c>
      <c r="D1128" s="589" t="s">
        <v>1324</v>
      </c>
      <c r="E1128" s="583" t="s">
        <v>1528</v>
      </c>
      <c r="F1128" s="537">
        <v>1</v>
      </c>
      <c r="G1128" s="537">
        <v>1</v>
      </c>
      <c r="H1128" s="537"/>
      <c r="I1128" s="537">
        <v>1</v>
      </c>
      <c r="J1128" s="534">
        <f t="shared" si="84"/>
        <v>3</v>
      </c>
      <c r="K1128" s="552">
        <v>5180</v>
      </c>
      <c r="L1128" s="559">
        <f t="shared" si="85"/>
        <v>15540</v>
      </c>
      <c r="M1128" s="516"/>
      <c r="N1128" s="516"/>
      <c r="O1128" s="516"/>
      <c r="P1128" s="516"/>
      <c r="Q1128" s="516"/>
      <c r="R1128" s="728"/>
    </row>
    <row r="1129" spans="1:18" outlineLevel="2" x14ac:dyDescent="0.25">
      <c r="A1129" s="586" t="s">
        <v>1403</v>
      </c>
      <c r="B1129" s="524">
        <v>42192210</v>
      </c>
      <c r="C1129" s="523">
        <v>611</v>
      </c>
      <c r="D1129" s="534" t="s">
        <v>1328</v>
      </c>
      <c r="E1129" s="583" t="s">
        <v>1528</v>
      </c>
      <c r="F1129" s="537">
        <v>1</v>
      </c>
      <c r="G1129" s="537">
        <v>1</v>
      </c>
      <c r="H1129" s="537"/>
      <c r="I1129" s="537">
        <v>1</v>
      </c>
      <c r="J1129" s="534">
        <f t="shared" si="84"/>
        <v>3</v>
      </c>
      <c r="K1129" s="552">
        <v>7546</v>
      </c>
      <c r="L1129" s="559">
        <f t="shared" si="85"/>
        <v>22638</v>
      </c>
      <c r="M1129" s="516"/>
      <c r="N1129" s="516"/>
      <c r="O1129" s="516"/>
      <c r="P1129" s="516"/>
      <c r="Q1129" s="516"/>
      <c r="R1129" s="728"/>
    </row>
    <row r="1130" spans="1:18" outlineLevel="2" x14ac:dyDescent="0.25">
      <c r="A1130" s="586" t="s">
        <v>1404</v>
      </c>
      <c r="B1130" s="527">
        <v>48102001</v>
      </c>
      <c r="C1130" s="523">
        <v>611</v>
      </c>
      <c r="D1130" s="535" t="s">
        <v>1073</v>
      </c>
      <c r="E1130" s="583" t="s">
        <v>1528</v>
      </c>
      <c r="F1130" s="537">
        <v>1</v>
      </c>
      <c r="G1130" s="537">
        <v>1</v>
      </c>
      <c r="H1130" s="537"/>
      <c r="I1130" s="537">
        <v>1</v>
      </c>
      <c r="J1130" s="534">
        <f t="shared" si="84"/>
        <v>3</v>
      </c>
      <c r="K1130" s="549">
        <v>6000</v>
      </c>
      <c r="L1130" s="559">
        <f t="shared" si="85"/>
        <v>18000</v>
      </c>
      <c r="M1130" s="516"/>
      <c r="N1130" s="516"/>
      <c r="O1130" s="516"/>
      <c r="P1130" s="516"/>
      <c r="Q1130" s="516"/>
      <c r="R1130" s="728"/>
    </row>
    <row r="1131" spans="1:18" outlineLevel="2" x14ac:dyDescent="0.25">
      <c r="A1131" s="586" t="s">
        <v>1394</v>
      </c>
      <c r="B1131" s="527">
        <v>48102001</v>
      </c>
      <c r="C1131" s="523">
        <v>611</v>
      </c>
      <c r="D1131" s="534" t="s">
        <v>1322</v>
      </c>
      <c r="E1131" s="583" t="s">
        <v>1528</v>
      </c>
      <c r="F1131" s="537">
        <v>1</v>
      </c>
      <c r="G1131" s="537">
        <v>1</v>
      </c>
      <c r="H1131" s="537"/>
      <c r="I1131" s="537">
        <v>1</v>
      </c>
      <c r="J1131" s="534">
        <f t="shared" si="84"/>
        <v>3</v>
      </c>
      <c r="K1131" s="552">
        <v>5865</v>
      </c>
      <c r="L1131" s="559">
        <f t="shared" si="85"/>
        <v>17595</v>
      </c>
      <c r="M1131" s="516"/>
      <c r="N1131" s="516"/>
      <c r="O1131" s="516"/>
      <c r="P1131" s="516"/>
      <c r="Q1131" s="516"/>
      <c r="R1131" s="728"/>
    </row>
    <row r="1132" spans="1:18" outlineLevel="2" x14ac:dyDescent="0.25">
      <c r="A1132" s="586" t="s">
        <v>1396</v>
      </c>
      <c r="B1132" s="524">
        <v>42192210</v>
      </c>
      <c r="C1132" s="523">
        <v>611</v>
      </c>
      <c r="D1132" s="535" t="s">
        <v>421</v>
      </c>
      <c r="E1132" s="583" t="s">
        <v>1528</v>
      </c>
      <c r="F1132" s="537">
        <v>1</v>
      </c>
      <c r="G1132" s="537">
        <v>1</v>
      </c>
      <c r="H1132" s="537"/>
      <c r="I1132" s="537">
        <v>1</v>
      </c>
      <c r="J1132" s="534">
        <f t="shared" si="84"/>
        <v>3</v>
      </c>
      <c r="K1132" s="549">
        <v>8000</v>
      </c>
      <c r="L1132" s="559">
        <f t="shared" si="85"/>
        <v>24000</v>
      </c>
      <c r="M1132" s="516"/>
      <c r="N1132" s="516"/>
      <c r="O1132" s="516"/>
      <c r="P1132" s="516"/>
      <c r="Q1132" s="516"/>
      <c r="R1132" s="728"/>
    </row>
    <row r="1133" spans="1:18" outlineLevel="2" x14ac:dyDescent="0.25">
      <c r="A1133" s="586" t="s">
        <v>1074</v>
      </c>
      <c r="B1133" s="527">
        <v>48102001</v>
      </c>
      <c r="C1133" s="523">
        <v>611</v>
      </c>
      <c r="D1133" s="534" t="s">
        <v>1331</v>
      </c>
      <c r="E1133" s="583" t="s">
        <v>1528</v>
      </c>
      <c r="F1133" s="537">
        <v>1</v>
      </c>
      <c r="G1133" s="537">
        <v>1</v>
      </c>
      <c r="H1133" s="537"/>
      <c r="I1133" s="537">
        <v>1</v>
      </c>
      <c r="J1133" s="534">
        <f t="shared" si="84"/>
        <v>3</v>
      </c>
      <c r="K1133" s="552">
        <v>2200</v>
      </c>
      <c r="L1133" s="559">
        <f t="shared" si="85"/>
        <v>6600</v>
      </c>
      <c r="M1133" s="516"/>
      <c r="N1133" s="516"/>
      <c r="O1133" s="516"/>
      <c r="P1133" s="516"/>
      <c r="Q1133" s="516"/>
      <c r="R1133" s="728"/>
    </row>
    <row r="1134" spans="1:18" outlineLevel="2" x14ac:dyDescent="0.25">
      <c r="A1134" s="586" t="s">
        <v>1074</v>
      </c>
      <c r="B1134" s="524">
        <v>42192210</v>
      </c>
      <c r="C1134" s="523">
        <v>611</v>
      </c>
      <c r="D1134" s="535" t="s">
        <v>1053</v>
      </c>
      <c r="E1134" s="583" t="s">
        <v>1528</v>
      </c>
      <c r="F1134" s="537">
        <v>1</v>
      </c>
      <c r="G1134" s="537">
        <v>1</v>
      </c>
      <c r="H1134" s="537"/>
      <c r="I1134" s="537">
        <v>1</v>
      </c>
      <c r="J1134" s="534">
        <f t="shared" si="84"/>
        <v>3</v>
      </c>
      <c r="K1134" s="549">
        <v>5175</v>
      </c>
      <c r="L1134" s="559">
        <f t="shared" si="85"/>
        <v>15525</v>
      </c>
      <c r="M1134" s="516"/>
      <c r="N1134" s="516"/>
      <c r="O1134" s="516"/>
      <c r="P1134" s="516"/>
      <c r="Q1134" s="516"/>
      <c r="R1134" s="728"/>
    </row>
    <row r="1135" spans="1:18" outlineLevel="2" x14ac:dyDescent="0.25">
      <c r="A1135" s="586" t="s">
        <v>1074</v>
      </c>
      <c r="B1135" s="779">
        <v>56101703</v>
      </c>
      <c r="C1135" s="523">
        <v>611</v>
      </c>
      <c r="D1135" s="589" t="s">
        <v>1326</v>
      </c>
      <c r="E1135" s="583" t="s">
        <v>1528</v>
      </c>
      <c r="F1135" s="537">
        <v>1</v>
      </c>
      <c r="G1135" s="537">
        <v>1</v>
      </c>
      <c r="H1135" s="537">
        <v>1</v>
      </c>
      <c r="I1135" s="537">
        <v>1</v>
      </c>
      <c r="J1135" s="534">
        <f t="shared" si="84"/>
        <v>4</v>
      </c>
      <c r="K1135" s="645">
        <v>1700</v>
      </c>
      <c r="L1135" s="559">
        <f>+K1135*J1135</f>
        <v>6800</v>
      </c>
      <c r="M1135" s="516"/>
      <c r="N1135" s="516"/>
      <c r="O1135" s="516"/>
      <c r="P1135" s="516"/>
      <c r="Q1135" s="516"/>
      <c r="R1135" s="728"/>
    </row>
    <row r="1136" spans="1:18" outlineLevel="2" x14ac:dyDescent="0.25">
      <c r="A1136" s="586" t="s">
        <v>1074</v>
      </c>
      <c r="B1136" s="524">
        <v>42192210</v>
      </c>
      <c r="C1136" s="523">
        <v>611</v>
      </c>
      <c r="D1136" s="535" t="s">
        <v>420</v>
      </c>
      <c r="E1136" s="583" t="s">
        <v>1528</v>
      </c>
      <c r="F1136" s="634"/>
      <c r="G1136" s="537">
        <v>1</v>
      </c>
      <c r="H1136" s="537">
        <v>1</v>
      </c>
      <c r="I1136" s="537">
        <v>1</v>
      </c>
      <c r="J1136" s="534">
        <f t="shared" si="84"/>
        <v>3</v>
      </c>
      <c r="K1136" s="549">
        <v>1350</v>
      </c>
      <c r="L1136" s="559">
        <f t="shared" si="85"/>
        <v>4050</v>
      </c>
      <c r="M1136" s="516"/>
      <c r="N1136" s="516"/>
      <c r="O1136" s="516"/>
      <c r="P1136" s="516"/>
      <c r="Q1136" s="516"/>
      <c r="R1136" s="728">
        <f>+R1137-L1137</f>
        <v>-14</v>
      </c>
    </row>
    <row r="1137" spans="1:18" outlineLevel="2" x14ac:dyDescent="0.25">
      <c r="A1137" s="586" t="s">
        <v>1074</v>
      </c>
      <c r="B1137" s="527">
        <v>48102001</v>
      </c>
      <c r="C1137" s="523">
        <f>SUBTOTAL(9,C1038:C1136)</f>
        <v>60489</v>
      </c>
      <c r="D1137" s="882" t="s">
        <v>1748</v>
      </c>
      <c r="E1137" s="883"/>
      <c r="F1137" s="883"/>
      <c r="G1137" s="883"/>
      <c r="H1137" s="883"/>
      <c r="I1137" s="883"/>
      <c r="J1137" s="883"/>
      <c r="K1137" s="652"/>
      <c r="L1137" s="703">
        <f>SUBTOTAL(9,L1038:L1136)</f>
        <v>2500014</v>
      </c>
      <c r="M1137" s="627"/>
      <c r="N1137" s="627"/>
      <c r="O1137" s="627"/>
      <c r="P1137" s="627"/>
      <c r="Q1137" s="627"/>
      <c r="R1137" s="727">
        <v>2500000</v>
      </c>
    </row>
    <row r="1138" spans="1:18" outlineLevel="2" x14ac:dyDescent="0.25">
      <c r="A1138" s="586"/>
      <c r="B1138" s="780" t="s">
        <v>1433</v>
      </c>
      <c r="C1138" s="523"/>
      <c r="D1138" s="846" t="s">
        <v>1642</v>
      </c>
      <c r="E1138" s="846"/>
      <c r="F1138" s="846"/>
      <c r="G1138" s="846"/>
      <c r="H1138" s="846"/>
      <c r="I1138" s="537"/>
      <c r="J1138" s="534"/>
      <c r="K1138" s="549"/>
      <c r="L1138" s="701"/>
      <c r="M1138" s="516"/>
      <c r="N1138" s="516"/>
      <c r="O1138" s="516"/>
      <c r="P1138" s="516"/>
      <c r="Q1138" s="516"/>
      <c r="R1138" s="728"/>
    </row>
    <row r="1139" spans="1:18" outlineLevel="2" x14ac:dyDescent="0.25">
      <c r="A1139" s="586"/>
      <c r="B1139" s="815" t="s">
        <v>1701</v>
      </c>
      <c r="C1139" s="523">
        <v>612</v>
      </c>
      <c r="D1139" s="690" t="s">
        <v>1670</v>
      </c>
      <c r="E1139" s="100"/>
      <c r="F1139" s="537"/>
      <c r="G1139" s="537">
        <v>2</v>
      </c>
      <c r="H1139" s="537">
        <v>2</v>
      </c>
      <c r="I1139" s="537">
        <v>2</v>
      </c>
      <c r="J1139" s="534">
        <f>+I1139+H1139+G1139+F1139</f>
        <v>6</v>
      </c>
      <c r="K1139" s="549">
        <v>23000</v>
      </c>
      <c r="L1139" s="559">
        <f>+K1139*J1139</f>
        <v>138000</v>
      </c>
      <c r="M1139" s="516"/>
      <c r="N1139" s="516"/>
      <c r="O1139" s="516"/>
      <c r="P1139" s="516"/>
      <c r="Q1139" s="516"/>
      <c r="R1139" s="728"/>
    </row>
    <row r="1140" spans="1:18" ht="30" outlineLevel="2" x14ac:dyDescent="0.25">
      <c r="A1140" s="586"/>
      <c r="B1140" s="815" t="s">
        <v>1702</v>
      </c>
      <c r="C1140" s="523">
        <v>612</v>
      </c>
      <c r="D1140" s="690" t="s">
        <v>1641</v>
      </c>
      <c r="E1140" s="100"/>
      <c r="F1140" s="537">
        <v>1</v>
      </c>
      <c r="G1140" s="537"/>
      <c r="H1140" s="537">
        <v>1</v>
      </c>
      <c r="I1140" s="537"/>
      <c r="J1140" s="534">
        <f>+I1140+H1140+G1140+F1140</f>
        <v>2</v>
      </c>
      <c r="K1140" s="549">
        <v>31000</v>
      </c>
      <c r="L1140" s="559">
        <f>+K1140*J1140</f>
        <v>62000</v>
      </c>
      <c r="M1140" s="516"/>
      <c r="N1140" s="516"/>
      <c r="O1140" s="516"/>
      <c r="P1140" s="516"/>
      <c r="Q1140" s="516"/>
      <c r="R1140" s="728">
        <f>+R1141-L1141</f>
        <v>0</v>
      </c>
    </row>
    <row r="1141" spans="1:18" ht="19.5" customHeight="1" outlineLevel="2" x14ac:dyDescent="0.25">
      <c r="A1141" s="586"/>
      <c r="B1141" s="815"/>
      <c r="C1141" s="523"/>
      <c r="D1141" s="691" t="s">
        <v>1643</v>
      </c>
      <c r="E1141" s="692"/>
      <c r="F1141" s="634"/>
      <c r="G1141" s="634"/>
      <c r="H1141" s="634"/>
      <c r="I1141" s="634"/>
      <c r="J1141" s="635"/>
      <c r="K1141" s="652"/>
      <c r="L1141" s="703">
        <f>SUM(L1139:L1140)</f>
        <v>200000</v>
      </c>
      <c r="M1141" s="626"/>
      <c r="N1141" s="626"/>
      <c r="O1141" s="626"/>
      <c r="P1141" s="626"/>
      <c r="Q1141" s="626"/>
      <c r="R1141" s="727">
        <v>200000</v>
      </c>
    </row>
    <row r="1142" spans="1:18" ht="19.5" customHeight="1" outlineLevel="2" x14ac:dyDescent="0.25">
      <c r="A1142" s="586"/>
      <c r="B1142" s="780"/>
      <c r="C1142" s="523"/>
      <c r="D1142" s="840" t="s">
        <v>1854</v>
      </c>
      <c r="E1142" s="840"/>
      <c r="F1142" s="840"/>
      <c r="G1142" s="840"/>
      <c r="H1142" s="840"/>
      <c r="I1142" s="634"/>
      <c r="J1142" s="635"/>
      <c r="K1142" s="652"/>
      <c r="L1142" s="703"/>
      <c r="M1142" s="626"/>
      <c r="N1142" s="626"/>
      <c r="O1142" s="626"/>
      <c r="P1142" s="626"/>
      <c r="Q1142" s="626"/>
      <c r="R1142" s="727"/>
    </row>
    <row r="1143" spans="1:18" outlineLevel="2" x14ac:dyDescent="0.25">
      <c r="A1143" s="586" t="s">
        <v>1074</v>
      </c>
      <c r="B1143" s="779" t="s">
        <v>1778</v>
      </c>
      <c r="C1143" s="530">
        <v>613</v>
      </c>
      <c r="D1143" s="540" t="s">
        <v>1093</v>
      </c>
      <c r="E1143" s="541" t="s">
        <v>123</v>
      </c>
      <c r="F1143" s="545">
        <v>6</v>
      </c>
      <c r="G1143" s="545">
        <v>6</v>
      </c>
      <c r="H1143" s="545">
        <v>7</v>
      </c>
      <c r="I1143" s="545">
        <v>7</v>
      </c>
      <c r="J1143" s="534">
        <f t="shared" ref="J1143:J1148" si="86">+I1143+H1143+G1143+F1143</f>
        <v>26</v>
      </c>
      <c r="K1143" s="645">
        <v>9250</v>
      </c>
      <c r="L1143" s="559">
        <f t="shared" ref="L1143:L1148" si="87">+K1143*J1143</f>
        <v>240500</v>
      </c>
      <c r="M1143" s="516"/>
      <c r="N1143" s="516"/>
      <c r="O1143" s="516"/>
      <c r="P1143" s="516"/>
      <c r="Q1143" s="516"/>
      <c r="R1143" s="728"/>
    </row>
    <row r="1144" spans="1:18" outlineLevel="1" x14ac:dyDescent="0.25">
      <c r="A1144" s="586"/>
      <c r="B1144" s="524">
        <v>44101701</v>
      </c>
      <c r="C1144" s="523">
        <v>613</v>
      </c>
      <c r="D1144" s="535" t="s">
        <v>1092</v>
      </c>
      <c r="E1144" s="104" t="s">
        <v>1091</v>
      </c>
      <c r="F1144" s="104">
        <v>9</v>
      </c>
      <c r="G1144" s="104">
        <v>9</v>
      </c>
      <c r="H1144" s="104">
        <v>9</v>
      </c>
      <c r="I1144" s="104">
        <v>9</v>
      </c>
      <c r="J1144" s="534">
        <f t="shared" si="86"/>
        <v>36</v>
      </c>
      <c r="K1144" s="645">
        <v>16500</v>
      </c>
      <c r="L1144" s="559">
        <f t="shared" si="87"/>
        <v>594000</v>
      </c>
      <c r="M1144" s="516"/>
      <c r="N1144" s="516"/>
      <c r="O1144" s="516"/>
      <c r="P1144" s="516"/>
      <c r="Q1144" s="516"/>
      <c r="R1144" s="728"/>
    </row>
    <row r="1145" spans="1:18" outlineLevel="2" x14ac:dyDescent="0.25">
      <c r="A1145" s="586" t="s">
        <v>1103</v>
      </c>
      <c r="B1145" s="779">
        <v>25173303</v>
      </c>
      <c r="C1145" s="523">
        <v>613</v>
      </c>
      <c r="D1145" s="535" t="s">
        <v>1042</v>
      </c>
      <c r="E1145" s="105" t="s">
        <v>402</v>
      </c>
      <c r="F1145" s="537">
        <v>6</v>
      </c>
      <c r="G1145" s="537">
        <v>6</v>
      </c>
      <c r="H1145" s="537">
        <v>5</v>
      </c>
      <c r="I1145" s="537">
        <v>5</v>
      </c>
      <c r="J1145" s="534">
        <f t="shared" si="86"/>
        <v>22</v>
      </c>
      <c r="K1145" s="549">
        <v>17500</v>
      </c>
      <c r="L1145" s="559">
        <f t="shared" si="87"/>
        <v>385000</v>
      </c>
      <c r="M1145" s="516"/>
      <c r="N1145" s="516"/>
      <c r="O1145" s="516"/>
      <c r="P1145" s="516"/>
      <c r="Q1145" s="516"/>
      <c r="R1145" s="728"/>
    </row>
    <row r="1146" spans="1:18" outlineLevel="2" x14ac:dyDescent="0.25">
      <c r="A1146" s="586" t="s">
        <v>1855</v>
      </c>
      <c r="B1146" s="527">
        <v>44103112</v>
      </c>
      <c r="C1146" s="523">
        <v>613</v>
      </c>
      <c r="D1146" s="535" t="s">
        <v>1050</v>
      </c>
      <c r="E1146" s="100" t="s">
        <v>402</v>
      </c>
      <c r="F1146" s="537"/>
      <c r="G1146" s="537"/>
      <c r="H1146" s="537"/>
      <c r="I1146" s="537"/>
      <c r="J1146" s="534">
        <f t="shared" si="86"/>
        <v>0</v>
      </c>
      <c r="K1146" s="549">
        <v>21000</v>
      </c>
      <c r="L1146" s="559">
        <f t="shared" si="87"/>
        <v>0</v>
      </c>
      <c r="M1146" s="516"/>
      <c r="N1146" s="516"/>
      <c r="O1146" s="516"/>
      <c r="P1146" s="516"/>
      <c r="Q1146" s="516"/>
      <c r="R1146" s="728"/>
    </row>
    <row r="1147" spans="1:18" outlineLevel="2" x14ac:dyDescent="0.25">
      <c r="A1147" s="586" t="s">
        <v>1074</v>
      </c>
      <c r="B1147" s="779">
        <v>25173303</v>
      </c>
      <c r="C1147" s="523">
        <v>613</v>
      </c>
      <c r="D1147" s="535" t="s">
        <v>1046</v>
      </c>
      <c r="E1147" s="100" t="s">
        <v>402</v>
      </c>
      <c r="F1147" s="537">
        <v>10</v>
      </c>
      <c r="G1147" s="537">
        <v>10</v>
      </c>
      <c r="H1147" s="537">
        <v>10</v>
      </c>
      <c r="I1147" s="537">
        <v>10</v>
      </c>
      <c r="J1147" s="534">
        <f t="shared" si="86"/>
        <v>40</v>
      </c>
      <c r="K1147" s="549">
        <v>24700</v>
      </c>
      <c r="L1147" s="559">
        <f t="shared" si="87"/>
        <v>988000</v>
      </c>
      <c r="M1147" s="516"/>
      <c r="N1147" s="516"/>
      <c r="O1147" s="516"/>
      <c r="P1147" s="516"/>
      <c r="Q1147" s="516"/>
      <c r="R1147" s="728"/>
    </row>
    <row r="1148" spans="1:18" outlineLevel="2" x14ac:dyDescent="0.25">
      <c r="A1148" s="586" t="s">
        <v>1074</v>
      </c>
      <c r="B1148" s="779">
        <v>44101501</v>
      </c>
      <c r="C1148" s="523">
        <v>613</v>
      </c>
      <c r="D1148" s="535" t="s">
        <v>1456</v>
      </c>
      <c r="E1148" s="100" t="s">
        <v>402</v>
      </c>
      <c r="F1148" s="537">
        <v>12</v>
      </c>
      <c r="G1148" s="537">
        <v>12</v>
      </c>
      <c r="H1148" s="537">
        <v>12</v>
      </c>
      <c r="I1148" s="537">
        <v>12</v>
      </c>
      <c r="J1148" s="534">
        <f t="shared" si="86"/>
        <v>48</v>
      </c>
      <c r="K1148" s="549">
        <v>16500</v>
      </c>
      <c r="L1148" s="559">
        <f t="shared" si="87"/>
        <v>792000</v>
      </c>
      <c r="M1148" s="516"/>
      <c r="N1148" s="516"/>
      <c r="O1148" s="516"/>
      <c r="P1148" s="516"/>
      <c r="Q1148" s="516"/>
      <c r="R1148" s="728">
        <f>+R1149-L1149</f>
        <v>500</v>
      </c>
    </row>
    <row r="1149" spans="1:18" ht="15.75" outlineLevel="2" x14ac:dyDescent="0.25">
      <c r="A1149" s="586" t="s">
        <v>1074</v>
      </c>
      <c r="B1149" s="527">
        <v>44103112</v>
      </c>
      <c r="C1149" s="523"/>
      <c r="D1149" s="841" t="s">
        <v>1856</v>
      </c>
      <c r="E1149" s="841"/>
      <c r="F1149" s="841"/>
      <c r="G1149" s="841"/>
      <c r="H1149" s="841"/>
      <c r="I1149" s="634"/>
      <c r="J1149" s="635"/>
      <c r="K1149" s="652"/>
      <c r="L1149" s="703">
        <f>SUBTOTAL(9,L1143:L1148)</f>
        <v>2999500</v>
      </c>
      <c r="M1149" s="626"/>
      <c r="N1149" s="626"/>
      <c r="O1149" s="626"/>
      <c r="P1149" s="626"/>
      <c r="Q1149" s="626"/>
      <c r="R1149" s="727">
        <v>3000000</v>
      </c>
    </row>
    <row r="1150" spans="1:18" ht="15.75" outlineLevel="2" x14ac:dyDescent="0.25">
      <c r="A1150" s="586"/>
      <c r="B1150" s="784" t="s">
        <v>1434</v>
      </c>
      <c r="C1150" s="523"/>
      <c r="D1150" s="840" t="s">
        <v>1665</v>
      </c>
      <c r="E1150" s="840"/>
      <c r="F1150" s="840"/>
      <c r="G1150" s="840"/>
      <c r="H1150" s="840"/>
      <c r="I1150" s="537"/>
      <c r="J1150" s="534"/>
      <c r="K1150" s="549"/>
      <c r="L1150" s="701"/>
      <c r="M1150" s="516"/>
      <c r="N1150" s="516"/>
      <c r="O1150" s="516"/>
      <c r="P1150" s="516"/>
      <c r="Q1150" s="516"/>
      <c r="R1150" s="728"/>
    </row>
    <row r="1151" spans="1:18" outlineLevel="2" x14ac:dyDescent="0.25">
      <c r="A1151" s="586" t="s">
        <v>1074</v>
      </c>
      <c r="B1151" s="527" t="s">
        <v>1784</v>
      </c>
      <c r="C1151" s="530">
        <v>614</v>
      </c>
      <c r="D1151" s="623" t="s">
        <v>19</v>
      </c>
      <c r="E1151" s="541" t="s">
        <v>123</v>
      </c>
      <c r="F1151" s="545">
        <v>6</v>
      </c>
      <c r="G1151" s="545">
        <v>6</v>
      </c>
      <c r="H1151" s="545">
        <v>6</v>
      </c>
      <c r="I1151" s="545">
        <v>6</v>
      </c>
      <c r="J1151" s="534">
        <f>+I1151+H1151+G1151+F1151</f>
        <v>24</v>
      </c>
      <c r="K1151" s="552">
        <v>3900</v>
      </c>
      <c r="L1151" s="559">
        <f>+K1151*J1151</f>
        <v>93600</v>
      </c>
      <c r="M1151" s="516"/>
      <c r="N1151" s="516"/>
      <c r="O1151" s="516"/>
      <c r="P1151" s="516"/>
      <c r="Q1151" s="516"/>
      <c r="R1151" s="728"/>
    </row>
    <row r="1152" spans="1:18" outlineLevel="2" x14ac:dyDescent="0.25">
      <c r="A1152" s="586"/>
      <c r="B1152" s="527">
        <v>40101604</v>
      </c>
      <c r="C1152" s="530">
        <v>614</v>
      </c>
      <c r="D1152" s="623" t="s">
        <v>1644</v>
      </c>
      <c r="E1152" s="541"/>
      <c r="F1152" s="545">
        <v>6</v>
      </c>
      <c r="G1152" s="545">
        <v>6</v>
      </c>
      <c r="H1152" s="545">
        <v>6</v>
      </c>
      <c r="I1152" s="545">
        <v>6</v>
      </c>
      <c r="J1152" s="534">
        <f>+I1152+H1152+G1152+F1152</f>
        <v>24</v>
      </c>
      <c r="K1152" s="552">
        <v>23500</v>
      </c>
      <c r="L1152" s="559">
        <f>+K1152*J1152</f>
        <v>564000</v>
      </c>
      <c r="M1152" s="516"/>
      <c r="N1152" s="516"/>
      <c r="O1152" s="516"/>
      <c r="P1152" s="516"/>
      <c r="Q1152" s="516"/>
      <c r="R1152" s="728"/>
    </row>
    <row r="1153" spans="1:18" outlineLevel="2" x14ac:dyDescent="0.25">
      <c r="A1153" s="586"/>
      <c r="B1153" s="816" t="s">
        <v>1779</v>
      </c>
      <c r="C1153" s="530">
        <v>614</v>
      </c>
      <c r="D1153" s="623" t="s">
        <v>1857</v>
      </c>
      <c r="E1153" s="541"/>
      <c r="F1153" s="545">
        <v>6</v>
      </c>
      <c r="G1153" s="545">
        <v>6</v>
      </c>
      <c r="H1153" s="545">
        <v>6</v>
      </c>
      <c r="I1153" s="545">
        <v>6</v>
      </c>
      <c r="J1153" s="571">
        <f>+I1153+H1153+G1153+F1153</f>
        <v>24</v>
      </c>
      <c r="K1153" s="552">
        <v>7500</v>
      </c>
      <c r="L1153" s="559">
        <f>+K1153*J1153</f>
        <v>180000</v>
      </c>
      <c r="M1153" s="516"/>
      <c r="N1153" s="516"/>
      <c r="O1153" s="516"/>
      <c r="P1153" s="516"/>
      <c r="Q1153" s="516"/>
      <c r="R1153" s="728"/>
    </row>
    <row r="1154" spans="1:18" outlineLevel="1" x14ac:dyDescent="0.25">
      <c r="A1154" s="586"/>
      <c r="B1154" s="527">
        <v>40101604</v>
      </c>
      <c r="C1154" s="523">
        <v>614</v>
      </c>
      <c r="D1154" s="622" t="s">
        <v>20</v>
      </c>
      <c r="E1154" s="105" t="s">
        <v>402</v>
      </c>
      <c r="F1154" s="537">
        <v>3</v>
      </c>
      <c r="G1154" s="537">
        <v>3</v>
      </c>
      <c r="H1154" s="537">
        <v>3</v>
      </c>
      <c r="I1154" s="537">
        <v>3</v>
      </c>
      <c r="J1154" s="534">
        <f>+I1154+H1154+G1154+F1154</f>
        <v>12</v>
      </c>
      <c r="K1154" s="549">
        <v>8500</v>
      </c>
      <c r="L1154" s="559">
        <f>+K1154*J1154</f>
        <v>102000</v>
      </c>
      <c r="M1154" s="516"/>
      <c r="N1154" s="516"/>
      <c r="O1154" s="516"/>
      <c r="P1154" s="516"/>
      <c r="Q1154" s="516"/>
      <c r="R1154" s="728"/>
    </row>
    <row r="1155" spans="1:18" outlineLevel="1" x14ac:dyDescent="0.25">
      <c r="A1155" s="586"/>
      <c r="B1155" s="524">
        <v>48101711</v>
      </c>
      <c r="C1155" s="523">
        <v>614</v>
      </c>
      <c r="D1155" s="622" t="s">
        <v>1666</v>
      </c>
      <c r="E1155" s="102" t="s">
        <v>402</v>
      </c>
      <c r="F1155" s="537">
        <v>5</v>
      </c>
      <c r="G1155" s="537">
        <v>5</v>
      </c>
      <c r="H1155" s="537">
        <v>5</v>
      </c>
      <c r="I1155" s="537">
        <v>6</v>
      </c>
      <c r="J1155" s="534">
        <f t="shared" ref="J1155:J1156" si="88">+I1155+H1155+G1155+F1155</f>
        <v>21</v>
      </c>
      <c r="K1155" s="549">
        <v>13580</v>
      </c>
      <c r="L1155" s="555">
        <f t="shared" ref="L1155:L1156" si="89">+K1155*J1155</f>
        <v>285180</v>
      </c>
      <c r="M1155" s="516"/>
      <c r="N1155" s="516"/>
      <c r="O1155" s="516"/>
      <c r="P1155" s="516"/>
      <c r="Q1155" s="516"/>
      <c r="R1155" s="728"/>
    </row>
    <row r="1156" spans="1:18" outlineLevel="1" x14ac:dyDescent="0.25">
      <c r="A1156" s="586"/>
      <c r="B1156" s="524" t="s">
        <v>1780</v>
      </c>
      <c r="C1156" s="523">
        <v>614</v>
      </c>
      <c r="D1156" s="622" t="s">
        <v>1858</v>
      </c>
      <c r="E1156" s="102" t="s">
        <v>402</v>
      </c>
      <c r="F1156" s="537">
        <v>5</v>
      </c>
      <c r="G1156" s="537">
        <v>5</v>
      </c>
      <c r="H1156" s="537">
        <v>5</v>
      </c>
      <c r="I1156" s="537">
        <v>5</v>
      </c>
      <c r="J1156" s="534">
        <f t="shared" si="88"/>
        <v>20</v>
      </c>
      <c r="K1156" s="549">
        <v>13760</v>
      </c>
      <c r="L1156" s="555">
        <f t="shared" si="89"/>
        <v>275200</v>
      </c>
      <c r="M1156" s="516"/>
      <c r="N1156" s="516"/>
      <c r="O1156" s="516"/>
      <c r="P1156" s="516"/>
      <c r="Q1156" s="516"/>
      <c r="R1156" s="728">
        <f>+R1157-L1157</f>
        <v>20</v>
      </c>
    </row>
    <row r="1157" spans="1:18" outlineLevel="1" x14ac:dyDescent="0.25">
      <c r="A1157" s="586"/>
      <c r="B1157" s="524">
        <v>56101504</v>
      </c>
      <c r="C1157" s="523"/>
      <c r="D1157" s="843" t="s">
        <v>1664</v>
      </c>
      <c r="E1157" s="843"/>
      <c r="F1157" s="843"/>
      <c r="G1157" s="843"/>
      <c r="H1157" s="634"/>
      <c r="I1157" s="634"/>
      <c r="J1157" s="635"/>
      <c r="K1157" s="652"/>
      <c r="L1157" s="703">
        <f>SUM(L1151:L1156)</f>
        <v>1499980</v>
      </c>
      <c r="M1157" s="626"/>
      <c r="N1157" s="626"/>
      <c r="O1157" s="626"/>
      <c r="P1157" s="626"/>
      <c r="Q1157" s="626"/>
      <c r="R1157" s="727">
        <v>1500000</v>
      </c>
    </row>
    <row r="1158" spans="1:18" outlineLevel="1" x14ac:dyDescent="0.25">
      <c r="A1158" s="586"/>
      <c r="B1158" s="524"/>
      <c r="C1158" s="523"/>
      <c r="D1158" s="796" t="s">
        <v>1859</v>
      </c>
      <c r="E1158" s="693"/>
      <c r="F1158" s="693"/>
      <c r="G1158" s="693"/>
      <c r="H1158" s="537"/>
      <c r="I1158" s="537"/>
      <c r="J1158" s="534"/>
      <c r="K1158" s="549"/>
      <c r="L1158" s="701"/>
      <c r="M1158" s="516"/>
      <c r="N1158" s="516"/>
      <c r="O1158" s="516"/>
      <c r="P1158" s="516"/>
      <c r="Q1158" s="516"/>
      <c r="R1158" s="728"/>
    </row>
    <row r="1159" spans="1:18" outlineLevel="1" x14ac:dyDescent="0.25">
      <c r="A1159" s="586"/>
      <c r="B1159" s="524" t="s">
        <v>1781</v>
      </c>
      <c r="C1159" s="523">
        <v>619</v>
      </c>
      <c r="D1159" s="535" t="s">
        <v>1667</v>
      </c>
      <c r="E1159" s="105"/>
      <c r="F1159" s="537">
        <v>3</v>
      </c>
      <c r="G1159" s="537">
        <v>3</v>
      </c>
      <c r="H1159" s="537">
        <v>3</v>
      </c>
      <c r="I1159" s="537">
        <v>3</v>
      </c>
      <c r="J1159" s="534">
        <f t="shared" ref="J1159:J1161" si="90">+I1159+H1159+G1159+F1159</f>
        <v>12</v>
      </c>
      <c r="K1159" s="549">
        <v>10500</v>
      </c>
      <c r="L1159" s="559">
        <f>+K1159*J1159</f>
        <v>126000</v>
      </c>
      <c r="M1159" s="516"/>
      <c r="N1159" s="516"/>
      <c r="O1159" s="516"/>
      <c r="P1159" s="516"/>
      <c r="Q1159" s="516"/>
      <c r="R1159" s="728"/>
    </row>
    <row r="1160" spans="1:18" outlineLevel="1" x14ac:dyDescent="0.25">
      <c r="A1160" s="586"/>
      <c r="B1160" s="524" t="s">
        <v>1780</v>
      </c>
      <c r="C1160" s="523">
        <v>619</v>
      </c>
      <c r="D1160" s="535" t="s">
        <v>1668</v>
      </c>
      <c r="E1160" s="102" t="s">
        <v>402</v>
      </c>
      <c r="F1160" s="537">
        <v>1</v>
      </c>
      <c r="G1160" s="537">
        <v>1</v>
      </c>
      <c r="H1160" s="537">
        <v>1</v>
      </c>
      <c r="I1160" s="537">
        <v>1</v>
      </c>
      <c r="J1160" s="534">
        <f t="shared" si="90"/>
        <v>4</v>
      </c>
      <c r="K1160" s="549">
        <v>6500</v>
      </c>
      <c r="L1160" s="555">
        <f t="shared" ref="L1160:L1161" si="91">+K1160*J1160</f>
        <v>26000</v>
      </c>
      <c r="M1160" s="516"/>
      <c r="N1160" s="516"/>
      <c r="O1160" s="516"/>
      <c r="P1160" s="516"/>
      <c r="Q1160" s="516"/>
      <c r="R1160" s="728"/>
    </row>
    <row r="1161" spans="1:18" outlineLevel="1" x14ac:dyDescent="0.25">
      <c r="A1161" s="586"/>
      <c r="B1161" s="524">
        <v>56101504</v>
      </c>
      <c r="C1161" s="523">
        <v>619</v>
      </c>
      <c r="D1161" s="535" t="s">
        <v>412</v>
      </c>
      <c r="E1161" s="578" t="s">
        <v>402</v>
      </c>
      <c r="F1161" s="537">
        <v>2</v>
      </c>
      <c r="G1161" s="537">
        <v>2</v>
      </c>
      <c r="H1161" s="537">
        <v>2</v>
      </c>
      <c r="I1161" s="537">
        <v>2</v>
      </c>
      <c r="J1161" s="534">
        <f t="shared" si="90"/>
        <v>8</v>
      </c>
      <c r="K1161" s="549">
        <v>6500</v>
      </c>
      <c r="L1161" s="555">
        <f t="shared" si="91"/>
        <v>52000</v>
      </c>
      <c r="M1161" s="516"/>
      <c r="N1161" s="516"/>
      <c r="O1161" s="516"/>
      <c r="P1161" s="516"/>
      <c r="Q1161" s="516"/>
      <c r="R1161" s="728"/>
    </row>
    <row r="1162" spans="1:18" outlineLevel="1" x14ac:dyDescent="0.25">
      <c r="A1162" s="586"/>
      <c r="B1162" s="524">
        <v>56101504</v>
      </c>
      <c r="C1162" s="523">
        <v>619</v>
      </c>
      <c r="D1162" s="535" t="s">
        <v>1455</v>
      </c>
      <c r="E1162" s="578" t="s">
        <v>402</v>
      </c>
      <c r="F1162" s="537">
        <v>5</v>
      </c>
      <c r="G1162" s="537">
        <v>5</v>
      </c>
      <c r="H1162" s="537">
        <v>5</v>
      </c>
      <c r="I1162" s="537">
        <v>5</v>
      </c>
      <c r="J1162" s="534">
        <f>+I1162+H1162+G1162+F1162</f>
        <v>20</v>
      </c>
      <c r="K1162" s="645">
        <v>2900</v>
      </c>
      <c r="L1162" s="559">
        <f>+K1162*J1162</f>
        <v>58000</v>
      </c>
      <c r="M1162" s="516"/>
      <c r="N1162" s="516"/>
      <c r="O1162" s="516"/>
      <c r="P1162" s="516"/>
      <c r="Q1162" s="516"/>
      <c r="R1162" s="728"/>
    </row>
    <row r="1163" spans="1:18" outlineLevel="1" x14ac:dyDescent="0.25">
      <c r="A1163" s="586"/>
      <c r="B1163" s="527">
        <v>20111609</v>
      </c>
      <c r="C1163" s="523">
        <v>619</v>
      </c>
      <c r="D1163" s="623" t="s">
        <v>148</v>
      </c>
      <c r="E1163" s="541" t="s">
        <v>123</v>
      </c>
      <c r="F1163" s="545">
        <v>3</v>
      </c>
      <c r="G1163" s="545">
        <v>3</v>
      </c>
      <c r="H1163" s="545">
        <v>3</v>
      </c>
      <c r="I1163" s="104">
        <v>2</v>
      </c>
      <c r="J1163" s="534">
        <f t="shared" ref="J1163" si="92">+I1163+H1163+G1163+F1163</f>
        <v>11</v>
      </c>
      <c r="K1163" s="645">
        <v>3500</v>
      </c>
      <c r="L1163" s="559">
        <f t="shared" ref="L1163" si="93">+K1163*J1163</f>
        <v>38500</v>
      </c>
      <c r="M1163" s="516"/>
      <c r="N1163" s="516"/>
      <c r="O1163" s="516"/>
      <c r="P1163" s="516"/>
      <c r="Q1163" s="516"/>
      <c r="R1163" s="728"/>
    </row>
    <row r="1164" spans="1:18" outlineLevel="2" x14ac:dyDescent="0.25">
      <c r="A1164" s="586" t="s">
        <v>1103</v>
      </c>
      <c r="B1164" s="732"/>
      <c r="C1164" s="523"/>
      <c r="D1164" s="843" t="s">
        <v>1749</v>
      </c>
      <c r="E1164" s="843"/>
      <c r="F1164" s="843"/>
      <c r="G1164" s="843"/>
      <c r="H1164" s="843"/>
      <c r="I1164" s="672"/>
      <c r="J1164" s="673"/>
      <c r="K1164" s="660"/>
      <c r="L1164" s="703">
        <f>SUM(L1159:L1163)</f>
        <v>300500</v>
      </c>
      <c r="M1164" s="628"/>
      <c r="N1164" s="628"/>
      <c r="O1164" s="628"/>
      <c r="P1164" s="628"/>
      <c r="Q1164" s="628"/>
      <c r="R1164" s="727">
        <v>300000</v>
      </c>
    </row>
    <row r="1165" spans="1:18" ht="26.25" customHeight="1" outlineLevel="2" x14ac:dyDescent="0.25">
      <c r="A1165" s="586"/>
      <c r="B1165" s="577"/>
      <c r="C1165" s="523">
        <v>62</v>
      </c>
      <c r="D1165" s="846" t="s">
        <v>1750</v>
      </c>
      <c r="E1165" s="846"/>
      <c r="F1165" s="846"/>
      <c r="G1165" s="846"/>
      <c r="H1165" s="537"/>
      <c r="I1165" s="537"/>
      <c r="J1165" s="534"/>
      <c r="K1165" s="549"/>
      <c r="L1165" s="701"/>
      <c r="M1165" s="516"/>
      <c r="N1165" s="516"/>
      <c r="O1165" s="516"/>
      <c r="P1165" s="516"/>
      <c r="Q1165" s="516"/>
      <c r="R1165" s="728"/>
    </row>
    <row r="1166" spans="1:18" outlineLevel="2" x14ac:dyDescent="0.25">
      <c r="A1166" s="586"/>
      <c r="B1166" s="524" t="s">
        <v>1783</v>
      </c>
      <c r="C1166" s="523">
        <v>623</v>
      </c>
      <c r="D1166" s="94" t="s">
        <v>1751</v>
      </c>
      <c r="E1166" s="693"/>
      <c r="F1166" s="693"/>
      <c r="G1166" s="693"/>
      <c r="H1166" s="537"/>
      <c r="I1166" s="537">
        <v>1</v>
      </c>
      <c r="J1166" s="534">
        <f>+I1166+H1166+G1166+F1166</f>
        <v>1</v>
      </c>
      <c r="K1166" s="549">
        <v>6500</v>
      </c>
      <c r="L1166" s="559">
        <f>+K1166*J1166</f>
        <v>6500</v>
      </c>
      <c r="M1166" s="516"/>
      <c r="N1166" s="516"/>
      <c r="O1166" s="516"/>
      <c r="P1166" s="516"/>
      <c r="Q1166" s="516"/>
      <c r="R1166" s="728"/>
    </row>
    <row r="1167" spans="1:18" outlineLevel="2" x14ac:dyDescent="0.25">
      <c r="A1167" s="586"/>
      <c r="B1167" s="524" t="s">
        <v>1782</v>
      </c>
      <c r="C1167" s="523">
        <v>623</v>
      </c>
      <c r="D1167" s="94" t="s">
        <v>1669</v>
      </c>
      <c r="E1167" s="693"/>
      <c r="F1167" s="693"/>
      <c r="G1167" s="693"/>
      <c r="H1167" s="537"/>
      <c r="I1167" s="537">
        <v>1</v>
      </c>
      <c r="J1167" s="534">
        <f>+I1167+H1167+G1167+F1167</f>
        <v>1</v>
      </c>
      <c r="K1167" s="549">
        <v>13500</v>
      </c>
      <c r="L1167" s="559">
        <f>+K1167*J1167</f>
        <v>13500</v>
      </c>
      <c r="M1167" s="516"/>
      <c r="N1167" s="516"/>
      <c r="O1167" s="516"/>
      <c r="P1167" s="516"/>
      <c r="Q1167" s="516"/>
      <c r="R1167" s="728"/>
    </row>
    <row r="1168" spans="1:18" ht="15.75" outlineLevel="2" x14ac:dyDescent="0.25">
      <c r="A1168" s="586"/>
      <c r="B1168" s="577"/>
      <c r="C1168" s="523"/>
      <c r="D1168" s="841" t="s">
        <v>1752</v>
      </c>
      <c r="E1168" s="841"/>
      <c r="F1168" s="841"/>
      <c r="G1168" s="841"/>
      <c r="H1168" s="634"/>
      <c r="I1168" s="634"/>
      <c r="J1168" s="534">
        <f t="shared" ref="J1168:J1170" si="94">+I1168+H1168+G1168+F1168</f>
        <v>0</v>
      </c>
      <c r="K1168" s="652"/>
      <c r="L1168" s="703">
        <f>SUM(L1166:L1167)</f>
        <v>20000</v>
      </c>
      <c r="M1168" s="626"/>
      <c r="N1168" s="626"/>
      <c r="O1168" s="626"/>
      <c r="P1168" s="626"/>
      <c r="Q1168" s="626"/>
      <c r="R1168" s="727">
        <v>20000</v>
      </c>
    </row>
    <row r="1169" spans="1:18" ht="15.75" outlineLevel="2" x14ac:dyDescent="0.25">
      <c r="A1169" s="586"/>
      <c r="B1169" s="577"/>
      <c r="C1169" s="523"/>
      <c r="D1169" s="756" t="s">
        <v>1760</v>
      </c>
      <c r="E1169" s="693"/>
      <c r="F1169" s="693"/>
      <c r="G1169" s="693"/>
      <c r="H1169" s="537"/>
      <c r="I1169" s="537"/>
      <c r="J1169" s="534">
        <f t="shared" si="94"/>
        <v>0</v>
      </c>
      <c r="K1169" s="549"/>
      <c r="L1169" s="701"/>
      <c r="M1169" s="516"/>
      <c r="N1169" s="516"/>
      <c r="O1169" s="516"/>
      <c r="P1169" s="516"/>
      <c r="Q1169" s="516"/>
      <c r="R1169" s="728"/>
    </row>
    <row r="1170" spans="1:18" outlineLevel="2" x14ac:dyDescent="0.25">
      <c r="A1170" s="586"/>
      <c r="B1170" s="577" t="s">
        <v>1785</v>
      </c>
      <c r="C1170" s="661">
        <v>624</v>
      </c>
      <c r="D1170" s="797" t="s">
        <v>1759</v>
      </c>
      <c r="E1170" s="797"/>
      <c r="F1170" s="797"/>
      <c r="G1170" s="798"/>
      <c r="H1170" s="537">
        <v>1</v>
      </c>
      <c r="I1170" s="537"/>
      <c r="J1170" s="534">
        <f t="shared" si="94"/>
        <v>1</v>
      </c>
      <c r="K1170" s="552">
        <v>220000</v>
      </c>
      <c r="L1170" s="555">
        <f>+K1170*J1170</f>
        <v>220000</v>
      </c>
      <c r="M1170" s="656"/>
      <c r="N1170" s="656"/>
      <c r="O1170" s="656"/>
      <c r="P1170" s="656"/>
      <c r="Q1170" s="656"/>
      <c r="R1170" s="776"/>
    </row>
    <row r="1171" spans="1:18" ht="15.75" outlineLevel="2" x14ac:dyDescent="0.25">
      <c r="A1171" s="586"/>
      <c r="B1171" s="577"/>
      <c r="C1171" s="536"/>
      <c r="D1171" s="841" t="s">
        <v>1761</v>
      </c>
      <c r="E1171" s="841"/>
      <c r="F1171" s="841"/>
      <c r="G1171" s="841"/>
      <c r="H1171" s="634"/>
      <c r="I1171" s="634"/>
      <c r="J1171" s="635"/>
      <c r="K1171" s="660"/>
      <c r="L1171" s="702">
        <f>SUM(L1170)</f>
        <v>220000</v>
      </c>
      <c r="M1171" s="656"/>
      <c r="N1171" s="656"/>
      <c r="O1171" s="656"/>
      <c r="P1171" s="656"/>
      <c r="Q1171" s="656"/>
      <c r="R1171" s="776">
        <v>220000</v>
      </c>
    </row>
    <row r="1172" spans="1:18" outlineLevel="2" x14ac:dyDescent="0.25">
      <c r="A1172" s="586" t="s">
        <v>1103</v>
      </c>
      <c r="B1172" s="577"/>
      <c r="C1172" s="530"/>
      <c r="D1172" s="694" t="s">
        <v>1753</v>
      </c>
      <c r="E1172" s="541"/>
      <c r="F1172" s="104"/>
      <c r="G1172" s="104"/>
      <c r="H1172" s="537"/>
      <c r="I1172" s="537"/>
      <c r="J1172" s="534"/>
      <c r="K1172" s="552"/>
      <c r="L1172" s="701"/>
      <c r="M1172" s="516"/>
      <c r="N1172" s="516"/>
      <c r="O1172" s="516"/>
      <c r="P1172" s="516"/>
      <c r="Q1172" s="516"/>
      <c r="R1172" s="728"/>
    </row>
    <row r="1173" spans="1:18" outlineLevel="2" x14ac:dyDescent="0.25">
      <c r="A1173" s="586"/>
      <c r="B1173" s="525">
        <v>25101507</v>
      </c>
      <c r="C1173" s="523">
        <v>641</v>
      </c>
      <c r="D1173" s="594" t="s">
        <v>1860</v>
      </c>
      <c r="E1173" s="541" t="s">
        <v>123</v>
      </c>
      <c r="F1173" s="528"/>
      <c r="G1173" s="104"/>
      <c r="H1173" s="537"/>
      <c r="I1173" s="537"/>
      <c r="J1173" s="534">
        <f>+I1173+H1173+G1173+F1173</f>
        <v>0</v>
      </c>
      <c r="K1173" s="549">
        <v>18000000</v>
      </c>
      <c r="L1173" s="559">
        <f>+K1173*J1173</f>
        <v>0</v>
      </c>
      <c r="M1173" s="516"/>
      <c r="N1173" s="516"/>
      <c r="O1173" s="516"/>
      <c r="P1173" s="516"/>
      <c r="Q1173" s="516"/>
      <c r="R1173" s="728"/>
    </row>
    <row r="1174" spans="1:18" outlineLevel="2" x14ac:dyDescent="0.25">
      <c r="A1174" s="586" t="s">
        <v>1861</v>
      </c>
      <c r="B1174" s="525">
        <v>25101507</v>
      </c>
      <c r="C1174" s="523">
        <v>641</v>
      </c>
      <c r="D1174" s="535" t="s">
        <v>1035</v>
      </c>
      <c r="E1174" s="541" t="s">
        <v>123</v>
      </c>
      <c r="F1174" s="537">
        <v>1</v>
      </c>
      <c r="G1174" s="537">
        <v>1</v>
      </c>
      <c r="H1174" s="537">
        <v>1</v>
      </c>
      <c r="I1174" s="537">
        <v>1</v>
      </c>
      <c r="J1174" s="534">
        <f>+I1174+H1174+G1174+F1174</f>
        <v>4</v>
      </c>
      <c r="K1174" s="549">
        <v>1262400</v>
      </c>
      <c r="L1174" s="559">
        <f>+K1174*J1174</f>
        <v>5049600</v>
      </c>
      <c r="M1174" s="516"/>
      <c r="N1174" s="516"/>
      <c r="O1174" s="516"/>
      <c r="P1174" s="516"/>
      <c r="Q1174" s="516"/>
      <c r="R1174" s="728"/>
    </row>
    <row r="1175" spans="1:18" outlineLevel="2" x14ac:dyDescent="0.25">
      <c r="A1175" s="586" t="s">
        <v>1103</v>
      </c>
      <c r="B1175" s="525">
        <v>25101507</v>
      </c>
      <c r="C1175" s="523">
        <v>641</v>
      </c>
      <c r="D1175" s="535" t="s">
        <v>1862</v>
      </c>
      <c r="E1175" s="541" t="s">
        <v>123</v>
      </c>
      <c r="F1175" s="537">
        <v>1</v>
      </c>
      <c r="G1175" s="537">
        <v>1</v>
      </c>
      <c r="H1175" s="537">
        <v>1</v>
      </c>
      <c r="I1175" s="537">
        <v>1</v>
      </c>
      <c r="J1175" s="534">
        <f>+I1175+H1175+G1175+F1175</f>
        <v>4</v>
      </c>
      <c r="K1175" s="549">
        <v>1490000</v>
      </c>
      <c r="L1175" s="559">
        <f>+K1175*J1175</f>
        <v>5960000</v>
      </c>
      <c r="M1175" s="516"/>
      <c r="N1175" s="516"/>
      <c r="O1175" s="516"/>
      <c r="P1175" s="516"/>
      <c r="Q1175" s="516"/>
      <c r="R1175" s="728"/>
    </row>
    <row r="1176" spans="1:18" outlineLevel="2" x14ac:dyDescent="0.25">
      <c r="A1176" s="586" t="s">
        <v>1855</v>
      </c>
      <c r="B1176" s="525">
        <v>25101507</v>
      </c>
      <c r="C1176" s="523">
        <v>641</v>
      </c>
      <c r="D1176" s="535" t="s">
        <v>1863</v>
      </c>
      <c r="E1176" s="541" t="s">
        <v>123</v>
      </c>
      <c r="F1176" s="537"/>
      <c r="G1176" s="537"/>
      <c r="H1176" s="537">
        <v>1</v>
      </c>
      <c r="I1176" s="537"/>
      <c r="J1176" s="534">
        <f>+I1176+H1176+G1176+F1176</f>
        <v>1</v>
      </c>
      <c r="K1176" s="549">
        <v>7487400</v>
      </c>
      <c r="L1176" s="559">
        <f>+K1176*J1176</f>
        <v>7487400</v>
      </c>
      <c r="M1176" s="516"/>
      <c r="N1176" s="516"/>
      <c r="O1176" s="516"/>
      <c r="P1176" s="516"/>
      <c r="Q1176" s="516"/>
      <c r="R1176" s="728">
        <f>+R1177-L1177</f>
        <v>4</v>
      </c>
    </row>
    <row r="1177" spans="1:18" outlineLevel="2" x14ac:dyDescent="0.25">
      <c r="A1177" s="586"/>
      <c r="B1177" s="525"/>
      <c r="C1177" s="658"/>
      <c r="D1177" s="847" t="s">
        <v>1754</v>
      </c>
      <c r="E1177" s="847"/>
      <c r="F1177" s="847"/>
      <c r="G1177" s="847"/>
      <c r="H1177" s="695"/>
      <c r="I1177" s="695"/>
      <c r="J1177" s="696"/>
      <c r="K1177" s="652"/>
      <c r="L1177" s="703">
        <f>SUBTOTAL(9,L1173:Q1176)</f>
        <v>18497000</v>
      </c>
      <c r="M1177" s="626"/>
      <c r="N1177" s="626"/>
      <c r="O1177" s="626"/>
      <c r="P1177" s="626"/>
      <c r="Q1177" s="626"/>
      <c r="R1177" s="727">
        <v>18497004</v>
      </c>
    </row>
    <row r="1178" spans="1:18" ht="31.5" customHeight="1" outlineLevel="2" x14ac:dyDescent="0.25">
      <c r="A1178" s="586"/>
      <c r="B1178" s="817" t="s">
        <v>1435</v>
      </c>
      <c r="C1178" s="523">
        <v>65</v>
      </c>
      <c r="D1178" s="840" t="s">
        <v>1864</v>
      </c>
      <c r="E1178" s="840"/>
      <c r="F1178" s="840"/>
      <c r="G1178" s="840"/>
      <c r="H1178" s="537"/>
      <c r="I1178" s="537"/>
      <c r="J1178" s="534"/>
      <c r="K1178" s="549"/>
      <c r="L1178" s="701"/>
      <c r="M1178" s="516"/>
      <c r="N1178" s="516"/>
      <c r="O1178" s="516"/>
      <c r="P1178" s="516"/>
      <c r="Q1178" s="516"/>
      <c r="R1178" s="728"/>
    </row>
    <row r="1179" spans="1:18" outlineLevel="2" x14ac:dyDescent="0.25">
      <c r="A1179" s="586"/>
      <c r="B1179" s="781"/>
      <c r="C1179" s="523">
        <v>651</v>
      </c>
      <c r="D1179" s="535" t="s">
        <v>443</v>
      </c>
      <c r="E1179" s="102" t="s">
        <v>402</v>
      </c>
      <c r="F1179" s="537"/>
      <c r="G1179" s="537"/>
      <c r="H1179" s="537">
        <v>1</v>
      </c>
      <c r="I1179" s="537">
        <v>1</v>
      </c>
      <c r="J1179" s="534">
        <f t="shared" ref="J1179" si="95">+I1179+H1179+G1179+F1179</f>
        <v>2</v>
      </c>
      <c r="K1179" s="549">
        <v>12500</v>
      </c>
      <c r="L1179" s="559">
        <f t="shared" ref="L1179" si="96">+K1179*J1179</f>
        <v>25000</v>
      </c>
      <c r="M1179" s="516"/>
      <c r="N1179" s="516"/>
      <c r="O1179" s="516"/>
      <c r="P1179" s="516"/>
      <c r="Q1179" s="516"/>
      <c r="R1179" s="728"/>
    </row>
    <row r="1180" spans="1:18" ht="19.5" customHeight="1" outlineLevel="2" x14ac:dyDescent="0.25">
      <c r="A1180" s="586"/>
      <c r="B1180" s="524">
        <v>27112014</v>
      </c>
      <c r="C1180" s="523"/>
      <c r="D1180" s="876" t="s">
        <v>1865</v>
      </c>
      <c r="E1180" s="876"/>
      <c r="F1180" s="876"/>
      <c r="G1180" s="876"/>
      <c r="H1180" s="876"/>
      <c r="I1180" s="634"/>
      <c r="J1180" s="635"/>
      <c r="K1180" s="652"/>
      <c r="L1180" s="703">
        <f>SUM(L1179)</f>
        <v>25000</v>
      </c>
      <c r="M1180" s="626"/>
      <c r="N1180" s="626"/>
      <c r="O1180" s="626"/>
      <c r="P1180" s="626"/>
      <c r="Q1180" s="626"/>
      <c r="R1180" s="727">
        <v>25000</v>
      </c>
    </row>
    <row r="1181" spans="1:18" ht="19.5" customHeight="1" outlineLevel="2" x14ac:dyDescent="0.25">
      <c r="A1181" s="586"/>
      <c r="B1181" s="781"/>
      <c r="C1181" s="523"/>
      <c r="D1181" s="840" t="s">
        <v>1718</v>
      </c>
      <c r="E1181" s="840"/>
      <c r="F1181" s="840"/>
      <c r="G1181" s="840"/>
      <c r="H1181" s="840"/>
      <c r="I1181" s="537"/>
      <c r="J1181" s="534"/>
      <c r="K1181" s="549"/>
      <c r="L1181" s="701"/>
      <c r="M1181" s="516"/>
      <c r="N1181" s="516"/>
      <c r="O1181" s="516"/>
      <c r="P1181" s="516"/>
      <c r="Q1181" s="516"/>
      <c r="R1181" s="728"/>
    </row>
    <row r="1182" spans="1:18" outlineLevel="2" x14ac:dyDescent="0.25">
      <c r="A1182" s="586" t="s">
        <v>1074</v>
      </c>
      <c r="B1182" s="524">
        <v>41113638</v>
      </c>
      <c r="C1182" s="100">
        <v>652</v>
      </c>
      <c r="D1182" s="553" t="s">
        <v>1719</v>
      </c>
      <c r="E1182" s="105" t="s">
        <v>402</v>
      </c>
      <c r="F1182" s="579">
        <v>1</v>
      </c>
      <c r="G1182" s="551"/>
      <c r="H1182" s="549">
        <v>1</v>
      </c>
      <c r="I1182" s="550"/>
      <c r="J1182" s="593">
        <f>+I1182+H1182+G1182+F1182</f>
        <v>2</v>
      </c>
      <c r="K1182" s="551">
        <v>1412000</v>
      </c>
      <c r="L1182" s="529">
        <f>+J1182*K1182</f>
        <v>2824000</v>
      </c>
      <c r="M1182" s="580"/>
      <c r="N1182" s="558">
        <f>M1182</f>
        <v>0</v>
      </c>
      <c r="O1182" s="529">
        <v>1200000</v>
      </c>
      <c r="P1182" s="569">
        <f>+L1182*K1182</f>
        <v>3987488000000</v>
      </c>
      <c r="Q1182" s="701"/>
      <c r="R1182" s="728"/>
    </row>
    <row r="1183" spans="1:18" outlineLevel="2" x14ac:dyDescent="0.25">
      <c r="A1183" s="586"/>
      <c r="B1183" s="524">
        <v>41113638</v>
      </c>
      <c r="C1183" s="100">
        <v>652</v>
      </c>
      <c r="D1183" s="535" t="s">
        <v>440</v>
      </c>
      <c r="E1183" s="105" t="s">
        <v>402</v>
      </c>
      <c r="F1183" s="537">
        <v>1</v>
      </c>
      <c r="G1183" s="537"/>
      <c r="H1183" s="537">
        <v>1</v>
      </c>
      <c r="I1183" s="537">
        <v>1</v>
      </c>
      <c r="J1183" s="534">
        <f t="shared" ref="J1183:J1188" si="97">+I1183+H1183+G1183+F1183</f>
        <v>3</v>
      </c>
      <c r="K1183" s="549">
        <v>28000</v>
      </c>
      <c r="L1183" s="555">
        <f t="shared" ref="L1183:L1188" si="98">+K1183*J1183</f>
        <v>84000</v>
      </c>
      <c r="M1183" s="614"/>
      <c r="N1183" s="614"/>
      <c r="O1183" s="614"/>
      <c r="P1183" s="614"/>
      <c r="Q1183" s="614"/>
      <c r="R1183" s="775"/>
    </row>
    <row r="1184" spans="1:18" outlineLevel="2" x14ac:dyDescent="0.25">
      <c r="A1184" s="586"/>
      <c r="B1184" s="524">
        <v>40151513</v>
      </c>
      <c r="C1184" s="100">
        <v>652</v>
      </c>
      <c r="D1184" s="535" t="s">
        <v>439</v>
      </c>
      <c r="E1184" s="105" t="s">
        <v>402</v>
      </c>
      <c r="F1184" s="537">
        <v>2</v>
      </c>
      <c r="G1184" s="537">
        <v>2</v>
      </c>
      <c r="H1184" s="537">
        <v>2</v>
      </c>
      <c r="I1184" s="537">
        <v>2</v>
      </c>
      <c r="J1184" s="534">
        <f t="shared" si="97"/>
        <v>8</v>
      </c>
      <c r="K1184" s="549">
        <v>22000</v>
      </c>
      <c r="L1184" s="555">
        <f t="shared" si="98"/>
        <v>176000</v>
      </c>
      <c r="M1184" s="614"/>
      <c r="N1184" s="614"/>
      <c r="O1184" s="614"/>
      <c r="P1184" s="614"/>
      <c r="Q1184" s="614"/>
      <c r="R1184" s="775"/>
    </row>
    <row r="1185" spans="1:18" outlineLevel="2" x14ac:dyDescent="0.25">
      <c r="A1185" s="586"/>
      <c r="B1185" s="524">
        <v>40151513</v>
      </c>
      <c r="C1185" s="100">
        <v>652</v>
      </c>
      <c r="D1185" s="535" t="s">
        <v>438</v>
      </c>
      <c r="E1185" s="105" t="s">
        <v>402</v>
      </c>
      <c r="F1185" s="537">
        <v>2</v>
      </c>
      <c r="G1185" s="537">
        <v>2</v>
      </c>
      <c r="H1185" s="537">
        <v>2</v>
      </c>
      <c r="I1185" s="537">
        <v>2</v>
      </c>
      <c r="J1185" s="534">
        <f t="shared" si="97"/>
        <v>8</v>
      </c>
      <c r="K1185" s="549">
        <v>17000</v>
      </c>
      <c r="L1185" s="555">
        <f t="shared" si="98"/>
        <v>136000</v>
      </c>
      <c r="M1185" s="614"/>
      <c r="N1185" s="614"/>
      <c r="O1185" s="614"/>
      <c r="P1185" s="614"/>
      <c r="Q1185" s="614"/>
      <c r="R1185" s="775"/>
    </row>
    <row r="1186" spans="1:18" outlineLevel="2" x14ac:dyDescent="0.25">
      <c r="A1186" s="586"/>
      <c r="B1186" s="524">
        <v>40151513</v>
      </c>
      <c r="C1186" s="100">
        <v>652</v>
      </c>
      <c r="D1186" s="535" t="s">
        <v>444</v>
      </c>
      <c r="E1186" s="103" t="s">
        <v>123</v>
      </c>
      <c r="F1186" s="537">
        <v>1</v>
      </c>
      <c r="G1186" s="537">
        <v>1</v>
      </c>
      <c r="H1186" s="537">
        <v>1</v>
      </c>
      <c r="I1186" s="537">
        <v>1</v>
      </c>
      <c r="J1186" s="534">
        <f t="shared" si="97"/>
        <v>4</v>
      </c>
      <c r="K1186" s="549">
        <v>43000</v>
      </c>
      <c r="L1186" s="555">
        <f t="shared" si="98"/>
        <v>172000</v>
      </c>
      <c r="M1186" s="614"/>
      <c r="N1186" s="614"/>
      <c r="O1186" s="614"/>
      <c r="P1186" s="614"/>
      <c r="Q1186" s="614"/>
      <c r="R1186" s="775"/>
    </row>
    <row r="1187" spans="1:18" outlineLevel="2" x14ac:dyDescent="0.25">
      <c r="A1187" s="586"/>
      <c r="B1187" s="524">
        <v>41113638</v>
      </c>
      <c r="C1187" s="100">
        <v>652</v>
      </c>
      <c r="D1187" s="535" t="s">
        <v>445</v>
      </c>
      <c r="E1187" s="103" t="s">
        <v>123</v>
      </c>
      <c r="F1187" s="537"/>
      <c r="G1187" s="537">
        <v>1</v>
      </c>
      <c r="H1187" s="537">
        <v>1</v>
      </c>
      <c r="I1187" s="537">
        <v>1</v>
      </c>
      <c r="J1187" s="534">
        <f t="shared" si="97"/>
        <v>3</v>
      </c>
      <c r="K1187" s="549">
        <v>49000</v>
      </c>
      <c r="L1187" s="555">
        <f t="shared" si="98"/>
        <v>147000</v>
      </c>
      <c r="M1187" s="614"/>
      <c r="N1187" s="614"/>
      <c r="O1187" s="614"/>
      <c r="P1187" s="614"/>
      <c r="Q1187" s="614"/>
      <c r="R1187" s="775"/>
    </row>
    <row r="1188" spans="1:18" outlineLevel="2" x14ac:dyDescent="0.25">
      <c r="A1188" s="586"/>
      <c r="B1188" s="524">
        <v>41113638</v>
      </c>
      <c r="C1188" s="100">
        <v>652</v>
      </c>
      <c r="D1188" s="535" t="s">
        <v>940</v>
      </c>
      <c r="E1188" s="103" t="s">
        <v>123</v>
      </c>
      <c r="F1188" s="537"/>
      <c r="G1188" s="537">
        <v>1</v>
      </c>
      <c r="H1188" s="537"/>
      <c r="I1188" s="537">
        <v>1</v>
      </c>
      <c r="J1188" s="534">
        <f t="shared" si="97"/>
        <v>2</v>
      </c>
      <c r="K1188" s="549">
        <v>135000</v>
      </c>
      <c r="L1188" s="555">
        <f t="shared" si="98"/>
        <v>270000</v>
      </c>
      <c r="M1188" s="614"/>
      <c r="N1188" s="614"/>
      <c r="O1188" s="614"/>
      <c r="P1188" s="614"/>
      <c r="Q1188" s="614"/>
      <c r="R1188" s="775"/>
    </row>
    <row r="1189" spans="1:18" ht="34.5" outlineLevel="2" x14ac:dyDescent="0.25">
      <c r="A1189" s="586"/>
      <c r="B1189" s="524">
        <v>39121409</v>
      </c>
      <c r="C1189" s="100">
        <v>652</v>
      </c>
      <c r="D1189" s="535" t="s">
        <v>1504</v>
      </c>
      <c r="E1189" s="105" t="s">
        <v>402</v>
      </c>
      <c r="F1189" s="537"/>
      <c r="G1189" s="537">
        <v>1</v>
      </c>
      <c r="H1189" s="537">
        <v>1</v>
      </c>
      <c r="I1189" s="537"/>
      <c r="J1189" s="534">
        <f t="shared" ref="J1189" si="99">+I1189+H1189+G1189+F1189</f>
        <v>2</v>
      </c>
      <c r="K1189" s="549">
        <v>834334</v>
      </c>
      <c r="L1189" s="559">
        <f t="shared" ref="L1189" si="100">+K1189*J1189</f>
        <v>1668668</v>
      </c>
      <c r="M1189" s="516"/>
      <c r="N1189" s="516"/>
      <c r="O1189" s="516"/>
      <c r="P1189" s="516"/>
      <c r="Q1189" s="516"/>
      <c r="R1189" s="728"/>
    </row>
    <row r="1190" spans="1:18" ht="23.25" outlineLevel="2" x14ac:dyDescent="0.25">
      <c r="A1190" s="586"/>
      <c r="B1190" s="524">
        <v>40142600</v>
      </c>
      <c r="C1190" s="100">
        <v>652</v>
      </c>
      <c r="D1190" s="535" t="s">
        <v>918</v>
      </c>
      <c r="E1190" s="103" t="s">
        <v>123</v>
      </c>
      <c r="F1190" s="537">
        <v>1</v>
      </c>
      <c r="G1190" s="537">
        <v>1</v>
      </c>
      <c r="H1190" s="537">
        <v>1</v>
      </c>
      <c r="I1190" s="537">
        <v>1</v>
      </c>
      <c r="J1190" s="534">
        <f t="shared" ref="J1190:J1199" si="101">+I1190+H1190+G1190+F1190</f>
        <v>4</v>
      </c>
      <c r="K1190" s="549">
        <v>50000</v>
      </c>
      <c r="L1190" s="555">
        <f t="shared" ref="L1190:L1199" si="102">+K1190*J1190</f>
        <v>200000</v>
      </c>
      <c r="M1190" s="614"/>
      <c r="N1190" s="614"/>
      <c r="O1190" s="614"/>
      <c r="P1190" s="614"/>
      <c r="Q1190" s="614"/>
      <c r="R1190" s="775"/>
    </row>
    <row r="1191" spans="1:18" ht="23.25" outlineLevel="2" x14ac:dyDescent="0.25">
      <c r="A1191" s="586"/>
      <c r="B1191" s="524">
        <v>41113638</v>
      </c>
      <c r="C1191" s="100">
        <v>652</v>
      </c>
      <c r="D1191" s="535" t="s">
        <v>1720</v>
      </c>
      <c r="E1191" s="103" t="s">
        <v>123</v>
      </c>
      <c r="F1191" s="537">
        <v>1</v>
      </c>
      <c r="G1191" s="537">
        <v>1</v>
      </c>
      <c r="H1191" s="537">
        <v>2</v>
      </c>
      <c r="I1191" s="537">
        <v>2</v>
      </c>
      <c r="J1191" s="534">
        <f t="shared" si="101"/>
        <v>6</v>
      </c>
      <c r="K1191" s="549">
        <v>35200</v>
      </c>
      <c r="L1191" s="559">
        <f t="shared" si="102"/>
        <v>211200</v>
      </c>
      <c r="M1191" s="516"/>
      <c r="N1191" s="516"/>
      <c r="O1191" s="516"/>
      <c r="P1191" s="516"/>
      <c r="Q1191" s="516"/>
      <c r="R1191" s="728"/>
    </row>
    <row r="1192" spans="1:18" ht="23.25" outlineLevel="2" x14ac:dyDescent="0.25">
      <c r="A1192" s="586"/>
      <c r="B1192" s="524">
        <v>41113638</v>
      </c>
      <c r="C1192" s="100">
        <v>652</v>
      </c>
      <c r="D1192" s="535" t="s">
        <v>1721</v>
      </c>
      <c r="E1192" s="103" t="s">
        <v>123</v>
      </c>
      <c r="F1192" s="537"/>
      <c r="G1192" s="537">
        <v>1</v>
      </c>
      <c r="H1192" s="537">
        <v>1</v>
      </c>
      <c r="I1192" s="537">
        <v>1</v>
      </c>
      <c r="J1192" s="534">
        <f t="shared" si="101"/>
        <v>3</v>
      </c>
      <c r="K1192" s="549">
        <v>45000</v>
      </c>
      <c r="L1192" s="559">
        <f t="shared" si="102"/>
        <v>135000</v>
      </c>
      <c r="M1192" s="516"/>
      <c r="N1192" s="516"/>
      <c r="O1192" s="516"/>
      <c r="P1192" s="516"/>
      <c r="Q1192" s="516"/>
      <c r="R1192" s="728"/>
    </row>
    <row r="1193" spans="1:18" ht="23.25" outlineLevel="2" x14ac:dyDescent="0.25">
      <c r="A1193" s="586"/>
      <c r="B1193" s="524">
        <v>41113638</v>
      </c>
      <c r="C1193" s="100">
        <v>652</v>
      </c>
      <c r="D1193" s="535" t="s">
        <v>1722</v>
      </c>
      <c r="E1193" s="103" t="s">
        <v>123</v>
      </c>
      <c r="F1193" s="537"/>
      <c r="G1193" s="537">
        <v>1</v>
      </c>
      <c r="H1193" s="537">
        <v>1</v>
      </c>
      <c r="I1193" s="537">
        <v>1</v>
      </c>
      <c r="J1193" s="534">
        <f t="shared" si="101"/>
        <v>3</v>
      </c>
      <c r="K1193" s="549">
        <v>100000</v>
      </c>
      <c r="L1193" s="559">
        <f t="shared" si="102"/>
        <v>300000</v>
      </c>
      <c r="M1193" s="516"/>
      <c r="N1193" s="516"/>
      <c r="O1193" s="516"/>
      <c r="P1193" s="516"/>
      <c r="Q1193" s="516"/>
      <c r="R1193" s="728"/>
    </row>
    <row r="1194" spans="1:18" ht="23.25" outlineLevel="2" x14ac:dyDescent="0.25">
      <c r="A1194" s="586"/>
      <c r="B1194" s="524">
        <v>41113638</v>
      </c>
      <c r="C1194" s="100">
        <v>652</v>
      </c>
      <c r="D1194" s="535" t="s">
        <v>1723</v>
      </c>
      <c r="E1194" s="103" t="s">
        <v>123</v>
      </c>
      <c r="F1194" s="537"/>
      <c r="G1194" s="537">
        <v>1</v>
      </c>
      <c r="H1194" s="537"/>
      <c r="I1194" s="537">
        <v>1</v>
      </c>
      <c r="J1194" s="534">
        <f t="shared" si="101"/>
        <v>2</v>
      </c>
      <c r="K1194" s="549">
        <v>140000</v>
      </c>
      <c r="L1194" s="559">
        <f t="shared" si="102"/>
        <v>280000</v>
      </c>
      <c r="M1194" s="516"/>
      <c r="N1194" s="516"/>
      <c r="O1194" s="516"/>
      <c r="P1194" s="516"/>
      <c r="Q1194" s="516"/>
      <c r="R1194" s="728"/>
    </row>
    <row r="1195" spans="1:18" outlineLevel="2" x14ac:dyDescent="0.25">
      <c r="A1195" s="586"/>
      <c r="B1195" s="524">
        <v>41113638</v>
      </c>
      <c r="C1195" s="100">
        <v>652</v>
      </c>
      <c r="D1195" s="540" t="s">
        <v>1724</v>
      </c>
      <c r="E1195" s="541" t="s">
        <v>123</v>
      </c>
      <c r="F1195" s="545">
        <v>3</v>
      </c>
      <c r="G1195" s="545">
        <v>2</v>
      </c>
      <c r="H1195" s="545">
        <v>2</v>
      </c>
      <c r="I1195" s="545">
        <v>2</v>
      </c>
      <c r="J1195" s="534">
        <f t="shared" si="101"/>
        <v>9</v>
      </c>
      <c r="K1195" s="645">
        <v>2600</v>
      </c>
      <c r="L1195" s="559">
        <f t="shared" si="102"/>
        <v>23400</v>
      </c>
      <c r="M1195" s="516"/>
      <c r="N1195" s="516"/>
      <c r="O1195" s="516"/>
      <c r="P1195" s="516"/>
      <c r="Q1195" s="516"/>
      <c r="R1195" s="728"/>
    </row>
    <row r="1196" spans="1:18" ht="23.25" outlineLevel="2" x14ac:dyDescent="0.25">
      <c r="A1196" s="586"/>
      <c r="B1196" s="525">
        <v>42291802</v>
      </c>
      <c r="C1196" s="100">
        <v>652</v>
      </c>
      <c r="D1196" s="535" t="s">
        <v>1725</v>
      </c>
      <c r="E1196" s="103" t="s">
        <v>123</v>
      </c>
      <c r="F1196" s="537"/>
      <c r="G1196" s="537">
        <v>1</v>
      </c>
      <c r="H1196" s="537">
        <v>1</v>
      </c>
      <c r="I1196" s="537">
        <v>1</v>
      </c>
      <c r="J1196" s="534">
        <f t="shared" si="101"/>
        <v>3</v>
      </c>
      <c r="K1196" s="549">
        <v>180000</v>
      </c>
      <c r="L1196" s="555">
        <f t="shared" si="102"/>
        <v>540000</v>
      </c>
      <c r="M1196" s="614"/>
      <c r="N1196" s="614"/>
      <c r="O1196" s="614"/>
      <c r="P1196" s="614"/>
      <c r="Q1196" s="614"/>
      <c r="R1196" s="775"/>
    </row>
    <row r="1197" spans="1:18" ht="23.25" outlineLevel="2" x14ac:dyDescent="0.25">
      <c r="A1197" s="586"/>
      <c r="B1197" s="524">
        <v>41113638</v>
      </c>
      <c r="C1197" s="100">
        <v>652</v>
      </c>
      <c r="D1197" s="535" t="s">
        <v>1726</v>
      </c>
      <c r="E1197" s="103" t="s">
        <v>123</v>
      </c>
      <c r="F1197" s="537">
        <v>1</v>
      </c>
      <c r="G1197" s="537">
        <v>1</v>
      </c>
      <c r="H1197" s="537">
        <v>1</v>
      </c>
      <c r="I1197" s="537">
        <v>1</v>
      </c>
      <c r="J1197" s="534">
        <f t="shared" si="101"/>
        <v>4</v>
      </c>
      <c r="K1197" s="549">
        <v>75000</v>
      </c>
      <c r="L1197" s="555">
        <f t="shared" si="102"/>
        <v>300000</v>
      </c>
      <c r="M1197" s="614"/>
      <c r="N1197" s="614"/>
      <c r="O1197" s="614"/>
      <c r="P1197" s="614"/>
      <c r="Q1197" s="614"/>
      <c r="R1197" s="775"/>
    </row>
    <row r="1198" spans="1:18" outlineLevel="2" x14ac:dyDescent="0.25">
      <c r="A1198" s="586"/>
      <c r="B1198" s="524">
        <v>41113638</v>
      </c>
      <c r="C1198" s="100">
        <v>652</v>
      </c>
      <c r="D1198" s="535" t="s">
        <v>1010</v>
      </c>
      <c r="E1198" s="105" t="s">
        <v>402</v>
      </c>
      <c r="F1198" s="537">
        <v>1</v>
      </c>
      <c r="G1198" s="537">
        <v>1</v>
      </c>
      <c r="H1198" s="537">
        <v>1</v>
      </c>
      <c r="I1198" s="537">
        <v>1</v>
      </c>
      <c r="J1198" s="534">
        <f t="shared" si="101"/>
        <v>4</v>
      </c>
      <c r="K1198" s="549">
        <v>127000</v>
      </c>
      <c r="L1198" s="555">
        <f t="shared" si="102"/>
        <v>508000</v>
      </c>
      <c r="M1198" s="614"/>
      <c r="N1198" s="614"/>
      <c r="O1198" s="614"/>
      <c r="P1198" s="614"/>
      <c r="Q1198" s="614"/>
      <c r="R1198" s="775"/>
    </row>
    <row r="1199" spans="1:18" outlineLevel="2" x14ac:dyDescent="0.25">
      <c r="A1199" s="586"/>
      <c r="B1199" s="818" t="s">
        <v>1129</v>
      </c>
      <c r="C1199" s="100">
        <v>652</v>
      </c>
      <c r="D1199" s="535" t="s">
        <v>1008</v>
      </c>
      <c r="E1199" s="105" t="s">
        <v>402</v>
      </c>
      <c r="F1199" s="537"/>
      <c r="G1199" s="537">
        <v>1</v>
      </c>
      <c r="H1199" s="537">
        <v>1</v>
      </c>
      <c r="I1199" s="537">
        <v>1</v>
      </c>
      <c r="J1199" s="534">
        <f t="shared" si="101"/>
        <v>3</v>
      </c>
      <c r="K1199" s="549">
        <v>15560</v>
      </c>
      <c r="L1199" s="555">
        <f t="shared" si="102"/>
        <v>46680</v>
      </c>
      <c r="M1199" s="614"/>
      <c r="N1199" s="614"/>
      <c r="O1199" s="614"/>
      <c r="P1199" s="614"/>
      <c r="Q1199" s="614"/>
      <c r="R1199" s="775"/>
    </row>
    <row r="1200" spans="1:18" ht="23.25" outlineLevel="2" x14ac:dyDescent="0.25">
      <c r="A1200" s="586"/>
      <c r="B1200" s="818" t="s">
        <v>1127</v>
      </c>
      <c r="C1200" s="536">
        <v>652</v>
      </c>
      <c r="D1200" s="535" t="s">
        <v>1721</v>
      </c>
      <c r="E1200" s="103" t="s">
        <v>123</v>
      </c>
      <c r="F1200" s="537"/>
      <c r="G1200" s="537"/>
      <c r="H1200" s="537">
        <v>1</v>
      </c>
      <c r="I1200" s="537">
        <v>1</v>
      </c>
      <c r="J1200" s="534">
        <f t="shared" ref="J1200:J1202" si="103">+I1200+H1200+G1200+F1200</f>
        <v>2</v>
      </c>
      <c r="K1200" s="549">
        <v>45000</v>
      </c>
      <c r="L1200" s="555">
        <f t="shared" ref="L1200:L1202" si="104">+K1200*J1200</f>
        <v>90000</v>
      </c>
      <c r="M1200" s="614"/>
      <c r="N1200" s="614"/>
      <c r="O1200" s="614"/>
      <c r="P1200" s="614"/>
      <c r="Q1200" s="614"/>
      <c r="R1200" s="775"/>
    </row>
    <row r="1201" spans="1:39" ht="23.25" outlineLevel="2" x14ac:dyDescent="0.25">
      <c r="A1201" s="586"/>
      <c r="B1201" s="524">
        <v>41113638</v>
      </c>
      <c r="C1201" s="536">
        <v>652</v>
      </c>
      <c r="D1201" s="535" t="s">
        <v>1722</v>
      </c>
      <c r="E1201" s="103" t="s">
        <v>123</v>
      </c>
      <c r="F1201" s="537"/>
      <c r="G1201" s="537">
        <v>1</v>
      </c>
      <c r="H1201" s="537">
        <v>1</v>
      </c>
      <c r="I1201" s="537">
        <v>1</v>
      </c>
      <c r="J1201" s="534">
        <f t="shared" si="103"/>
        <v>3</v>
      </c>
      <c r="K1201" s="549">
        <v>100000</v>
      </c>
      <c r="L1201" s="555">
        <f t="shared" si="104"/>
        <v>300000</v>
      </c>
      <c r="M1201" s="614"/>
      <c r="N1201" s="614"/>
      <c r="O1201" s="614"/>
      <c r="P1201" s="614"/>
      <c r="Q1201" s="614"/>
      <c r="R1201" s="775"/>
    </row>
    <row r="1202" spans="1:39" ht="23.25" outlineLevel="2" x14ac:dyDescent="0.25">
      <c r="A1202" s="586"/>
      <c r="B1202" s="524">
        <v>41113638</v>
      </c>
      <c r="C1202" s="536">
        <v>652</v>
      </c>
      <c r="D1202" s="535" t="s">
        <v>1723</v>
      </c>
      <c r="E1202" s="103" t="s">
        <v>123</v>
      </c>
      <c r="F1202" s="537"/>
      <c r="G1202" s="537">
        <v>1</v>
      </c>
      <c r="H1202" s="537">
        <v>1</v>
      </c>
      <c r="I1202" s="537">
        <v>1</v>
      </c>
      <c r="J1202" s="534">
        <f t="shared" si="103"/>
        <v>3</v>
      </c>
      <c r="K1202" s="549">
        <v>140000</v>
      </c>
      <c r="L1202" s="555">
        <f t="shared" si="104"/>
        <v>420000</v>
      </c>
      <c r="M1202" s="614"/>
      <c r="N1202" s="614"/>
      <c r="O1202" s="614"/>
      <c r="P1202" s="614"/>
      <c r="Q1202" s="614"/>
      <c r="R1202" s="775"/>
    </row>
    <row r="1203" spans="1:39" outlineLevel="2" x14ac:dyDescent="0.25">
      <c r="A1203" s="586"/>
      <c r="B1203" s="524">
        <v>41113638</v>
      </c>
      <c r="C1203" s="537">
        <v>652</v>
      </c>
      <c r="D1203" s="553" t="s">
        <v>1727</v>
      </c>
      <c r="E1203" s="105" t="s">
        <v>402</v>
      </c>
      <c r="F1203" s="103">
        <v>1</v>
      </c>
      <c r="G1203" s="551">
        <v>1</v>
      </c>
      <c r="H1203" s="549">
        <v>1</v>
      </c>
      <c r="I1203" s="550">
        <v>1</v>
      </c>
      <c r="J1203" s="593">
        <f>+I1203+H1203+G1203+F1203</f>
        <v>4</v>
      </c>
      <c r="K1203" s="551">
        <v>292000</v>
      </c>
      <c r="L1203" s="529">
        <f>+K1203*J1203</f>
        <v>1168000</v>
      </c>
      <c r="M1203" s="580"/>
      <c r="N1203" s="558"/>
      <c r="O1203" s="529"/>
      <c r="P1203" s="569">
        <f>+L1203*K1203</f>
        <v>341056000000</v>
      </c>
      <c r="Q1203" s="704"/>
      <c r="R1203" s="775"/>
    </row>
    <row r="1204" spans="1:39" ht="15.75" outlineLevel="2" x14ac:dyDescent="0.25">
      <c r="A1204" s="586"/>
      <c r="B1204" s="526">
        <v>23171508</v>
      </c>
      <c r="C1204" s="537"/>
      <c r="D1204" s="841" t="s">
        <v>1730</v>
      </c>
      <c r="E1204" s="841"/>
      <c r="F1204" s="841"/>
      <c r="G1204" s="841"/>
      <c r="H1204" s="841"/>
      <c r="I1204" s="634"/>
      <c r="J1204" s="635"/>
      <c r="K1204" s="659"/>
      <c r="L1204" s="702">
        <f>SUM(L1182:L1203)</f>
        <v>9999948</v>
      </c>
      <c r="M1204" s="614"/>
      <c r="N1204" s="614"/>
      <c r="O1204" s="614"/>
      <c r="P1204" s="614"/>
      <c r="Q1204" s="614"/>
      <c r="R1204" s="776">
        <v>10000000</v>
      </c>
      <c r="S1204" s="33"/>
      <c r="T1204" s="33"/>
      <c r="U1204" s="33"/>
      <c r="V1204" s="33"/>
      <c r="W1204" s="33"/>
      <c r="X1204" s="33"/>
      <c r="Y1204" s="33"/>
      <c r="Z1204" s="33"/>
      <c r="AA1204" s="33"/>
      <c r="AB1204" s="33"/>
      <c r="AC1204" s="33"/>
      <c r="AD1204" s="33"/>
      <c r="AE1204" s="33"/>
      <c r="AF1204" s="33"/>
      <c r="AG1204" s="33"/>
      <c r="AH1204" s="33"/>
      <c r="AI1204" s="33"/>
      <c r="AJ1204" s="33"/>
      <c r="AK1204" s="33"/>
      <c r="AL1204" s="33"/>
      <c r="AM1204" s="33"/>
    </row>
    <row r="1205" spans="1:39" ht="21.75" customHeight="1" outlineLevel="2" x14ac:dyDescent="0.25">
      <c r="A1205" s="586"/>
      <c r="B1205" s="526"/>
      <c r="C1205" s="537"/>
      <c r="D1205" s="840" t="s">
        <v>1866</v>
      </c>
      <c r="E1205" s="840"/>
      <c r="F1205" s="840"/>
      <c r="G1205" s="840"/>
      <c r="H1205" s="840"/>
      <c r="I1205" s="537"/>
      <c r="J1205" s="534"/>
      <c r="K1205" s="645"/>
      <c r="L1205" s="704"/>
      <c r="M1205" s="614"/>
      <c r="N1205" s="614"/>
      <c r="O1205" s="614"/>
      <c r="P1205" s="614"/>
      <c r="Q1205" s="614"/>
      <c r="R1205" s="775"/>
      <c r="S1205" s="33"/>
      <c r="T1205" s="33"/>
      <c r="U1205" s="33"/>
      <c r="V1205" s="33"/>
      <c r="W1205" s="33"/>
      <c r="X1205" s="33"/>
      <c r="Y1205" s="33"/>
      <c r="Z1205" s="33"/>
      <c r="AA1205" s="33"/>
      <c r="AB1205" s="33"/>
      <c r="AC1205" s="33"/>
      <c r="AD1205" s="33"/>
      <c r="AE1205" s="33"/>
      <c r="AF1205" s="33"/>
      <c r="AG1205" s="33"/>
      <c r="AH1205" s="33"/>
      <c r="AI1205" s="33"/>
      <c r="AJ1205" s="33"/>
      <c r="AK1205" s="33"/>
      <c r="AL1205" s="33"/>
      <c r="AM1205" s="33"/>
    </row>
    <row r="1206" spans="1:39" outlineLevel="2" x14ac:dyDescent="0.25">
      <c r="A1206" s="586"/>
      <c r="B1206" s="526"/>
      <c r="C1206" s="536">
        <v>654</v>
      </c>
      <c r="D1206" s="535" t="s">
        <v>423</v>
      </c>
      <c r="E1206" s="102" t="s">
        <v>402</v>
      </c>
      <c r="F1206" s="537">
        <v>8</v>
      </c>
      <c r="G1206" s="537">
        <v>8</v>
      </c>
      <c r="H1206" s="537">
        <v>8</v>
      </c>
      <c r="I1206" s="537">
        <v>8</v>
      </c>
      <c r="J1206" s="534">
        <f>+I1206+H1206+G1206+F1206</f>
        <v>32</v>
      </c>
      <c r="K1206" s="549">
        <v>80000</v>
      </c>
      <c r="L1206" s="555">
        <f>+K1206*J1206</f>
        <v>2560000</v>
      </c>
      <c r="M1206" s="614"/>
      <c r="N1206" s="614"/>
      <c r="O1206" s="614"/>
      <c r="P1206" s="614"/>
      <c r="Q1206" s="614"/>
      <c r="R1206" s="775"/>
      <c r="S1206" s="33"/>
      <c r="T1206" s="33"/>
      <c r="U1206" s="33"/>
      <c r="V1206" s="33"/>
      <c r="W1206" s="33"/>
      <c r="X1206" s="33"/>
      <c r="Y1206" s="33"/>
      <c r="Z1206" s="33"/>
      <c r="AA1206" s="33"/>
      <c r="AB1206" s="33"/>
      <c r="AC1206" s="33"/>
      <c r="AD1206" s="33"/>
      <c r="AE1206" s="33"/>
      <c r="AF1206" s="33"/>
      <c r="AG1206" s="33"/>
      <c r="AH1206" s="33"/>
      <c r="AI1206" s="33"/>
      <c r="AJ1206" s="33"/>
      <c r="AK1206" s="33"/>
      <c r="AL1206" s="33"/>
      <c r="AM1206" s="33"/>
    </row>
    <row r="1207" spans="1:39" outlineLevel="2" x14ac:dyDescent="0.25">
      <c r="A1207" s="586"/>
      <c r="B1207" s="524">
        <v>44101602</v>
      </c>
      <c r="C1207" s="523">
        <v>654</v>
      </c>
      <c r="D1207" s="535" t="s">
        <v>1733</v>
      </c>
      <c r="E1207" s="102"/>
      <c r="F1207" s="537">
        <v>13</v>
      </c>
      <c r="G1207" s="537">
        <v>13</v>
      </c>
      <c r="H1207" s="537">
        <v>13</v>
      </c>
      <c r="I1207" s="537">
        <v>13</v>
      </c>
      <c r="J1207" s="534">
        <f>+I1207+H1207+G1207+F1207</f>
        <v>52</v>
      </c>
      <c r="K1207" s="549">
        <v>23500</v>
      </c>
      <c r="L1207" s="559">
        <f>+K1207*J1207</f>
        <v>1222000</v>
      </c>
      <c r="M1207" s="516"/>
      <c r="N1207" s="516"/>
      <c r="O1207" s="516"/>
      <c r="P1207" s="516"/>
      <c r="Q1207" s="516"/>
      <c r="R1207" s="728"/>
    </row>
    <row r="1208" spans="1:39" outlineLevel="2" x14ac:dyDescent="0.25">
      <c r="A1208" s="586"/>
      <c r="B1208" s="524"/>
      <c r="C1208" s="523">
        <v>654</v>
      </c>
      <c r="D1208" s="535" t="s">
        <v>1731</v>
      </c>
      <c r="E1208" s="102"/>
      <c r="F1208" s="537">
        <v>10</v>
      </c>
      <c r="G1208" s="537">
        <v>10</v>
      </c>
      <c r="H1208" s="537">
        <v>10</v>
      </c>
      <c r="I1208" s="537">
        <v>10</v>
      </c>
      <c r="J1208" s="534">
        <f t="shared" ref="J1208:J1210" si="105">+I1208+H1208+G1208+F1208</f>
        <v>40</v>
      </c>
      <c r="K1208" s="549">
        <v>5000</v>
      </c>
      <c r="L1208" s="559">
        <f t="shared" ref="L1208:L1210" si="106">+K1208*J1208</f>
        <v>200000</v>
      </c>
      <c r="M1208" s="516"/>
      <c r="N1208" s="516"/>
      <c r="O1208" s="516"/>
      <c r="P1208" s="516"/>
      <c r="Q1208" s="516"/>
      <c r="R1208" s="728"/>
    </row>
    <row r="1209" spans="1:39" outlineLevel="2" x14ac:dyDescent="0.25">
      <c r="A1209" s="586"/>
      <c r="B1209" s="524"/>
      <c r="C1209" s="523">
        <v>654</v>
      </c>
      <c r="D1209" s="535" t="s">
        <v>1732</v>
      </c>
      <c r="E1209" s="102"/>
      <c r="F1209" s="537">
        <v>10</v>
      </c>
      <c r="G1209" s="537">
        <v>10</v>
      </c>
      <c r="H1209" s="537">
        <v>10</v>
      </c>
      <c r="I1209" s="537">
        <v>10</v>
      </c>
      <c r="J1209" s="534">
        <f t="shared" si="105"/>
        <v>40</v>
      </c>
      <c r="K1209" s="549">
        <v>5100</v>
      </c>
      <c r="L1209" s="559">
        <f t="shared" si="106"/>
        <v>204000</v>
      </c>
      <c r="M1209" s="516"/>
      <c r="N1209" s="516"/>
      <c r="O1209" s="516"/>
      <c r="P1209" s="516"/>
      <c r="Q1209" s="516"/>
      <c r="R1209" s="728"/>
    </row>
    <row r="1210" spans="1:39" outlineLevel="2" x14ac:dyDescent="0.25">
      <c r="A1210" s="586"/>
      <c r="B1210" s="524"/>
      <c r="C1210" s="523">
        <v>654</v>
      </c>
      <c r="D1210" s="535" t="s">
        <v>1867</v>
      </c>
      <c r="E1210" s="102"/>
      <c r="F1210" s="540">
        <v>10</v>
      </c>
      <c r="G1210" s="537">
        <v>10</v>
      </c>
      <c r="H1210" s="537">
        <v>10</v>
      </c>
      <c r="I1210" s="537">
        <v>10</v>
      </c>
      <c r="J1210" s="534">
        <f t="shared" si="105"/>
        <v>40</v>
      </c>
      <c r="K1210" s="549">
        <v>13500</v>
      </c>
      <c r="L1210" s="559">
        <f t="shared" si="106"/>
        <v>540000</v>
      </c>
      <c r="M1210" s="516"/>
      <c r="N1210" s="516"/>
      <c r="O1210" s="516"/>
      <c r="P1210" s="516"/>
      <c r="Q1210" s="516"/>
      <c r="R1210" s="728"/>
    </row>
    <row r="1211" spans="1:39" outlineLevel="2" x14ac:dyDescent="0.25">
      <c r="A1211" s="586" t="s">
        <v>1074</v>
      </c>
      <c r="B1211" s="524"/>
      <c r="C1211" s="523">
        <f>SUBTOTAL(9,C1206:C1206)</f>
        <v>654</v>
      </c>
      <c r="D1211" s="535" t="s">
        <v>1470</v>
      </c>
      <c r="E1211" s="102"/>
      <c r="F1211" s="537">
        <v>25</v>
      </c>
      <c r="G1211" s="537">
        <v>25</v>
      </c>
      <c r="H1211" s="537">
        <v>25</v>
      </c>
      <c r="I1211" s="537">
        <v>25</v>
      </c>
      <c r="J1211" s="534">
        <f>+I1211+H1211+G1211+F1211</f>
        <v>100</v>
      </c>
      <c r="K1211" s="549">
        <v>2740</v>
      </c>
      <c r="L1211" s="559">
        <f>+K1211*J1211</f>
        <v>274000</v>
      </c>
      <c r="M1211" s="516"/>
      <c r="N1211" s="516"/>
      <c r="O1211" s="516"/>
      <c r="P1211" s="516"/>
      <c r="Q1211" s="516"/>
      <c r="R1211" s="728">
        <f>+R1212-L1212</f>
        <v>0</v>
      </c>
    </row>
    <row r="1212" spans="1:39" ht="20.25" customHeight="1" outlineLevel="1" x14ac:dyDescent="0.25">
      <c r="A1212" s="586"/>
      <c r="B1212" s="734" t="s">
        <v>1471</v>
      </c>
      <c r="C1212" s="523"/>
      <c r="D1212" s="841" t="s">
        <v>1868</v>
      </c>
      <c r="E1212" s="841"/>
      <c r="F1212" s="841"/>
      <c r="G1212" s="841"/>
      <c r="H1212" s="841"/>
      <c r="I1212" s="634"/>
      <c r="J1212" s="534"/>
      <c r="K1212" s="549"/>
      <c r="L1212" s="703">
        <f>SUM(L1206:L1211)</f>
        <v>5000000</v>
      </c>
      <c r="M1212" s="628"/>
      <c r="N1212" s="628"/>
      <c r="O1212" s="628"/>
      <c r="P1212" s="628"/>
      <c r="Q1212" s="628"/>
      <c r="R1212" s="727">
        <v>5000000</v>
      </c>
    </row>
    <row r="1213" spans="1:39" ht="20.25" customHeight="1" outlineLevel="1" x14ac:dyDescent="0.25">
      <c r="A1213" s="586"/>
      <c r="B1213" s="577"/>
      <c r="C1213" s="523"/>
      <c r="D1213" s="840" t="s">
        <v>1869</v>
      </c>
      <c r="E1213" s="840"/>
      <c r="F1213" s="840"/>
      <c r="G1213" s="840"/>
      <c r="H1213" s="840"/>
      <c r="I1213" s="634"/>
      <c r="J1213" s="534"/>
      <c r="K1213" s="549"/>
      <c r="L1213" s="701"/>
      <c r="M1213" s="522"/>
      <c r="N1213" s="522"/>
      <c r="O1213" s="522"/>
      <c r="P1213" s="522"/>
      <c r="Q1213" s="522"/>
      <c r="R1213" s="728"/>
    </row>
    <row r="1214" spans="1:39" outlineLevel="1" x14ac:dyDescent="0.25">
      <c r="A1214" s="586"/>
      <c r="B1214" s="525">
        <v>83111501</v>
      </c>
      <c r="C1214" s="530">
        <v>655</v>
      </c>
      <c r="D1214" s="535" t="s">
        <v>1134</v>
      </c>
      <c r="E1214" s="100" t="s">
        <v>123</v>
      </c>
      <c r="F1214" s="104">
        <v>4</v>
      </c>
      <c r="G1214" s="104">
        <v>4</v>
      </c>
      <c r="H1214" s="104">
        <v>3</v>
      </c>
      <c r="I1214" s="104">
        <v>3</v>
      </c>
      <c r="J1214" s="534">
        <f t="shared" ref="J1214:J1216" si="107">+I1214+H1214+G1214+F1214</f>
        <v>14</v>
      </c>
      <c r="K1214" s="552">
        <v>1428</v>
      </c>
      <c r="L1214" s="559">
        <f t="shared" ref="L1214:L1216" si="108">+K1214*J1214</f>
        <v>19992</v>
      </c>
      <c r="M1214" s="516"/>
      <c r="N1214" s="516"/>
      <c r="O1214" s="516"/>
      <c r="P1214" s="516"/>
      <c r="Q1214" s="516"/>
      <c r="R1214" s="728"/>
    </row>
    <row r="1215" spans="1:39" outlineLevel="2" x14ac:dyDescent="0.25">
      <c r="A1215" s="586" t="s">
        <v>1074</v>
      </c>
      <c r="B1215" s="525">
        <v>83111501</v>
      </c>
      <c r="C1215" s="530">
        <v>655</v>
      </c>
      <c r="D1215" s="535" t="s">
        <v>1728</v>
      </c>
      <c r="E1215" s="100" t="s">
        <v>123</v>
      </c>
      <c r="F1215" s="104">
        <v>8</v>
      </c>
      <c r="G1215" s="104">
        <v>8</v>
      </c>
      <c r="H1215" s="104">
        <v>8</v>
      </c>
      <c r="I1215" s="104">
        <v>8</v>
      </c>
      <c r="J1215" s="534">
        <f>+I1215+H1215+G1215+F1215</f>
        <v>32</v>
      </c>
      <c r="K1215" s="552">
        <v>2500</v>
      </c>
      <c r="L1215" s="559">
        <f>+K1215*J1215</f>
        <v>80000</v>
      </c>
      <c r="M1215" s="516"/>
      <c r="N1215" s="516"/>
      <c r="O1215" s="516"/>
      <c r="P1215" s="516"/>
      <c r="Q1215" s="516"/>
      <c r="R1215" s="728"/>
    </row>
    <row r="1216" spans="1:39" outlineLevel="2" x14ac:dyDescent="0.25">
      <c r="A1216" s="586"/>
      <c r="B1216" s="526">
        <v>83111501</v>
      </c>
      <c r="C1216" s="537">
        <v>655</v>
      </c>
      <c r="D1216" s="581" t="s">
        <v>1472</v>
      </c>
      <c r="E1216" s="100" t="s">
        <v>123</v>
      </c>
      <c r="F1216" s="100">
        <v>1</v>
      </c>
      <c r="G1216" s="534"/>
      <c r="H1216" s="552">
        <v>1</v>
      </c>
      <c r="I1216" s="608"/>
      <c r="J1216" s="534">
        <f t="shared" si="107"/>
        <v>2</v>
      </c>
      <c r="K1216" s="545">
        <v>25000</v>
      </c>
      <c r="L1216" s="559">
        <f t="shared" si="108"/>
        <v>50000</v>
      </c>
      <c r="M1216" s="582">
        <v>1</v>
      </c>
      <c r="N1216" s="558">
        <f t="shared" ref="N1216" si="109">M1216</f>
        <v>1</v>
      </c>
      <c r="O1216" s="531">
        <v>5000</v>
      </c>
      <c r="P1216" s="569">
        <f t="shared" ref="P1216" si="110">+L1216*K1216</f>
        <v>1250000000</v>
      </c>
      <c r="Q1216" s="799"/>
      <c r="R1216" s="728">
        <f>+R1217-L1217</f>
        <v>8</v>
      </c>
    </row>
    <row r="1217" spans="1:18" ht="15.75" customHeight="1" outlineLevel="2" x14ac:dyDescent="0.25">
      <c r="A1217" s="586"/>
      <c r="B1217" s="525">
        <v>32101514</v>
      </c>
      <c r="C1217" s="537"/>
      <c r="D1217" s="841" t="s">
        <v>1870</v>
      </c>
      <c r="E1217" s="841"/>
      <c r="F1217" s="841"/>
      <c r="G1217" s="841"/>
      <c r="H1217" s="841"/>
      <c r="I1217" s="841"/>
      <c r="J1217" s="673"/>
      <c r="K1217" s="697"/>
      <c r="L1217" s="703">
        <f>SUM(L1214:L1216)</f>
        <v>149992</v>
      </c>
      <c r="M1217" s="646"/>
      <c r="N1217" s="647"/>
      <c r="O1217" s="648"/>
      <c r="P1217" s="649"/>
      <c r="Q1217" s="648"/>
      <c r="R1217" s="727">
        <v>150000</v>
      </c>
    </row>
    <row r="1218" spans="1:18" ht="25.5" customHeight="1" outlineLevel="2" x14ac:dyDescent="0.3">
      <c r="A1218" s="586"/>
      <c r="B1218" s="525"/>
      <c r="C1218" s="537"/>
      <c r="D1218" s="845" t="s">
        <v>1871</v>
      </c>
      <c r="E1218" s="845"/>
      <c r="F1218" s="845"/>
      <c r="G1218" s="845"/>
      <c r="H1218" s="845"/>
      <c r="I1218" s="845"/>
      <c r="J1218" s="673"/>
      <c r="K1218" s="697"/>
      <c r="L1218" s="703"/>
      <c r="M1218" s="646"/>
      <c r="N1218" s="647"/>
      <c r="O1218" s="648"/>
      <c r="P1218" s="649"/>
      <c r="Q1218" s="648"/>
      <c r="R1218" s="727"/>
    </row>
    <row r="1219" spans="1:18" outlineLevel="2" x14ac:dyDescent="0.25">
      <c r="A1219" s="586" t="s">
        <v>1074</v>
      </c>
      <c r="B1219" s="525" t="s">
        <v>1786</v>
      </c>
      <c r="C1219" s="523">
        <v>656</v>
      </c>
      <c r="D1219" s="535" t="s">
        <v>1729</v>
      </c>
      <c r="E1219" s="105" t="s">
        <v>402</v>
      </c>
      <c r="F1219" s="537"/>
      <c r="G1219" s="537"/>
      <c r="H1219" s="537">
        <v>1</v>
      </c>
      <c r="I1219" s="537"/>
      <c r="J1219" s="534">
        <f t="shared" ref="J1219:J1260" si="111">+I1219+H1219+G1219+F1219</f>
        <v>1</v>
      </c>
      <c r="K1219" s="549">
        <v>150000</v>
      </c>
      <c r="L1219" s="559">
        <f t="shared" ref="L1219:L1260" si="112">+K1219*J1219</f>
        <v>150000</v>
      </c>
      <c r="M1219" s="516"/>
      <c r="N1219" s="516"/>
      <c r="O1219" s="516"/>
      <c r="P1219" s="516"/>
      <c r="Q1219" s="516"/>
      <c r="R1219" s="728"/>
    </row>
    <row r="1220" spans="1:18" ht="23.25" outlineLevel="2" x14ac:dyDescent="0.25">
      <c r="A1220" s="586" t="s">
        <v>1074</v>
      </c>
      <c r="B1220" s="524">
        <v>31231313</v>
      </c>
      <c r="C1220" s="523">
        <v>656</v>
      </c>
      <c r="D1220" s="535" t="s">
        <v>1502</v>
      </c>
      <c r="E1220" s="105" t="s">
        <v>402</v>
      </c>
      <c r="F1220" s="537"/>
      <c r="G1220" s="537"/>
      <c r="H1220" s="537">
        <v>1</v>
      </c>
      <c r="I1220" s="537"/>
      <c r="J1220" s="534">
        <f t="shared" si="111"/>
        <v>1</v>
      </c>
      <c r="K1220" s="549">
        <v>143750</v>
      </c>
      <c r="L1220" s="559">
        <f t="shared" si="112"/>
        <v>143750</v>
      </c>
      <c r="M1220" s="516"/>
      <c r="N1220" s="516"/>
      <c r="O1220" s="516"/>
      <c r="P1220" s="516"/>
      <c r="Q1220" s="516"/>
      <c r="R1220" s="728"/>
    </row>
    <row r="1221" spans="1:18" ht="16.5" customHeight="1" outlineLevel="2" x14ac:dyDescent="0.25">
      <c r="A1221" s="586" t="s">
        <v>1103</v>
      </c>
      <c r="B1221" s="524">
        <v>40151547</v>
      </c>
      <c r="C1221" s="523">
        <v>656</v>
      </c>
      <c r="D1221" s="535" t="s">
        <v>1503</v>
      </c>
      <c r="E1221" s="105" t="s">
        <v>402</v>
      </c>
      <c r="F1221" s="537"/>
      <c r="G1221" s="537"/>
      <c r="H1221" s="537">
        <v>1</v>
      </c>
      <c r="I1221" s="537"/>
      <c r="J1221" s="534">
        <f t="shared" si="111"/>
        <v>1</v>
      </c>
      <c r="K1221" s="549">
        <v>156860</v>
      </c>
      <c r="L1221" s="559">
        <f t="shared" si="112"/>
        <v>156860</v>
      </c>
      <c r="M1221" s="516"/>
      <c r="N1221" s="516"/>
      <c r="O1221" s="516"/>
      <c r="P1221" s="516"/>
      <c r="Q1221" s="516"/>
      <c r="R1221" s="728"/>
    </row>
    <row r="1222" spans="1:18" ht="22.5" customHeight="1" outlineLevel="2" x14ac:dyDescent="0.25">
      <c r="A1222" s="586" t="s">
        <v>1074</v>
      </c>
      <c r="B1222" s="524">
        <v>40151547</v>
      </c>
      <c r="C1222" s="523">
        <v>656</v>
      </c>
      <c r="D1222" s="535" t="s">
        <v>1505</v>
      </c>
      <c r="E1222" s="105" t="s">
        <v>402</v>
      </c>
      <c r="F1222" s="537"/>
      <c r="G1222" s="537"/>
      <c r="H1222" s="537">
        <v>1</v>
      </c>
      <c r="I1222" s="537"/>
      <c r="J1222" s="534">
        <f t="shared" si="111"/>
        <v>1</v>
      </c>
      <c r="K1222" s="549">
        <v>500600</v>
      </c>
      <c r="L1222" s="559">
        <f t="shared" si="112"/>
        <v>500600</v>
      </c>
      <c r="M1222" s="516"/>
      <c r="N1222" s="516"/>
      <c r="O1222" s="516"/>
      <c r="P1222" s="516"/>
      <c r="Q1222" s="516"/>
      <c r="R1222" s="728"/>
    </row>
    <row r="1223" spans="1:18" ht="23.25" customHeight="1" outlineLevel="2" x14ac:dyDescent="0.25">
      <c r="A1223" s="586" t="s">
        <v>1074</v>
      </c>
      <c r="B1223" s="524">
        <v>40142600</v>
      </c>
      <c r="C1223" s="523">
        <v>656</v>
      </c>
      <c r="D1223" s="535" t="s">
        <v>1506</v>
      </c>
      <c r="E1223" s="105" t="s">
        <v>402</v>
      </c>
      <c r="F1223" s="537"/>
      <c r="G1223" s="537"/>
      <c r="H1223" s="537">
        <v>1</v>
      </c>
      <c r="I1223" s="537"/>
      <c r="J1223" s="534">
        <f t="shared" si="111"/>
        <v>1</v>
      </c>
      <c r="K1223" s="549">
        <f>226260*1.18</f>
        <v>266986.8</v>
      </c>
      <c r="L1223" s="559">
        <f t="shared" si="112"/>
        <v>266986.8</v>
      </c>
      <c r="M1223" s="516"/>
      <c r="N1223" s="516"/>
      <c r="O1223" s="516"/>
      <c r="P1223" s="516"/>
      <c r="Q1223" s="516"/>
      <c r="R1223" s="728"/>
    </row>
    <row r="1224" spans="1:18" ht="24" customHeight="1" outlineLevel="2" x14ac:dyDescent="0.25">
      <c r="A1224" s="586" t="s">
        <v>1074</v>
      </c>
      <c r="B1224" s="524">
        <v>40142600</v>
      </c>
      <c r="C1224" s="523">
        <v>656</v>
      </c>
      <c r="D1224" s="535" t="s">
        <v>1301</v>
      </c>
      <c r="E1224" s="105" t="s">
        <v>402</v>
      </c>
      <c r="F1224" s="537"/>
      <c r="G1224" s="537"/>
      <c r="H1224" s="537">
        <v>1</v>
      </c>
      <c r="I1224" s="537"/>
      <c r="J1224" s="534">
        <f t="shared" si="111"/>
        <v>1</v>
      </c>
      <c r="K1224" s="549">
        <v>53325</v>
      </c>
      <c r="L1224" s="559">
        <f t="shared" si="112"/>
        <v>53325</v>
      </c>
      <c r="M1224" s="516"/>
      <c r="N1224" s="516"/>
      <c r="O1224" s="516"/>
      <c r="P1224" s="516"/>
      <c r="Q1224" s="516"/>
      <c r="R1224" s="728"/>
    </row>
    <row r="1225" spans="1:18" ht="23.25" outlineLevel="2" x14ac:dyDescent="0.25">
      <c r="A1225" s="586" t="s">
        <v>1074</v>
      </c>
      <c r="B1225" s="525">
        <v>26131801</v>
      </c>
      <c r="C1225" s="523">
        <v>656</v>
      </c>
      <c r="D1225" s="535" t="s">
        <v>1302</v>
      </c>
      <c r="E1225" s="105" t="s">
        <v>402</v>
      </c>
      <c r="F1225" s="537"/>
      <c r="G1225" s="537"/>
      <c r="H1225" s="537">
        <v>1</v>
      </c>
      <c r="I1225" s="537"/>
      <c r="J1225" s="534">
        <f t="shared" si="111"/>
        <v>1</v>
      </c>
      <c r="K1225" s="549">
        <v>61640</v>
      </c>
      <c r="L1225" s="559">
        <f t="shared" si="112"/>
        <v>61640</v>
      </c>
      <c r="M1225" s="516"/>
      <c r="N1225" s="516"/>
      <c r="O1225" s="516"/>
      <c r="P1225" s="516"/>
      <c r="Q1225" s="516"/>
      <c r="R1225" s="728"/>
    </row>
    <row r="1226" spans="1:18" ht="23.25" outlineLevel="2" x14ac:dyDescent="0.25">
      <c r="A1226" s="586" t="s">
        <v>1074</v>
      </c>
      <c r="B1226" s="525">
        <v>26131801</v>
      </c>
      <c r="C1226" s="523">
        <v>656</v>
      </c>
      <c r="D1226" s="535" t="s">
        <v>1303</v>
      </c>
      <c r="E1226" s="105" t="s">
        <v>402</v>
      </c>
      <c r="F1226" s="537"/>
      <c r="G1226" s="537">
        <v>1</v>
      </c>
      <c r="H1226" s="537">
        <v>1</v>
      </c>
      <c r="I1226" s="537"/>
      <c r="J1226" s="534">
        <f t="shared" si="111"/>
        <v>2</v>
      </c>
      <c r="K1226" s="549">
        <v>70328</v>
      </c>
      <c r="L1226" s="559">
        <f t="shared" si="112"/>
        <v>140656</v>
      </c>
      <c r="M1226" s="516"/>
      <c r="N1226" s="516"/>
      <c r="O1226" s="516"/>
      <c r="P1226" s="516"/>
      <c r="Q1226" s="516"/>
      <c r="R1226" s="728"/>
    </row>
    <row r="1227" spans="1:18" ht="21.75" customHeight="1" outlineLevel="2" x14ac:dyDescent="0.25">
      <c r="A1227" s="586" t="s">
        <v>1074</v>
      </c>
      <c r="B1227" s="525">
        <v>26131801</v>
      </c>
      <c r="C1227" s="523">
        <v>656</v>
      </c>
      <c r="D1227" s="535" t="s">
        <v>1507</v>
      </c>
      <c r="E1227" s="105" t="s">
        <v>402</v>
      </c>
      <c r="F1227" s="537"/>
      <c r="G1227" s="537"/>
      <c r="H1227" s="537">
        <v>1</v>
      </c>
      <c r="I1227" s="537"/>
      <c r="J1227" s="534">
        <f t="shared" si="111"/>
        <v>1</v>
      </c>
      <c r="K1227" s="549">
        <v>300175</v>
      </c>
      <c r="L1227" s="559">
        <f t="shared" si="112"/>
        <v>300175</v>
      </c>
      <c r="M1227" s="516"/>
      <c r="N1227" s="516"/>
      <c r="O1227" s="516"/>
      <c r="P1227" s="516"/>
      <c r="Q1227" s="516"/>
      <c r="R1227" s="728"/>
    </row>
    <row r="1228" spans="1:18" ht="25.5" customHeight="1" outlineLevel="2" x14ac:dyDescent="0.25">
      <c r="A1228" s="586" t="s">
        <v>1074</v>
      </c>
      <c r="B1228" s="525">
        <v>26131801</v>
      </c>
      <c r="C1228" s="523">
        <v>656</v>
      </c>
      <c r="D1228" s="535" t="s">
        <v>1508</v>
      </c>
      <c r="E1228" s="105" t="s">
        <v>402</v>
      </c>
      <c r="F1228" s="537"/>
      <c r="G1228" s="537"/>
      <c r="H1228" s="537">
        <v>1</v>
      </c>
      <c r="I1228" s="537"/>
      <c r="J1228" s="534">
        <f t="shared" si="111"/>
        <v>1</v>
      </c>
      <c r="K1228" s="549">
        <v>310850</v>
      </c>
      <c r="L1228" s="559">
        <f t="shared" si="112"/>
        <v>310850</v>
      </c>
      <c r="M1228" s="516"/>
      <c r="N1228" s="516"/>
      <c r="O1228" s="516"/>
      <c r="P1228" s="516"/>
      <c r="Q1228" s="516"/>
      <c r="R1228" s="728"/>
    </row>
    <row r="1229" spans="1:18" ht="19.5" customHeight="1" outlineLevel="2" x14ac:dyDescent="0.25">
      <c r="A1229" s="586" t="s">
        <v>1074</v>
      </c>
      <c r="B1229" s="525">
        <v>26131801</v>
      </c>
      <c r="C1229" s="523">
        <v>656</v>
      </c>
      <c r="D1229" s="535" t="s">
        <v>1509</v>
      </c>
      <c r="E1229" s="105" t="s">
        <v>402</v>
      </c>
      <c r="F1229" s="537"/>
      <c r="G1229" s="537"/>
      <c r="H1229" s="537">
        <v>1</v>
      </c>
      <c r="I1229" s="537"/>
      <c r="J1229" s="534">
        <f t="shared" si="111"/>
        <v>1</v>
      </c>
      <c r="K1229" s="549">
        <v>203863</v>
      </c>
      <c r="L1229" s="559">
        <f t="shared" si="112"/>
        <v>203863</v>
      </c>
      <c r="M1229" s="516"/>
      <c r="N1229" s="516"/>
      <c r="O1229" s="516"/>
      <c r="P1229" s="516"/>
      <c r="Q1229" s="516"/>
      <c r="R1229" s="728"/>
    </row>
    <row r="1230" spans="1:18" ht="21.75" customHeight="1" outlineLevel="2" x14ac:dyDescent="0.25">
      <c r="A1230" s="586" t="s">
        <v>1074</v>
      </c>
      <c r="B1230" s="525">
        <v>26131801</v>
      </c>
      <c r="C1230" s="523">
        <v>656</v>
      </c>
      <c r="D1230" s="535" t="s">
        <v>1510</v>
      </c>
      <c r="E1230" s="105" t="s">
        <v>402</v>
      </c>
      <c r="F1230" s="537"/>
      <c r="G1230" s="537"/>
      <c r="H1230" s="537">
        <v>1</v>
      </c>
      <c r="I1230" s="537"/>
      <c r="J1230" s="534">
        <f t="shared" si="111"/>
        <v>1</v>
      </c>
      <c r="K1230" s="549">
        <v>286773</v>
      </c>
      <c r="L1230" s="559">
        <f t="shared" si="112"/>
        <v>286773</v>
      </c>
      <c r="M1230" s="516"/>
      <c r="N1230" s="516"/>
      <c r="O1230" s="516"/>
      <c r="P1230" s="516"/>
      <c r="Q1230" s="516"/>
      <c r="R1230" s="728"/>
    </row>
    <row r="1231" spans="1:18" ht="22.5" customHeight="1" outlineLevel="2" x14ac:dyDescent="0.25">
      <c r="A1231" s="586" t="s">
        <v>1074</v>
      </c>
      <c r="B1231" s="525">
        <v>26131801</v>
      </c>
      <c r="C1231" s="104">
        <v>656</v>
      </c>
      <c r="D1231" s="540" t="s">
        <v>1802</v>
      </c>
      <c r="E1231" s="541" t="s">
        <v>123</v>
      </c>
      <c r="F1231" s="545">
        <v>1</v>
      </c>
      <c r="G1231" s="104"/>
      <c r="H1231" s="537"/>
      <c r="I1231" s="537"/>
      <c r="J1231" s="534">
        <f t="shared" si="111"/>
        <v>1</v>
      </c>
      <c r="K1231" s="645">
        <v>17104.5</v>
      </c>
      <c r="L1231" s="559">
        <f t="shared" si="112"/>
        <v>17104.5</v>
      </c>
      <c r="M1231" s="516"/>
      <c r="N1231" s="516"/>
      <c r="O1231" s="516"/>
      <c r="P1231" s="516"/>
      <c r="Q1231" s="516"/>
      <c r="R1231" s="728"/>
    </row>
    <row r="1232" spans="1:18" outlineLevel="2" x14ac:dyDescent="0.25">
      <c r="A1232" s="586" t="s">
        <v>1074</v>
      </c>
      <c r="B1232" s="527">
        <v>41112219</v>
      </c>
      <c r="C1232" s="104">
        <v>656</v>
      </c>
      <c r="D1232" s="535" t="s">
        <v>1803</v>
      </c>
      <c r="E1232" s="542" t="s">
        <v>123</v>
      </c>
      <c r="F1232" s="546">
        <v>1</v>
      </c>
      <c r="G1232" s="104"/>
      <c r="H1232" s="537"/>
      <c r="I1232" s="537">
        <v>1</v>
      </c>
      <c r="J1232" s="534">
        <f t="shared" si="111"/>
        <v>2</v>
      </c>
      <c r="K1232" s="645">
        <v>41811</v>
      </c>
      <c r="L1232" s="559">
        <f t="shared" si="112"/>
        <v>83622</v>
      </c>
      <c r="M1232" s="516"/>
      <c r="N1232" s="516"/>
      <c r="O1232" s="516"/>
      <c r="P1232" s="516"/>
      <c r="Q1232" s="516"/>
      <c r="R1232" s="728"/>
    </row>
    <row r="1233" spans="1:18" outlineLevel="2" x14ac:dyDescent="0.25">
      <c r="A1233" s="586" t="s">
        <v>1074</v>
      </c>
      <c r="B1233" s="527">
        <v>41112219</v>
      </c>
      <c r="C1233" s="523">
        <v>656</v>
      </c>
      <c r="D1233" s="540" t="s">
        <v>1724</v>
      </c>
      <c r="E1233" s="541" t="s">
        <v>123</v>
      </c>
      <c r="F1233" s="545"/>
      <c r="G1233" s="104">
        <v>2</v>
      </c>
      <c r="H1233" s="537">
        <v>2</v>
      </c>
      <c r="I1233" s="537">
        <v>2</v>
      </c>
      <c r="J1233" s="534">
        <f t="shared" si="111"/>
        <v>6</v>
      </c>
      <c r="K1233" s="645">
        <v>2500</v>
      </c>
      <c r="L1233" s="559">
        <f t="shared" si="112"/>
        <v>15000</v>
      </c>
      <c r="M1233" s="516"/>
      <c r="N1233" s="516"/>
      <c r="O1233" s="516"/>
      <c r="P1233" s="516"/>
      <c r="Q1233" s="516"/>
      <c r="R1233" s="728"/>
    </row>
    <row r="1234" spans="1:18" outlineLevel="2" x14ac:dyDescent="0.25">
      <c r="A1234" s="586" t="s">
        <v>1103</v>
      </c>
      <c r="B1234" s="525">
        <v>42291802</v>
      </c>
      <c r="C1234" s="523">
        <v>656</v>
      </c>
      <c r="D1234" s="535" t="s">
        <v>442</v>
      </c>
      <c r="E1234" s="103" t="s">
        <v>123</v>
      </c>
      <c r="F1234" s="537"/>
      <c r="G1234" s="537"/>
      <c r="H1234" s="537">
        <v>1</v>
      </c>
      <c r="I1234" s="537"/>
      <c r="J1234" s="534">
        <f t="shared" si="111"/>
        <v>1</v>
      </c>
      <c r="K1234" s="549">
        <v>95000</v>
      </c>
      <c r="L1234" s="559">
        <f t="shared" si="112"/>
        <v>95000</v>
      </c>
      <c r="M1234" s="516"/>
      <c r="N1234" s="516"/>
      <c r="O1234" s="516"/>
      <c r="P1234" s="516"/>
      <c r="Q1234" s="516"/>
      <c r="R1234" s="728"/>
    </row>
    <row r="1235" spans="1:18" ht="23.25" outlineLevel="2" x14ac:dyDescent="0.25">
      <c r="A1235" s="586" t="s">
        <v>1103</v>
      </c>
      <c r="B1235" s="524">
        <v>41113638</v>
      </c>
      <c r="C1235" s="523">
        <v>656</v>
      </c>
      <c r="D1235" s="535" t="s">
        <v>1804</v>
      </c>
      <c r="E1235" s="103" t="s">
        <v>123</v>
      </c>
      <c r="F1235" s="537"/>
      <c r="G1235" s="537"/>
      <c r="H1235" s="537">
        <v>1</v>
      </c>
      <c r="I1235" s="537">
        <v>1</v>
      </c>
      <c r="J1235" s="534">
        <f t="shared" si="111"/>
        <v>2</v>
      </c>
      <c r="K1235" s="549">
        <v>25000</v>
      </c>
      <c r="L1235" s="559">
        <f t="shared" si="112"/>
        <v>50000</v>
      </c>
      <c r="M1235" s="516"/>
      <c r="N1235" s="516"/>
      <c r="O1235" s="516"/>
      <c r="P1235" s="516"/>
      <c r="Q1235" s="516"/>
      <c r="R1235" s="728"/>
    </row>
    <row r="1236" spans="1:18" ht="23.25" outlineLevel="2" x14ac:dyDescent="0.25">
      <c r="A1236" s="586" t="s">
        <v>1103</v>
      </c>
      <c r="B1236" s="524">
        <v>41113638</v>
      </c>
      <c r="C1236" s="523">
        <v>656</v>
      </c>
      <c r="D1236" s="535" t="s">
        <v>1511</v>
      </c>
      <c r="E1236" s="105" t="s">
        <v>402</v>
      </c>
      <c r="F1236" s="537"/>
      <c r="G1236" s="537"/>
      <c r="H1236" s="537">
        <v>1</v>
      </c>
      <c r="I1236" s="537">
        <v>1</v>
      </c>
      <c r="J1236" s="534">
        <f t="shared" si="111"/>
        <v>2</v>
      </c>
      <c r="K1236" s="549">
        <v>132560</v>
      </c>
      <c r="L1236" s="559">
        <f t="shared" si="112"/>
        <v>265120</v>
      </c>
      <c r="M1236" s="516"/>
      <c r="N1236" s="516"/>
      <c r="O1236" s="516"/>
      <c r="P1236" s="516"/>
      <c r="Q1236" s="516"/>
      <c r="R1236" s="728"/>
    </row>
    <row r="1237" spans="1:18" outlineLevel="2" x14ac:dyDescent="0.25">
      <c r="A1237" s="586" t="s">
        <v>1074</v>
      </c>
      <c r="B1237" s="524">
        <v>40151547</v>
      </c>
      <c r="C1237" s="523">
        <v>656</v>
      </c>
      <c r="D1237" s="535" t="s">
        <v>1301</v>
      </c>
      <c r="E1237" s="105" t="s">
        <v>402</v>
      </c>
      <c r="F1237" s="537"/>
      <c r="G1237" s="537"/>
      <c r="H1237" s="537">
        <v>1</v>
      </c>
      <c r="I1237" s="537"/>
      <c r="J1237" s="534">
        <f t="shared" si="111"/>
        <v>1</v>
      </c>
      <c r="K1237" s="549">
        <v>45528</v>
      </c>
      <c r="L1237" s="559">
        <f t="shared" si="112"/>
        <v>45528</v>
      </c>
      <c r="M1237" s="516"/>
      <c r="N1237" s="516"/>
      <c r="O1237" s="516"/>
      <c r="P1237" s="516"/>
      <c r="Q1237" s="516"/>
      <c r="R1237" s="728"/>
    </row>
    <row r="1238" spans="1:18" ht="23.25" outlineLevel="2" x14ac:dyDescent="0.25">
      <c r="A1238" s="586" t="s">
        <v>1074</v>
      </c>
      <c r="B1238" s="525">
        <v>26131801</v>
      </c>
      <c r="C1238" s="523">
        <v>656</v>
      </c>
      <c r="D1238" s="535" t="s">
        <v>1308</v>
      </c>
      <c r="E1238" s="105" t="s">
        <v>402</v>
      </c>
      <c r="F1238" s="537"/>
      <c r="G1238" s="537"/>
      <c r="H1238" s="537">
        <v>1</v>
      </c>
      <c r="I1238" s="537">
        <v>1</v>
      </c>
      <c r="J1238" s="534">
        <f t="shared" si="111"/>
        <v>2</v>
      </c>
      <c r="K1238" s="549">
        <v>20250</v>
      </c>
      <c r="L1238" s="559">
        <f t="shared" si="112"/>
        <v>40500</v>
      </c>
      <c r="M1238" s="516"/>
      <c r="N1238" s="516"/>
      <c r="O1238" s="516"/>
      <c r="P1238" s="516"/>
      <c r="Q1238" s="516"/>
      <c r="R1238" s="728"/>
    </row>
    <row r="1239" spans="1:18" ht="23.25" outlineLevel="2" x14ac:dyDescent="0.25">
      <c r="A1239" s="586" t="s">
        <v>1074</v>
      </c>
      <c r="B1239" s="525">
        <v>26131801</v>
      </c>
      <c r="C1239" s="523">
        <v>656</v>
      </c>
      <c r="D1239" s="535" t="s">
        <v>1512</v>
      </c>
      <c r="E1239" s="105" t="s">
        <v>402</v>
      </c>
      <c r="F1239" s="537"/>
      <c r="G1239" s="537"/>
      <c r="H1239" s="537">
        <v>2</v>
      </c>
      <c r="I1239" s="537"/>
      <c r="J1239" s="534">
        <f t="shared" si="111"/>
        <v>2</v>
      </c>
      <c r="K1239" s="549">
        <v>24150</v>
      </c>
      <c r="L1239" s="559">
        <f t="shared" si="112"/>
        <v>48300</v>
      </c>
      <c r="M1239" s="516"/>
      <c r="N1239" s="516"/>
      <c r="O1239" s="516"/>
      <c r="P1239" s="516"/>
      <c r="Q1239" s="516"/>
      <c r="R1239" s="728"/>
    </row>
    <row r="1240" spans="1:18" ht="23.25" outlineLevel="2" x14ac:dyDescent="0.25">
      <c r="A1240" s="586" t="s">
        <v>1074</v>
      </c>
      <c r="B1240" s="525">
        <v>26131801</v>
      </c>
      <c r="C1240" s="523">
        <v>656</v>
      </c>
      <c r="D1240" s="535" t="s">
        <v>1310</v>
      </c>
      <c r="E1240" s="105" t="s">
        <v>402</v>
      </c>
      <c r="F1240" s="537"/>
      <c r="G1240" s="537"/>
      <c r="H1240" s="537">
        <v>2</v>
      </c>
      <c r="I1240" s="537"/>
      <c r="J1240" s="534">
        <f t="shared" si="111"/>
        <v>2</v>
      </c>
      <c r="K1240" s="549">
        <v>38230</v>
      </c>
      <c r="L1240" s="559">
        <f t="shared" si="112"/>
        <v>76460</v>
      </c>
      <c r="M1240" s="516"/>
      <c r="N1240" s="516"/>
      <c r="O1240" s="516"/>
      <c r="P1240" s="516"/>
      <c r="Q1240" s="516"/>
      <c r="R1240" s="728"/>
    </row>
    <row r="1241" spans="1:18" ht="23.25" outlineLevel="2" x14ac:dyDescent="0.25">
      <c r="A1241" s="586" t="s">
        <v>1074</v>
      </c>
      <c r="B1241" s="525">
        <v>26131801</v>
      </c>
      <c r="C1241" s="523">
        <v>656</v>
      </c>
      <c r="D1241" s="535" t="s">
        <v>1309</v>
      </c>
      <c r="E1241" s="105" t="s">
        <v>402</v>
      </c>
      <c r="F1241" s="537"/>
      <c r="G1241" s="537"/>
      <c r="H1241" s="537">
        <v>2</v>
      </c>
      <c r="I1241" s="537"/>
      <c r="J1241" s="534">
        <f t="shared" si="111"/>
        <v>2</v>
      </c>
      <c r="K1241" s="549">
        <v>31140</v>
      </c>
      <c r="L1241" s="559">
        <f t="shared" si="112"/>
        <v>62280</v>
      </c>
      <c r="M1241" s="516"/>
      <c r="N1241" s="516"/>
      <c r="O1241" s="516"/>
      <c r="P1241" s="516"/>
      <c r="Q1241" s="516"/>
      <c r="R1241" s="728"/>
    </row>
    <row r="1242" spans="1:18" ht="23.25" outlineLevel="2" x14ac:dyDescent="0.25">
      <c r="A1242" s="586" t="s">
        <v>1074</v>
      </c>
      <c r="B1242" s="525">
        <v>26131801</v>
      </c>
      <c r="C1242" s="523">
        <v>656</v>
      </c>
      <c r="D1242" s="535" t="s">
        <v>1513</v>
      </c>
      <c r="E1242" s="103" t="s">
        <v>123</v>
      </c>
      <c r="F1242" s="537"/>
      <c r="G1242" s="537"/>
      <c r="H1242" s="537">
        <v>1</v>
      </c>
      <c r="I1242" s="537"/>
      <c r="J1242" s="534">
        <f t="shared" si="111"/>
        <v>1</v>
      </c>
      <c r="K1242" s="549">
        <v>210000</v>
      </c>
      <c r="L1242" s="559">
        <f t="shared" si="112"/>
        <v>210000</v>
      </c>
      <c r="M1242" s="516"/>
      <c r="N1242" s="516"/>
      <c r="O1242" s="516"/>
      <c r="P1242" s="516"/>
      <c r="Q1242" s="516"/>
      <c r="R1242" s="728"/>
    </row>
    <row r="1243" spans="1:18" outlineLevel="2" x14ac:dyDescent="0.25">
      <c r="A1243" s="586" t="s">
        <v>1074</v>
      </c>
      <c r="B1243" s="524">
        <v>39121409</v>
      </c>
      <c r="C1243" s="523">
        <v>656</v>
      </c>
      <c r="D1243" s="535" t="s">
        <v>352</v>
      </c>
      <c r="E1243" s="103" t="s">
        <v>123</v>
      </c>
      <c r="F1243" s="537"/>
      <c r="G1243" s="537"/>
      <c r="H1243" s="537">
        <v>1</v>
      </c>
      <c r="I1243" s="537"/>
      <c r="J1243" s="534">
        <f t="shared" si="111"/>
        <v>1</v>
      </c>
      <c r="K1243" s="549">
        <v>250000</v>
      </c>
      <c r="L1243" s="559">
        <f t="shared" si="112"/>
        <v>250000</v>
      </c>
      <c r="M1243" s="516"/>
      <c r="N1243" s="516"/>
      <c r="O1243" s="516"/>
      <c r="P1243" s="516"/>
      <c r="Q1243" s="516"/>
      <c r="R1243" s="728"/>
    </row>
    <row r="1244" spans="1:18" outlineLevel="2" x14ac:dyDescent="0.25">
      <c r="A1244" s="586" t="s">
        <v>1074</v>
      </c>
      <c r="B1244" s="524">
        <v>39121409</v>
      </c>
      <c r="C1244" s="523">
        <v>656</v>
      </c>
      <c r="D1244" s="535" t="s">
        <v>441</v>
      </c>
      <c r="E1244" s="103" t="s">
        <v>123</v>
      </c>
      <c r="F1244" s="537"/>
      <c r="G1244" s="537"/>
      <c r="H1244" s="537">
        <v>1</v>
      </c>
      <c r="I1244" s="537">
        <v>1</v>
      </c>
      <c r="J1244" s="534">
        <f t="shared" si="111"/>
        <v>2</v>
      </c>
      <c r="K1244" s="549">
        <v>80000</v>
      </c>
      <c r="L1244" s="559">
        <f t="shared" si="112"/>
        <v>160000</v>
      </c>
      <c r="M1244" s="516"/>
      <c r="N1244" s="516"/>
      <c r="O1244" s="516"/>
      <c r="P1244" s="516"/>
      <c r="Q1244" s="516"/>
      <c r="R1244" s="728"/>
    </row>
    <row r="1245" spans="1:18" ht="23.25" outlineLevel="2" x14ac:dyDescent="0.25">
      <c r="A1245" s="586" t="s">
        <v>1074</v>
      </c>
      <c r="B1245" s="524">
        <v>41113638</v>
      </c>
      <c r="C1245" s="523">
        <v>656</v>
      </c>
      <c r="D1245" s="535" t="s">
        <v>1514</v>
      </c>
      <c r="E1245" s="105" t="s">
        <v>402</v>
      </c>
      <c r="F1245" s="537"/>
      <c r="G1245" s="537">
        <v>1</v>
      </c>
      <c r="H1245" s="537"/>
      <c r="I1245" s="537">
        <v>1</v>
      </c>
      <c r="J1245" s="534">
        <f t="shared" si="111"/>
        <v>2</v>
      </c>
      <c r="K1245" s="549">
        <f>58500*1.18</f>
        <v>69030</v>
      </c>
      <c r="L1245" s="559">
        <f t="shared" si="112"/>
        <v>138060</v>
      </c>
      <c r="M1245" s="516"/>
      <c r="N1245" s="516"/>
      <c r="O1245" s="516"/>
      <c r="P1245" s="516"/>
      <c r="Q1245" s="516"/>
      <c r="R1245" s="728"/>
    </row>
    <row r="1246" spans="1:18" ht="23.25" outlineLevel="2" x14ac:dyDescent="0.25">
      <c r="A1246" s="586" t="s">
        <v>1074</v>
      </c>
      <c r="B1246" s="524">
        <v>40151547</v>
      </c>
      <c r="C1246" s="523">
        <v>656</v>
      </c>
      <c r="D1246" s="535" t="s">
        <v>1045</v>
      </c>
      <c r="E1246" s="105" t="s">
        <v>402</v>
      </c>
      <c r="F1246" s="537"/>
      <c r="G1246" s="537">
        <v>1</v>
      </c>
      <c r="H1246" s="537"/>
      <c r="I1246" s="537">
        <v>1</v>
      </c>
      <c r="J1246" s="534">
        <f t="shared" si="111"/>
        <v>2</v>
      </c>
      <c r="K1246" s="549">
        <f>68000*1.18</f>
        <v>80240</v>
      </c>
      <c r="L1246" s="559">
        <f t="shared" si="112"/>
        <v>160480</v>
      </c>
      <c r="M1246" s="516"/>
      <c r="N1246" s="516"/>
      <c r="O1246" s="516"/>
      <c r="P1246" s="516"/>
      <c r="Q1246" s="516"/>
      <c r="R1246" s="728"/>
    </row>
    <row r="1247" spans="1:18" ht="23.25" outlineLevel="2" x14ac:dyDescent="0.25">
      <c r="A1247" s="586" t="s">
        <v>1074</v>
      </c>
      <c r="B1247" s="524">
        <v>40151547</v>
      </c>
      <c r="C1247" s="523">
        <v>656</v>
      </c>
      <c r="D1247" s="535" t="s">
        <v>1515</v>
      </c>
      <c r="E1247" s="105" t="s">
        <v>402</v>
      </c>
      <c r="F1247" s="537"/>
      <c r="G1247" s="537">
        <v>1</v>
      </c>
      <c r="H1247" s="537"/>
      <c r="I1247" s="537">
        <v>1</v>
      </c>
      <c r="J1247" s="534">
        <f t="shared" si="111"/>
        <v>2</v>
      </c>
      <c r="K1247" s="549">
        <f>83350*1.18</f>
        <v>98353</v>
      </c>
      <c r="L1247" s="559">
        <f t="shared" si="112"/>
        <v>196706</v>
      </c>
      <c r="M1247" s="516"/>
      <c r="N1247" s="516"/>
      <c r="O1247" s="516"/>
      <c r="P1247" s="516"/>
      <c r="Q1247" s="516"/>
      <c r="R1247" s="728"/>
    </row>
    <row r="1248" spans="1:18" ht="23.25" outlineLevel="2" x14ac:dyDescent="0.25">
      <c r="A1248" s="586" t="s">
        <v>1074</v>
      </c>
      <c r="B1248" s="524">
        <v>40151547</v>
      </c>
      <c r="C1248" s="523">
        <v>656</v>
      </c>
      <c r="D1248" s="535" t="s">
        <v>1516</v>
      </c>
      <c r="E1248" s="105" t="s">
        <v>402</v>
      </c>
      <c r="F1248" s="537"/>
      <c r="G1248" s="537">
        <v>1</v>
      </c>
      <c r="H1248" s="537"/>
      <c r="I1248" s="537">
        <v>1</v>
      </c>
      <c r="J1248" s="534">
        <f t="shared" si="111"/>
        <v>2</v>
      </c>
      <c r="K1248" s="549">
        <f>93280*1.18</f>
        <v>110070.39999999999</v>
      </c>
      <c r="L1248" s="559">
        <f t="shared" si="112"/>
        <v>220140.79999999999</v>
      </c>
      <c r="M1248" s="516"/>
      <c r="N1248" s="516"/>
      <c r="O1248" s="516"/>
      <c r="P1248" s="516"/>
      <c r="Q1248" s="516"/>
      <c r="R1248" s="728"/>
    </row>
    <row r="1249" spans="1:18" ht="23.25" outlineLevel="2" x14ac:dyDescent="0.25">
      <c r="A1249" s="586" t="s">
        <v>1074</v>
      </c>
      <c r="B1249" s="524">
        <v>40151547</v>
      </c>
      <c r="C1249" s="523">
        <v>656</v>
      </c>
      <c r="D1249" s="535" t="s">
        <v>1517</v>
      </c>
      <c r="E1249" s="105" t="s">
        <v>402</v>
      </c>
      <c r="F1249" s="537"/>
      <c r="G1249" s="537"/>
      <c r="H1249" s="537"/>
      <c r="I1249" s="537">
        <v>1</v>
      </c>
      <c r="J1249" s="534">
        <f t="shared" si="111"/>
        <v>1</v>
      </c>
      <c r="K1249" s="549">
        <f>126250</f>
        <v>126250</v>
      </c>
      <c r="L1249" s="559">
        <f t="shared" si="112"/>
        <v>126250</v>
      </c>
      <c r="M1249" s="516"/>
      <c r="N1249" s="516"/>
      <c r="O1249" s="516"/>
      <c r="P1249" s="516"/>
      <c r="Q1249" s="516"/>
      <c r="R1249" s="728"/>
    </row>
    <row r="1250" spans="1:18" outlineLevel="2" x14ac:dyDescent="0.25">
      <c r="A1250" s="586" t="s">
        <v>1074</v>
      </c>
      <c r="B1250" s="524">
        <v>40151547</v>
      </c>
      <c r="C1250" s="523">
        <v>656</v>
      </c>
      <c r="D1250" s="535" t="s">
        <v>1009</v>
      </c>
      <c r="E1250" s="105" t="s">
        <v>402</v>
      </c>
      <c r="F1250" s="537"/>
      <c r="G1250" s="537"/>
      <c r="H1250" s="537">
        <v>1</v>
      </c>
      <c r="I1250" s="537">
        <v>1</v>
      </c>
      <c r="J1250" s="534">
        <f t="shared" si="111"/>
        <v>2</v>
      </c>
      <c r="K1250" s="549">
        <v>24000</v>
      </c>
      <c r="L1250" s="559">
        <f t="shared" si="112"/>
        <v>48000</v>
      </c>
      <c r="M1250" s="516"/>
      <c r="N1250" s="516"/>
      <c r="O1250" s="516"/>
      <c r="P1250" s="516"/>
      <c r="Q1250" s="516"/>
      <c r="R1250" s="728"/>
    </row>
    <row r="1251" spans="1:18" outlineLevel="2" x14ac:dyDescent="0.25">
      <c r="A1251" s="586" t="s">
        <v>1074</v>
      </c>
      <c r="B1251" s="734" t="s">
        <v>1128</v>
      </c>
      <c r="C1251" s="523">
        <v>656</v>
      </c>
      <c r="D1251" s="535" t="s">
        <v>1089</v>
      </c>
      <c r="E1251" s="105" t="s">
        <v>402</v>
      </c>
      <c r="F1251" s="537"/>
      <c r="G1251" s="537"/>
      <c r="H1251" s="537"/>
      <c r="I1251" s="537">
        <v>1</v>
      </c>
      <c r="J1251" s="534">
        <f t="shared" si="111"/>
        <v>1</v>
      </c>
      <c r="K1251" s="549">
        <v>26000</v>
      </c>
      <c r="L1251" s="559">
        <f t="shared" si="112"/>
        <v>26000</v>
      </c>
      <c r="M1251" s="516"/>
      <c r="N1251" s="516"/>
      <c r="O1251" s="516"/>
      <c r="P1251" s="516"/>
      <c r="Q1251" s="516"/>
      <c r="R1251" s="728"/>
    </row>
    <row r="1252" spans="1:18" outlineLevel="2" x14ac:dyDescent="0.25">
      <c r="A1252" s="586" t="s">
        <v>1074</v>
      </c>
      <c r="B1252" s="525">
        <v>42291802</v>
      </c>
      <c r="C1252" s="523">
        <v>656</v>
      </c>
      <c r="D1252" s="535" t="s">
        <v>941</v>
      </c>
      <c r="E1252" s="103" t="s">
        <v>123</v>
      </c>
      <c r="F1252" s="537"/>
      <c r="G1252" s="537"/>
      <c r="H1252" s="537"/>
      <c r="I1252" s="537">
        <v>1</v>
      </c>
      <c r="J1252" s="534">
        <f t="shared" si="111"/>
        <v>1</v>
      </c>
      <c r="K1252" s="549">
        <v>180000</v>
      </c>
      <c r="L1252" s="559">
        <f t="shared" si="112"/>
        <v>180000</v>
      </c>
      <c r="M1252" s="516"/>
      <c r="N1252" s="516"/>
      <c r="O1252" s="516"/>
      <c r="P1252" s="516"/>
      <c r="Q1252" s="516"/>
      <c r="R1252" s="728"/>
    </row>
    <row r="1253" spans="1:18" ht="27.75" customHeight="1" outlineLevel="2" x14ac:dyDescent="0.25">
      <c r="A1253" s="586" t="s">
        <v>1074</v>
      </c>
      <c r="B1253" s="524">
        <v>39121409</v>
      </c>
      <c r="C1253" s="523">
        <v>656</v>
      </c>
      <c r="D1253" s="535" t="s">
        <v>655</v>
      </c>
      <c r="E1253" s="103" t="s">
        <v>123</v>
      </c>
      <c r="F1253" s="537"/>
      <c r="G1253" s="537"/>
      <c r="H1253" s="537"/>
      <c r="I1253" s="537">
        <v>1</v>
      </c>
      <c r="J1253" s="534">
        <f t="shared" si="111"/>
        <v>1</v>
      </c>
      <c r="K1253" s="549">
        <v>575000</v>
      </c>
      <c r="L1253" s="559">
        <f t="shared" si="112"/>
        <v>575000</v>
      </c>
      <c r="M1253" s="516"/>
      <c r="N1253" s="516"/>
      <c r="O1253" s="516"/>
      <c r="P1253" s="516"/>
      <c r="Q1253" s="516"/>
      <c r="R1253" s="728"/>
    </row>
    <row r="1254" spans="1:18" ht="21.75" customHeight="1" outlineLevel="2" x14ac:dyDescent="0.25">
      <c r="A1254" s="586" t="s">
        <v>1074</v>
      </c>
      <c r="B1254" s="524">
        <v>41113637</v>
      </c>
      <c r="C1254" s="523">
        <v>656</v>
      </c>
      <c r="D1254" s="535" t="s">
        <v>1311</v>
      </c>
      <c r="E1254" s="103" t="s">
        <v>123</v>
      </c>
      <c r="F1254" s="537"/>
      <c r="G1254" s="537"/>
      <c r="H1254" s="537"/>
      <c r="I1254" s="537"/>
      <c r="J1254" s="534">
        <f t="shared" si="111"/>
        <v>0</v>
      </c>
      <c r="K1254" s="549">
        <v>630000</v>
      </c>
      <c r="L1254" s="559">
        <f t="shared" si="112"/>
        <v>0</v>
      </c>
      <c r="M1254" s="516"/>
      <c r="N1254" s="516"/>
      <c r="O1254" s="516"/>
      <c r="P1254" s="516"/>
      <c r="Q1254" s="516"/>
      <c r="R1254" s="728"/>
    </row>
    <row r="1255" spans="1:18" ht="20.25" customHeight="1" outlineLevel="2" x14ac:dyDescent="0.25">
      <c r="A1255" s="586" t="s">
        <v>1074</v>
      </c>
      <c r="B1255" s="524">
        <v>41113637</v>
      </c>
      <c r="C1255" s="523">
        <v>656</v>
      </c>
      <c r="D1255" s="535" t="s">
        <v>1805</v>
      </c>
      <c r="E1255" s="103" t="s">
        <v>123</v>
      </c>
      <c r="F1255" s="537"/>
      <c r="G1255" s="537">
        <v>1</v>
      </c>
      <c r="H1255" s="537"/>
      <c r="I1255" s="537">
        <v>1</v>
      </c>
      <c r="J1255" s="534">
        <f t="shared" si="111"/>
        <v>2</v>
      </c>
      <c r="K1255" s="549">
        <v>35200</v>
      </c>
      <c r="L1255" s="559">
        <f t="shared" si="112"/>
        <v>70400</v>
      </c>
      <c r="M1255" s="516"/>
      <c r="N1255" s="516"/>
      <c r="O1255" s="516"/>
      <c r="P1255" s="516"/>
      <c r="Q1255" s="516"/>
      <c r="R1255" s="728"/>
    </row>
    <row r="1256" spans="1:18" ht="18.75" customHeight="1" outlineLevel="2" x14ac:dyDescent="0.25">
      <c r="A1256" s="586" t="s">
        <v>1074</v>
      </c>
      <c r="B1256" s="524">
        <v>41113638</v>
      </c>
      <c r="C1256" s="523">
        <v>656</v>
      </c>
      <c r="D1256" s="535" t="s">
        <v>1721</v>
      </c>
      <c r="E1256" s="103" t="s">
        <v>123</v>
      </c>
      <c r="F1256" s="537"/>
      <c r="G1256" s="537">
        <v>1</v>
      </c>
      <c r="H1256" s="537"/>
      <c r="I1256" s="537">
        <v>1</v>
      </c>
      <c r="J1256" s="534">
        <f t="shared" si="111"/>
        <v>2</v>
      </c>
      <c r="K1256" s="549">
        <v>45000</v>
      </c>
      <c r="L1256" s="559">
        <f t="shared" si="112"/>
        <v>90000</v>
      </c>
      <c r="M1256" s="516"/>
      <c r="N1256" s="516"/>
      <c r="O1256" s="516"/>
      <c r="P1256" s="516"/>
      <c r="Q1256" s="516"/>
      <c r="R1256" s="728"/>
    </row>
    <row r="1257" spans="1:18" ht="21.75" customHeight="1" outlineLevel="2" x14ac:dyDescent="0.25">
      <c r="A1257" s="586" t="s">
        <v>1074</v>
      </c>
      <c r="B1257" s="524">
        <v>41113638</v>
      </c>
      <c r="C1257" s="523">
        <v>656</v>
      </c>
      <c r="D1257" s="535" t="s">
        <v>1722</v>
      </c>
      <c r="E1257" s="103" t="s">
        <v>123</v>
      </c>
      <c r="F1257" s="537"/>
      <c r="G1257" s="537">
        <v>1</v>
      </c>
      <c r="H1257" s="537"/>
      <c r="I1257" s="537">
        <v>1</v>
      </c>
      <c r="J1257" s="534">
        <f t="shared" si="111"/>
        <v>2</v>
      </c>
      <c r="K1257" s="549">
        <v>100000</v>
      </c>
      <c r="L1257" s="559">
        <f t="shared" si="112"/>
        <v>200000</v>
      </c>
      <c r="M1257" s="516"/>
      <c r="N1257" s="516"/>
      <c r="O1257" s="516"/>
      <c r="P1257" s="516"/>
      <c r="Q1257" s="516"/>
      <c r="R1257" s="728"/>
    </row>
    <row r="1258" spans="1:18" ht="18.75" customHeight="1" outlineLevel="2" x14ac:dyDescent="0.25">
      <c r="A1258" s="586" t="s">
        <v>1074</v>
      </c>
      <c r="B1258" s="524">
        <v>41113638</v>
      </c>
      <c r="C1258" s="523">
        <v>656</v>
      </c>
      <c r="D1258" s="535" t="s">
        <v>1723</v>
      </c>
      <c r="E1258" s="103" t="s">
        <v>123</v>
      </c>
      <c r="F1258" s="537"/>
      <c r="G1258" s="537">
        <v>1</v>
      </c>
      <c r="H1258" s="537"/>
      <c r="I1258" s="537">
        <v>1</v>
      </c>
      <c r="J1258" s="534">
        <f t="shared" si="111"/>
        <v>2</v>
      </c>
      <c r="K1258" s="549">
        <v>140000</v>
      </c>
      <c r="L1258" s="559">
        <f t="shared" si="112"/>
        <v>280000</v>
      </c>
      <c r="M1258" s="516"/>
      <c r="N1258" s="516"/>
      <c r="O1258" s="516"/>
      <c r="P1258" s="516"/>
      <c r="Q1258" s="516"/>
      <c r="R1258" s="728"/>
    </row>
    <row r="1259" spans="1:18" ht="20.25" customHeight="1" outlineLevel="2" x14ac:dyDescent="0.25">
      <c r="A1259" s="586" t="s">
        <v>1074</v>
      </c>
      <c r="B1259" s="524">
        <v>41113638</v>
      </c>
      <c r="C1259" s="523">
        <v>656</v>
      </c>
      <c r="D1259" s="535" t="s">
        <v>443</v>
      </c>
      <c r="E1259" s="102" t="s">
        <v>402</v>
      </c>
      <c r="F1259" s="537"/>
      <c r="G1259" s="537"/>
      <c r="H1259" s="537"/>
      <c r="I1259" s="537">
        <v>1</v>
      </c>
      <c r="J1259" s="534">
        <f t="shared" si="111"/>
        <v>1</v>
      </c>
      <c r="K1259" s="549">
        <v>45000</v>
      </c>
      <c r="L1259" s="559">
        <f t="shared" si="112"/>
        <v>45000</v>
      </c>
      <c r="M1259" s="516"/>
      <c r="N1259" s="516"/>
      <c r="O1259" s="516"/>
      <c r="P1259" s="516"/>
      <c r="Q1259" s="516"/>
      <c r="R1259" s="728"/>
    </row>
    <row r="1260" spans="1:18" outlineLevel="2" x14ac:dyDescent="0.25">
      <c r="A1260" s="586" t="s">
        <v>1074</v>
      </c>
      <c r="B1260" s="524">
        <v>27112014</v>
      </c>
      <c r="C1260" s="523">
        <v>656</v>
      </c>
      <c r="D1260" s="535" t="s">
        <v>942</v>
      </c>
      <c r="E1260" s="103" t="s">
        <v>123</v>
      </c>
      <c r="F1260" s="537"/>
      <c r="G1260" s="537">
        <v>1</v>
      </c>
      <c r="H1260" s="537">
        <v>1</v>
      </c>
      <c r="I1260" s="537">
        <v>1</v>
      </c>
      <c r="J1260" s="534">
        <f t="shared" si="111"/>
        <v>3</v>
      </c>
      <c r="K1260" s="549">
        <v>50000</v>
      </c>
      <c r="L1260" s="559">
        <f t="shared" si="112"/>
        <v>150000</v>
      </c>
      <c r="M1260" s="516"/>
      <c r="N1260" s="516"/>
      <c r="O1260" s="516"/>
      <c r="P1260" s="516"/>
      <c r="Q1260" s="516"/>
      <c r="R1260" s="728">
        <f>+R1261-L1261</f>
        <v>-430.09999999962747</v>
      </c>
    </row>
    <row r="1261" spans="1:18" ht="18.75" outlineLevel="2" x14ac:dyDescent="0.3">
      <c r="A1261" s="586" t="s">
        <v>1074</v>
      </c>
      <c r="B1261" s="524">
        <v>39121409</v>
      </c>
      <c r="C1261" s="523"/>
      <c r="D1261" s="844" t="s">
        <v>1806</v>
      </c>
      <c r="E1261" s="844"/>
      <c r="F1261" s="844"/>
      <c r="G1261" s="844"/>
      <c r="H1261" s="844"/>
      <c r="I1261" s="844"/>
      <c r="J1261" s="635"/>
      <c r="K1261" s="652"/>
      <c r="L1261" s="703">
        <f>SUM(L1219:L1260)</f>
        <v>6500430.0999999996</v>
      </c>
      <c r="M1261" s="651"/>
      <c r="N1261" s="651"/>
      <c r="O1261" s="651"/>
      <c r="P1261" s="651"/>
      <c r="Q1261" s="651"/>
      <c r="R1261" s="727">
        <v>6500000</v>
      </c>
    </row>
    <row r="1262" spans="1:18" ht="19.5" customHeight="1" outlineLevel="2" x14ac:dyDescent="0.3">
      <c r="A1262" s="586"/>
      <c r="B1262" s="577" t="s">
        <v>1436</v>
      </c>
      <c r="C1262" s="523"/>
      <c r="D1262" s="875" t="s">
        <v>1807</v>
      </c>
      <c r="E1262" s="875"/>
      <c r="F1262" s="875"/>
      <c r="G1262" s="875"/>
      <c r="H1262" s="875"/>
      <c r="I1262" s="537"/>
      <c r="J1262" s="534"/>
      <c r="K1262" s="549"/>
      <c r="L1262" s="701"/>
      <c r="M1262" s="522"/>
      <c r="N1262" s="522"/>
      <c r="O1262" s="522"/>
      <c r="P1262" s="522"/>
      <c r="Q1262" s="522"/>
      <c r="R1262" s="728"/>
    </row>
    <row r="1263" spans="1:18" outlineLevel="2" x14ac:dyDescent="0.25">
      <c r="A1263" s="586" t="s">
        <v>1074</v>
      </c>
      <c r="B1263" s="524" t="s">
        <v>1787</v>
      </c>
      <c r="C1263" s="523">
        <v>657</v>
      </c>
      <c r="D1263" s="535" t="s">
        <v>310</v>
      </c>
      <c r="E1263" s="105" t="s">
        <v>402</v>
      </c>
      <c r="F1263" s="537">
        <v>0</v>
      </c>
      <c r="G1263" s="537">
        <v>0</v>
      </c>
      <c r="H1263" s="537">
        <v>0</v>
      </c>
      <c r="I1263" s="537">
        <v>0</v>
      </c>
      <c r="J1263" s="534">
        <f t="shared" ref="J1263:J1322" si="113">+I1263+H1263+G1263+F1263</f>
        <v>0</v>
      </c>
      <c r="K1263" s="549">
        <v>22900</v>
      </c>
      <c r="L1263" s="559">
        <f t="shared" ref="L1263:L1322" si="114">+K1263*J1263</f>
        <v>0</v>
      </c>
      <c r="M1263" s="516"/>
      <c r="N1263" s="516"/>
      <c r="O1263" s="516"/>
      <c r="P1263" s="516"/>
      <c r="Q1263" s="516"/>
      <c r="R1263" s="728"/>
    </row>
    <row r="1264" spans="1:18" outlineLevel="2" x14ac:dyDescent="0.25">
      <c r="A1264" s="586" t="s">
        <v>1074</v>
      </c>
      <c r="B1264" s="735" t="s">
        <v>1133</v>
      </c>
      <c r="C1264" s="523">
        <v>657</v>
      </c>
      <c r="D1264" s="535" t="s">
        <v>559</v>
      </c>
      <c r="E1264" s="105" t="s">
        <v>402</v>
      </c>
      <c r="F1264" s="537">
        <v>0</v>
      </c>
      <c r="G1264" s="537">
        <v>0</v>
      </c>
      <c r="H1264" s="537">
        <v>0</v>
      </c>
      <c r="I1264" s="537">
        <v>0</v>
      </c>
      <c r="J1264" s="534">
        <f t="shared" si="113"/>
        <v>0</v>
      </c>
      <c r="K1264" s="549">
        <v>5000</v>
      </c>
      <c r="L1264" s="559">
        <f t="shared" si="114"/>
        <v>0</v>
      </c>
      <c r="M1264" s="516"/>
      <c r="N1264" s="516"/>
      <c r="O1264" s="516"/>
      <c r="P1264" s="516"/>
      <c r="Q1264" s="516"/>
      <c r="R1264" s="728"/>
    </row>
    <row r="1265" spans="1:18" outlineLevel="2" x14ac:dyDescent="0.25">
      <c r="A1265" s="586" t="s">
        <v>1074</v>
      </c>
      <c r="B1265" s="524">
        <v>40151508</v>
      </c>
      <c r="C1265" s="523">
        <v>657</v>
      </c>
      <c r="D1265" s="535" t="s">
        <v>497</v>
      </c>
      <c r="E1265" s="105" t="s">
        <v>402</v>
      </c>
      <c r="F1265" s="537">
        <v>1</v>
      </c>
      <c r="G1265" s="537">
        <v>1</v>
      </c>
      <c r="H1265" s="537">
        <v>1</v>
      </c>
      <c r="I1265" s="537">
        <v>1</v>
      </c>
      <c r="J1265" s="534">
        <f t="shared" si="113"/>
        <v>4</v>
      </c>
      <c r="K1265" s="549">
        <v>10000</v>
      </c>
      <c r="L1265" s="559">
        <f t="shared" si="114"/>
        <v>40000</v>
      </c>
      <c r="M1265" s="516"/>
      <c r="N1265" s="516"/>
      <c r="O1265" s="516"/>
      <c r="P1265" s="516"/>
      <c r="Q1265" s="516"/>
      <c r="R1265" s="728"/>
    </row>
    <row r="1266" spans="1:18" outlineLevel="2" x14ac:dyDescent="0.25">
      <c r="A1266" s="586" t="s">
        <v>1074</v>
      </c>
      <c r="B1266" s="524">
        <v>42182302</v>
      </c>
      <c r="C1266" s="523">
        <v>657</v>
      </c>
      <c r="D1266" s="535" t="s">
        <v>520</v>
      </c>
      <c r="E1266" s="105" t="s">
        <v>402</v>
      </c>
      <c r="F1266" s="537">
        <v>1</v>
      </c>
      <c r="G1266" s="537">
        <v>1</v>
      </c>
      <c r="H1266" s="537">
        <v>1</v>
      </c>
      <c r="I1266" s="537">
        <v>1</v>
      </c>
      <c r="J1266" s="534">
        <f t="shared" si="113"/>
        <v>4</v>
      </c>
      <c r="K1266" s="549">
        <v>8500</v>
      </c>
      <c r="L1266" s="559">
        <f t="shared" si="114"/>
        <v>34000</v>
      </c>
      <c r="M1266" s="516"/>
      <c r="N1266" s="516"/>
      <c r="O1266" s="516"/>
      <c r="P1266" s="516"/>
      <c r="Q1266" s="516"/>
      <c r="R1266" s="728"/>
    </row>
    <row r="1267" spans="1:18" outlineLevel="2" x14ac:dyDescent="0.25">
      <c r="A1267" s="586" t="s">
        <v>1074</v>
      </c>
      <c r="B1267" s="524">
        <v>42182302</v>
      </c>
      <c r="C1267" s="523">
        <v>657</v>
      </c>
      <c r="D1267" s="535" t="s">
        <v>521</v>
      </c>
      <c r="E1267" s="105" t="s">
        <v>402</v>
      </c>
      <c r="F1267" s="537">
        <v>1</v>
      </c>
      <c r="G1267" s="537">
        <v>1</v>
      </c>
      <c r="H1267" s="537">
        <v>1</v>
      </c>
      <c r="I1267" s="537">
        <v>1</v>
      </c>
      <c r="J1267" s="534">
        <f t="shared" si="113"/>
        <v>4</v>
      </c>
      <c r="K1267" s="549">
        <v>9800</v>
      </c>
      <c r="L1267" s="559">
        <f t="shared" si="114"/>
        <v>39200</v>
      </c>
      <c r="M1267" s="516"/>
      <c r="N1267" s="516"/>
      <c r="O1267" s="516"/>
      <c r="P1267" s="516"/>
      <c r="Q1267" s="516"/>
      <c r="R1267" s="728"/>
    </row>
    <row r="1268" spans="1:18" outlineLevel="2" x14ac:dyDescent="0.25">
      <c r="A1268" s="586" t="s">
        <v>1074</v>
      </c>
      <c r="B1268" s="524">
        <v>42182302</v>
      </c>
      <c r="C1268" s="523">
        <v>657</v>
      </c>
      <c r="D1268" s="535" t="s">
        <v>522</v>
      </c>
      <c r="E1268" s="105" t="s">
        <v>402</v>
      </c>
      <c r="F1268" s="537">
        <v>1</v>
      </c>
      <c r="G1268" s="537">
        <v>1</v>
      </c>
      <c r="H1268" s="537">
        <v>1</v>
      </c>
      <c r="I1268" s="537">
        <v>1</v>
      </c>
      <c r="J1268" s="534">
        <f t="shared" si="113"/>
        <v>4</v>
      </c>
      <c r="K1268" s="549">
        <v>5200</v>
      </c>
      <c r="L1268" s="559">
        <f t="shared" si="114"/>
        <v>20800</v>
      </c>
      <c r="M1268" s="516"/>
      <c r="N1268" s="516"/>
      <c r="O1268" s="516"/>
      <c r="P1268" s="516"/>
      <c r="Q1268" s="516"/>
      <c r="R1268" s="728"/>
    </row>
    <row r="1269" spans="1:18" outlineLevel="2" x14ac:dyDescent="0.25">
      <c r="A1269" s="586" t="s">
        <v>1074</v>
      </c>
      <c r="B1269" s="524">
        <v>42182302</v>
      </c>
      <c r="C1269" s="523">
        <v>657</v>
      </c>
      <c r="D1269" s="535" t="s">
        <v>523</v>
      </c>
      <c r="E1269" s="105" t="s">
        <v>402</v>
      </c>
      <c r="F1269" s="537">
        <v>1</v>
      </c>
      <c r="G1269" s="537">
        <v>1</v>
      </c>
      <c r="H1269" s="537">
        <v>1</v>
      </c>
      <c r="I1269" s="537">
        <v>1</v>
      </c>
      <c r="J1269" s="534">
        <f t="shared" si="113"/>
        <v>4</v>
      </c>
      <c r="K1269" s="549">
        <v>7200</v>
      </c>
      <c r="L1269" s="559">
        <f t="shared" si="114"/>
        <v>28800</v>
      </c>
      <c r="M1269" s="516"/>
      <c r="N1269" s="516"/>
      <c r="O1269" s="516"/>
      <c r="P1269" s="516"/>
      <c r="Q1269" s="516"/>
      <c r="R1269" s="728"/>
    </row>
    <row r="1270" spans="1:18" outlineLevel="2" x14ac:dyDescent="0.25">
      <c r="A1270" s="586" t="s">
        <v>1074</v>
      </c>
      <c r="B1270" s="524">
        <v>42182302</v>
      </c>
      <c r="C1270" s="523">
        <v>657</v>
      </c>
      <c r="D1270" s="535" t="s">
        <v>524</v>
      </c>
      <c r="E1270" s="105" t="s">
        <v>402</v>
      </c>
      <c r="F1270" s="537">
        <v>1</v>
      </c>
      <c r="G1270" s="537">
        <v>1</v>
      </c>
      <c r="H1270" s="537">
        <v>1</v>
      </c>
      <c r="I1270" s="537">
        <v>1</v>
      </c>
      <c r="J1270" s="534">
        <f t="shared" si="113"/>
        <v>4</v>
      </c>
      <c r="K1270" s="549">
        <v>7900</v>
      </c>
      <c r="L1270" s="559">
        <f t="shared" si="114"/>
        <v>31600</v>
      </c>
      <c r="M1270" s="516"/>
      <c r="N1270" s="516"/>
      <c r="O1270" s="516"/>
      <c r="P1270" s="516"/>
      <c r="Q1270" s="516"/>
      <c r="R1270" s="728"/>
    </row>
    <row r="1271" spans="1:18" outlineLevel="2" x14ac:dyDescent="0.25">
      <c r="A1271" s="586" t="s">
        <v>1074</v>
      </c>
      <c r="B1271" s="524">
        <v>42182302</v>
      </c>
      <c r="C1271" s="523">
        <v>657</v>
      </c>
      <c r="D1271" s="535" t="s">
        <v>562</v>
      </c>
      <c r="E1271" s="105" t="s">
        <v>402</v>
      </c>
      <c r="F1271" s="537">
        <v>1</v>
      </c>
      <c r="G1271" s="537">
        <v>1</v>
      </c>
      <c r="H1271" s="537">
        <v>1</v>
      </c>
      <c r="I1271" s="537">
        <v>1</v>
      </c>
      <c r="J1271" s="534">
        <f t="shared" si="113"/>
        <v>4</v>
      </c>
      <c r="K1271" s="549">
        <v>5000</v>
      </c>
      <c r="L1271" s="559">
        <f t="shared" si="114"/>
        <v>20000</v>
      </c>
      <c r="M1271" s="516"/>
      <c r="N1271" s="516"/>
      <c r="O1271" s="516"/>
      <c r="P1271" s="516"/>
      <c r="Q1271" s="516"/>
      <c r="R1271" s="728"/>
    </row>
    <row r="1272" spans="1:18" outlineLevel="2" x14ac:dyDescent="0.25">
      <c r="A1272" s="586" t="s">
        <v>1074</v>
      </c>
      <c r="B1272" s="524">
        <v>20121511</v>
      </c>
      <c r="C1272" s="523">
        <v>657</v>
      </c>
      <c r="D1272" s="535" t="s">
        <v>411</v>
      </c>
      <c r="E1272" s="105" t="s">
        <v>402</v>
      </c>
      <c r="F1272" s="537">
        <v>1</v>
      </c>
      <c r="G1272" s="537">
        <v>1</v>
      </c>
      <c r="H1272" s="537">
        <v>1</v>
      </c>
      <c r="I1272" s="537">
        <v>1</v>
      </c>
      <c r="J1272" s="534">
        <f t="shared" si="113"/>
        <v>4</v>
      </c>
      <c r="K1272" s="549">
        <v>4315</v>
      </c>
      <c r="L1272" s="559">
        <f t="shared" si="114"/>
        <v>17260</v>
      </c>
      <c r="M1272" s="516"/>
      <c r="N1272" s="516"/>
      <c r="O1272" s="516"/>
      <c r="P1272" s="516"/>
      <c r="Q1272" s="516"/>
      <c r="R1272" s="728"/>
    </row>
    <row r="1273" spans="1:18" outlineLevel="2" x14ac:dyDescent="0.25">
      <c r="A1273" s="586" t="s">
        <v>1074</v>
      </c>
      <c r="B1273" s="524">
        <v>42292505</v>
      </c>
      <c r="C1273" s="523">
        <v>657</v>
      </c>
      <c r="D1273" s="535" t="s">
        <v>893</v>
      </c>
      <c r="E1273" s="105" t="s">
        <v>402</v>
      </c>
      <c r="F1273" s="537">
        <v>1</v>
      </c>
      <c r="G1273" s="537">
        <v>1</v>
      </c>
      <c r="H1273" s="537">
        <v>1</v>
      </c>
      <c r="I1273" s="537">
        <v>1</v>
      </c>
      <c r="J1273" s="534">
        <f t="shared" si="113"/>
        <v>4</v>
      </c>
      <c r="K1273" s="549">
        <v>12800</v>
      </c>
      <c r="L1273" s="559">
        <f t="shared" si="114"/>
        <v>51200</v>
      </c>
      <c r="M1273" s="516"/>
      <c r="N1273" s="516"/>
      <c r="O1273" s="516"/>
      <c r="P1273" s="516"/>
      <c r="Q1273" s="516"/>
      <c r="R1273" s="728"/>
    </row>
    <row r="1274" spans="1:18" outlineLevel="2" x14ac:dyDescent="0.25">
      <c r="A1274" s="586" t="s">
        <v>1074</v>
      </c>
      <c r="B1274" s="524">
        <v>21101504</v>
      </c>
      <c r="C1274" s="523">
        <v>657</v>
      </c>
      <c r="D1274" s="535" t="s">
        <v>650</v>
      </c>
      <c r="E1274" s="105" t="s">
        <v>402</v>
      </c>
      <c r="F1274" s="537"/>
      <c r="G1274" s="537"/>
      <c r="H1274" s="537">
        <v>1</v>
      </c>
      <c r="I1274" s="537"/>
      <c r="J1274" s="534">
        <f t="shared" si="113"/>
        <v>1</v>
      </c>
      <c r="K1274" s="549">
        <v>245000</v>
      </c>
      <c r="L1274" s="559">
        <f t="shared" si="114"/>
        <v>245000</v>
      </c>
      <c r="M1274" s="516"/>
      <c r="N1274" s="516"/>
      <c r="O1274" s="516"/>
      <c r="P1274" s="516"/>
      <c r="Q1274" s="516"/>
      <c r="R1274" s="728"/>
    </row>
    <row r="1275" spans="1:18" outlineLevel="2" x14ac:dyDescent="0.25">
      <c r="A1275" s="586" t="s">
        <v>1074</v>
      </c>
      <c r="B1275" s="524">
        <v>40151513</v>
      </c>
      <c r="C1275" s="523">
        <v>657</v>
      </c>
      <c r="D1275" s="535" t="s">
        <v>651</v>
      </c>
      <c r="E1275" s="105" t="s">
        <v>402</v>
      </c>
      <c r="F1275" s="537"/>
      <c r="G1275" s="537"/>
      <c r="H1275" s="537"/>
      <c r="I1275" s="537">
        <v>1</v>
      </c>
      <c r="J1275" s="534">
        <f t="shared" si="113"/>
        <v>1</v>
      </c>
      <c r="K1275" s="549">
        <v>265000</v>
      </c>
      <c r="L1275" s="559">
        <f t="shared" si="114"/>
        <v>265000</v>
      </c>
      <c r="M1275" s="516"/>
      <c r="N1275" s="516"/>
      <c r="O1275" s="516"/>
      <c r="P1275" s="516"/>
      <c r="Q1275" s="516"/>
      <c r="R1275" s="728"/>
    </row>
    <row r="1276" spans="1:18" outlineLevel="2" x14ac:dyDescent="0.25">
      <c r="A1276" s="586" t="s">
        <v>1074</v>
      </c>
      <c r="B1276" s="524">
        <v>40151513</v>
      </c>
      <c r="C1276" s="523">
        <v>657</v>
      </c>
      <c r="D1276" s="535" t="s">
        <v>454</v>
      </c>
      <c r="E1276" s="105" t="s">
        <v>402</v>
      </c>
      <c r="F1276" s="537">
        <v>3</v>
      </c>
      <c r="G1276" s="537">
        <v>3</v>
      </c>
      <c r="H1276" s="537">
        <v>3</v>
      </c>
      <c r="I1276" s="537">
        <v>3</v>
      </c>
      <c r="J1276" s="534">
        <f t="shared" si="113"/>
        <v>12</v>
      </c>
      <c r="K1276" s="549">
        <v>8000</v>
      </c>
      <c r="L1276" s="559">
        <f t="shared" si="114"/>
        <v>96000</v>
      </c>
      <c r="M1276" s="516"/>
      <c r="N1276" s="516"/>
      <c r="O1276" s="516"/>
      <c r="P1276" s="516"/>
      <c r="Q1276" s="516"/>
      <c r="R1276" s="728"/>
    </row>
    <row r="1277" spans="1:18" outlineLevel="2" x14ac:dyDescent="0.25">
      <c r="A1277" s="586" t="s">
        <v>1074</v>
      </c>
      <c r="B1277" s="524">
        <v>27111714</v>
      </c>
      <c r="C1277" s="523">
        <v>657</v>
      </c>
      <c r="D1277" s="535" t="s">
        <v>455</v>
      </c>
      <c r="E1277" s="105" t="s">
        <v>402</v>
      </c>
      <c r="F1277" s="537">
        <v>1</v>
      </c>
      <c r="G1277" s="537">
        <v>1</v>
      </c>
      <c r="H1277" s="537">
        <v>1</v>
      </c>
      <c r="I1277" s="537">
        <v>1</v>
      </c>
      <c r="J1277" s="534">
        <f t="shared" si="113"/>
        <v>4</v>
      </c>
      <c r="K1277" s="549">
        <v>4500</v>
      </c>
      <c r="L1277" s="559">
        <f t="shared" si="114"/>
        <v>18000</v>
      </c>
      <c r="M1277" s="516"/>
      <c r="N1277" s="516"/>
      <c r="O1277" s="516"/>
      <c r="P1277" s="516"/>
      <c r="Q1277" s="516"/>
      <c r="R1277" s="728"/>
    </row>
    <row r="1278" spans="1:18" outlineLevel="2" x14ac:dyDescent="0.25">
      <c r="A1278" s="586" t="s">
        <v>1074</v>
      </c>
      <c r="B1278" s="524">
        <v>23171511</v>
      </c>
      <c r="C1278" s="523">
        <v>657</v>
      </c>
      <c r="D1278" s="535" t="s">
        <v>466</v>
      </c>
      <c r="E1278" s="105" t="s">
        <v>402</v>
      </c>
      <c r="F1278" s="537">
        <v>1</v>
      </c>
      <c r="G1278" s="537"/>
      <c r="H1278" s="537"/>
      <c r="I1278" s="537"/>
      <c r="J1278" s="534">
        <f t="shared" si="113"/>
        <v>1</v>
      </c>
      <c r="K1278" s="549">
        <v>97000</v>
      </c>
      <c r="L1278" s="559">
        <f t="shared" si="114"/>
        <v>97000</v>
      </c>
      <c r="M1278" s="516"/>
      <c r="N1278" s="516"/>
      <c r="O1278" s="516"/>
      <c r="P1278" s="516"/>
      <c r="Q1278" s="516"/>
      <c r="R1278" s="728"/>
    </row>
    <row r="1279" spans="1:18" outlineLevel="2" x14ac:dyDescent="0.25">
      <c r="A1279" s="586" t="s">
        <v>1074</v>
      </c>
      <c r="B1279" s="524">
        <v>40141619</v>
      </c>
      <c r="C1279" s="523">
        <v>657</v>
      </c>
      <c r="D1279" s="535" t="s">
        <v>879</v>
      </c>
      <c r="E1279" s="105" t="s">
        <v>402</v>
      </c>
      <c r="F1279" s="537">
        <v>3</v>
      </c>
      <c r="G1279" s="537">
        <v>3</v>
      </c>
      <c r="H1279" s="537">
        <v>3</v>
      </c>
      <c r="I1279" s="537">
        <v>3</v>
      </c>
      <c r="J1279" s="534">
        <f t="shared" si="113"/>
        <v>12</v>
      </c>
      <c r="K1279" s="549">
        <v>3500</v>
      </c>
      <c r="L1279" s="559">
        <f t="shared" si="114"/>
        <v>42000</v>
      </c>
      <c r="M1279" s="516"/>
      <c r="N1279" s="516"/>
      <c r="O1279" s="516"/>
      <c r="P1279" s="516"/>
      <c r="Q1279" s="516"/>
      <c r="R1279" s="728"/>
    </row>
    <row r="1280" spans="1:18" outlineLevel="2" x14ac:dyDescent="0.25">
      <c r="A1280" s="586" t="s">
        <v>1074</v>
      </c>
      <c r="B1280" s="524">
        <v>30101604</v>
      </c>
      <c r="C1280" s="523">
        <v>657</v>
      </c>
      <c r="D1280" s="535" t="s">
        <v>487</v>
      </c>
      <c r="E1280" s="105" t="s">
        <v>402</v>
      </c>
      <c r="F1280" s="537">
        <v>3</v>
      </c>
      <c r="G1280" s="537">
        <v>3</v>
      </c>
      <c r="H1280" s="537">
        <v>3</v>
      </c>
      <c r="I1280" s="537">
        <v>3</v>
      </c>
      <c r="J1280" s="534">
        <f t="shared" si="113"/>
        <v>12</v>
      </c>
      <c r="K1280" s="549">
        <v>5400</v>
      </c>
      <c r="L1280" s="559">
        <f t="shared" si="114"/>
        <v>64800</v>
      </c>
      <c r="M1280" s="516"/>
      <c r="N1280" s="516"/>
      <c r="O1280" s="516"/>
      <c r="P1280" s="516"/>
      <c r="Q1280" s="516"/>
      <c r="R1280" s="728"/>
    </row>
    <row r="1281" spans="1:18" outlineLevel="2" x14ac:dyDescent="0.25">
      <c r="A1281" s="586" t="s">
        <v>1074</v>
      </c>
      <c r="B1281" s="524">
        <v>30101604</v>
      </c>
      <c r="C1281" s="523">
        <v>657</v>
      </c>
      <c r="D1281" s="535" t="s">
        <v>519</v>
      </c>
      <c r="E1281" s="105" t="s">
        <v>402</v>
      </c>
      <c r="F1281" s="537">
        <v>1</v>
      </c>
      <c r="G1281" s="537">
        <v>1</v>
      </c>
      <c r="H1281" s="537">
        <v>1</v>
      </c>
      <c r="I1281" s="537">
        <v>1</v>
      </c>
      <c r="J1281" s="534">
        <f t="shared" si="113"/>
        <v>4</v>
      </c>
      <c r="K1281" s="549">
        <v>14000</v>
      </c>
      <c r="L1281" s="559">
        <f t="shared" si="114"/>
        <v>56000</v>
      </c>
      <c r="M1281" s="516"/>
      <c r="N1281" s="516"/>
      <c r="O1281" s="516"/>
      <c r="P1281" s="516"/>
      <c r="Q1281" s="516"/>
      <c r="R1281" s="728"/>
    </row>
    <row r="1282" spans="1:18" outlineLevel="2" x14ac:dyDescent="0.25">
      <c r="A1282" s="586" t="s">
        <v>1074</v>
      </c>
      <c r="B1282" s="524">
        <v>42182302</v>
      </c>
      <c r="C1282" s="523">
        <v>657</v>
      </c>
      <c r="D1282" s="535" t="s">
        <v>892</v>
      </c>
      <c r="E1282" s="105" t="s">
        <v>402</v>
      </c>
      <c r="F1282" s="537">
        <v>3</v>
      </c>
      <c r="G1282" s="537">
        <v>3</v>
      </c>
      <c r="H1282" s="537">
        <v>3</v>
      </c>
      <c r="I1282" s="537">
        <v>3</v>
      </c>
      <c r="J1282" s="534">
        <f t="shared" si="113"/>
        <v>12</v>
      </c>
      <c r="K1282" s="549">
        <v>5200</v>
      </c>
      <c r="L1282" s="559">
        <f t="shared" si="114"/>
        <v>62400</v>
      </c>
      <c r="M1282" s="516"/>
      <c r="N1282" s="516"/>
      <c r="O1282" s="516"/>
      <c r="P1282" s="516"/>
      <c r="Q1282" s="516"/>
      <c r="R1282" s="728"/>
    </row>
    <row r="1283" spans="1:18" outlineLevel="2" x14ac:dyDescent="0.25">
      <c r="A1283" s="586" t="s">
        <v>1074</v>
      </c>
      <c r="B1283" s="524">
        <v>21101504</v>
      </c>
      <c r="C1283" s="523">
        <v>657</v>
      </c>
      <c r="D1283" s="535" t="s">
        <v>1808</v>
      </c>
      <c r="E1283" s="105" t="s">
        <v>402</v>
      </c>
      <c r="F1283" s="537">
        <v>3</v>
      </c>
      <c r="G1283" s="537">
        <v>3</v>
      </c>
      <c r="H1283" s="537">
        <v>3</v>
      </c>
      <c r="I1283" s="537">
        <v>3</v>
      </c>
      <c r="J1283" s="534">
        <f t="shared" si="113"/>
        <v>12</v>
      </c>
      <c r="K1283" s="549">
        <v>8500</v>
      </c>
      <c r="L1283" s="559">
        <f t="shared" si="114"/>
        <v>102000</v>
      </c>
      <c r="M1283" s="516"/>
      <c r="N1283" s="516"/>
      <c r="O1283" s="516"/>
      <c r="P1283" s="516"/>
      <c r="Q1283" s="516"/>
      <c r="R1283" s="728"/>
    </row>
    <row r="1284" spans="1:18" outlineLevel="2" x14ac:dyDescent="0.25">
      <c r="A1284" s="586" t="s">
        <v>1074</v>
      </c>
      <c r="B1284" s="524">
        <v>21101504</v>
      </c>
      <c r="C1284" s="523">
        <v>657</v>
      </c>
      <c r="D1284" s="535" t="s">
        <v>795</v>
      </c>
      <c r="E1284" s="105" t="s">
        <v>402</v>
      </c>
      <c r="F1284" s="537">
        <v>4</v>
      </c>
      <c r="G1284" s="537">
        <v>4</v>
      </c>
      <c r="H1284" s="537">
        <v>4</v>
      </c>
      <c r="I1284" s="537">
        <v>4</v>
      </c>
      <c r="J1284" s="534">
        <f t="shared" si="113"/>
        <v>16</v>
      </c>
      <c r="K1284" s="549">
        <v>2100</v>
      </c>
      <c r="L1284" s="559">
        <f t="shared" si="114"/>
        <v>33600</v>
      </c>
      <c r="M1284" s="516"/>
      <c r="N1284" s="516"/>
      <c r="O1284" s="516"/>
      <c r="P1284" s="516"/>
      <c r="Q1284" s="516"/>
      <c r="R1284" s="728"/>
    </row>
    <row r="1285" spans="1:18" outlineLevel="2" x14ac:dyDescent="0.25">
      <c r="A1285" s="586" t="s">
        <v>1074</v>
      </c>
      <c r="B1285" s="524">
        <v>42182302</v>
      </c>
      <c r="C1285" s="523">
        <v>657</v>
      </c>
      <c r="D1285" s="535" t="s">
        <v>886</v>
      </c>
      <c r="E1285" s="103" t="s">
        <v>123</v>
      </c>
      <c r="F1285" s="537">
        <v>4</v>
      </c>
      <c r="G1285" s="537">
        <v>4</v>
      </c>
      <c r="H1285" s="537">
        <v>4</v>
      </c>
      <c r="I1285" s="537">
        <v>4</v>
      </c>
      <c r="J1285" s="534">
        <f t="shared" si="113"/>
        <v>16</v>
      </c>
      <c r="K1285" s="549">
        <v>1400</v>
      </c>
      <c r="L1285" s="559">
        <f t="shared" si="114"/>
        <v>22400</v>
      </c>
      <c r="M1285" s="516"/>
      <c r="N1285" s="516"/>
      <c r="O1285" s="516"/>
      <c r="P1285" s="516"/>
      <c r="Q1285" s="516"/>
      <c r="R1285" s="728"/>
    </row>
    <row r="1286" spans="1:18" outlineLevel="2" x14ac:dyDescent="0.25">
      <c r="A1286" s="586" t="s">
        <v>1074</v>
      </c>
      <c r="B1286" s="524">
        <v>26131801</v>
      </c>
      <c r="C1286" s="523">
        <v>657</v>
      </c>
      <c r="D1286" s="535" t="s">
        <v>888</v>
      </c>
      <c r="E1286" s="103" t="s">
        <v>123</v>
      </c>
      <c r="F1286" s="537">
        <v>4</v>
      </c>
      <c r="G1286" s="537">
        <v>4</v>
      </c>
      <c r="H1286" s="537">
        <v>4</v>
      </c>
      <c r="I1286" s="537">
        <v>4</v>
      </c>
      <c r="J1286" s="534">
        <f t="shared" si="113"/>
        <v>16</v>
      </c>
      <c r="K1286" s="549">
        <v>4000</v>
      </c>
      <c r="L1286" s="559">
        <f t="shared" si="114"/>
        <v>64000</v>
      </c>
      <c r="M1286" s="516"/>
      <c r="N1286" s="516"/>
      <c r="O1286" s="516"/>
      <c r="P1286" s="516"/>
      <c r="Q1286" s="516"/>
      <c r="R1286" s="728"/>
    </row>
    <row r="1287" spans="1:18" outlineLevel="2" x14ac:dyDescent="0.25">
      <c r="A1287" s="586" t="s">
        <v>1074</v>
      </c>
      <c r="B1287" s="524">
        <v>26131801</v>
      </c>
      <c r="C1287" s="523">
        <v>657</v>
      </c>
      <c r="D1287" s="535" t="s">
        <v>648</v>
      </c>
      <c r="E1287" s="103" t="s">
        <v>123</v>
      </c>
      <c r="F1287" s="537"/>
      <c r="G1287" s="537"/>
      <c r="H1287" s="537"/>
      <c r="I1287" s="537">
        <v>1</v>
      </c>
      <c r="J1287" s="534">
        <f t="shared" si="113"/>
        <v>1</v>
      </c>
      <c r="K1287" s="549">
        <v>175000</v>
      </c>
      <c r="L1287" s="559">
        <f t="shared" si="114"/>
        <v>175000</v>
      </c>
      <c r="M1287" s="516"/>
      <c r="N1287" s="516"/>
      <c r="O1287" s="516"/>
      <c r="P1287" s="516"/>
      <c r="Q1287" s="516"/>
      <c r="R1287" s="728"/>
    </row>
    <row r="1288" spans="1:18" outlineLevel="2" x14ac:dyDescent="0.25">
      <c r="A1288" s="586" t="s">
        <v>1074</v>
      </c>
      <c r="B1288" s="524">
        <v>40151513</v>
      </c>
      <c r="C1288" s="523">
        <v>657</v>
      </c>
      <c r="D1288" s="535" t="s">
        <v>649</v>
      </c>
      <c r="E1288" s="103" t="s">
        <v>123</v>
      </c>
      <c r="F1288" s="537"/>
      <c r="G1288" s="537"/>
      <c r="H1288" s="537"/>
      <c r="I1288" s="537">
        <v>1</v>
      </c>
      <c r="J1288" s="534">
        <f t="shared" si="113"/>
        <v>1</v>
      </c>
      <c r="K1288" s="549">
        <v>200000</v>
      </c>
      <c r="L1288" s="559">
        <f t="shared" si="114"/>
        <v>200000</v>
      </c>
      <c r="M1288" s="516"/>
      <c r="N1288" s="516"/>
      <c r="O1288" s="516"/>
      <c r="P1288" s="516"/>
      <c r="Q1288" s="516"/>
      <c r="R1288" s="728"/>
    </row>
    <row r="1289" spans="1:18" outlineLevel="2" x14ac:dyDescent="0.25">
      <c r="A1289" s="586" t="s">
        <v>1074</v>
      </c>
      <c r="B1289" s="524">
        <v>40151513</v>
      </c>
      <c r="C1289" s="523">
        <v>657</v>
      </c>
      <c r="D1289" s="535" t="s">
        <v>877</v>
      </c>
      <c r="E1289" s="105" t="s">
        <v>402</v>
      </c>
      <c r="F1289" s="537"/>
      <c r="G1289" s="537"/>
      <c r="H1289" s="537">
        <v>1</v>
      </c>
      <c r="I1289" s="537">
        <v>1</v>
      </c>
      <c r="J1289" s="534">
        <f t="shared" si="113"/>
        <v>2</v>
      </c>
      <c r="K1289" s="549">
        <v>21500</v>
      </c>
      <c r="L1289" s="559">
        <f t="shared" si="114"/>
        <v>43000</v>
      </c>
      <c r="M1289" s="516"/>
      <c r="N1289" s="516"/>
      <c r="O1289" s="516"/>
      <c r="P1289" s="516"/>
      <c r="Q1289" s="516"/>
      <c r="R1289" s="728"/>
    </row>
    <row r="1290" spans="1:18" outlineLevel="2" x14ac:dyDescent="0.25">
      <c r="A1290" s="586" t="s">
        <v>1074</v>
      </c>
      <c r="B1290" s="524">
        <v>30101604</v>
      </c>
      <c r="C1290" s="523">
        <v>657</v>
      </c>
      <c r="D1290" s="535" t="s">
        <v>878</v>
      </c>
      <c r="E1290" s="105" t="s">
        <v>402</v>
      </c>
      <c r="F1290" s="537">
        <v>5</v>
      </c>
      <c r="G1290" s="537">
        <v>5</v>
      </c>
      <c r="H1290" s="537">
        <v>5</v>
      </c>
      <c r="I1290" s="537">
        <v>5</v>
      </c>
      <c r="J1290" s="534">
        <f t="shared" si="113"/>
        <v>20</v>
      </c>
      <c r="K1290" s="549">
        <v>2500</v>
      </c>
      <c r="L1290" s="559">
        <f t="shared" si="114"/>
        <v>50000</v>
      </c>
      <c r="M1290" s="516"/>
      <c r="N1290" s="516"/>
      <c r="O1290" s="516"/>
      <c r="P1290" s="516"/>
      <c r="Q1290" s="516"/>
      <c r="R1290" s="728"/>
    </row>
    <row r="1291" spans="1:18" outlineLevel="2" x14ac:dyDescent="0.25">
      <c r="A1291" s="586" t="s">
        <v>1074</v>
      </c>
      <c r="B1291" s="524">
        <v>30101604</v>
      </c>
      <c r="C1291" s="523">
        <v>657</v>
      </c>
      <c r="D1291" s="535" t="s">
        <v>1809</v>
      </c>
      <c r="E1291" s="105" t="s">
        <v>402</v>
      </c>
      <c r="F1291" s="537"/>
      <c r="G1291" s="537"/>
      <c r="H1291" s="537">
        <v>1</v>
      </c>
      <c r="I1291" s="537">
        <v>1</v>
      </c>
      <c r="J1291" s="534">
        <f t="shared" si="113"/>
        <v>2</v>
      </c>
      <c r="K1291" s="549">
        <v>28600</v>
      </c>
      <c r="L1291" s="559">
        <f t="shared" si="114"/>
        <v>57200</v>
      </c>
      <c r="M1291" s="516"/>
      <c r="N1291" s="516"/>
      <c r="O1291" s="516"/>
      <c r="P1291" s="516"/>
      <c r="Q1291" s="516"/>
      <c r="R1291" s="728"/>
    </row>
    <row r="1292" spans="1:18" outlineLevel="2" x14ac:dyDescent="0.25">
      <c r="A1292" s="586" t="s">
        <v>1074</v>
      </c>
      <c r="B1292" s="525">
        <v>53141606</v>
      </c>
      <c r="C1292" s="523">
        <v>657</v>
      </c>
      <c r="D1292" s="535" t="s">
        <v>496</v>
      </c>
      <c r="E1292" s="105" t="s">
        <v>402</v>
      </c>
      <c r="F1292" s="537">
        <v>5</v>
      </c>
      <c r="G1292" s="537">
        <v>5</v>
      </c>
      <c r="H1292" s="537">
        <v>5</v>
      </c>
      <c r="I1292" s="537">
        <v>5</v>
      </c>
      <c r="J1292" s="534">
        <f t="shared" si="113"/>
        <v>20</v>
      </c>
      <c r="K1292" s="549">
        <v>2500</v>
      </c>
      <c r="L1292" s="559">
        <f t="shared" si="114"/>
        <v>50000</v>
      </c>
      <c r="M1292" s="516"/>
      <c r="N1292" s="516"/>
      <c r="O1292" s="516"/>
      <c r="P1292" s="516"/>
      <c r="Q1292" s="516"/>
      <c r="R1292" s="728"/>
    </row>
    <row r="1293" spans="1:18" outlineLevel="2" x14ac:dyDescent="0.25">
      <c r="A1293" s="586" t="s">
        <v>1074</v>
      </c>
      <c r="B1293" s="524">
        <v>42182302</v>
      </c>
      <c r="C1293" s="523">
        <v>657</v>
      </c>
      <c r="D1293" s="535" t="s">
        <v>503</v>
      </c>
      <c r="E1293" s="105" t="s">
        <v>402</v>
      </c>
      <c r="F1293" s="537"/>
      <c r="G1293" s="537">
        <v>1</v>
      </c>
      <c r="H1293" s="537">
        <v>1</v>
      </c>
      <c r="I1293" s="537">
        <v>1</v>
      </c>
      <c r="J1293" s="534">
        <f t="shared" si="113"/>
        <v>3</v>
      </c>
      <c r="K1293" s="549">
        <v>38000</v>
      </c>
      <c r="L1293" s="559">
        <f t="shared" si="114"/>
        <v>114000</v>
      </c>
      <c r="M1293" s="516"/>
      <c r="N1293" s="516"/>
      <c r="O1293" s="516"/>
      <c r="P1293" s="516"/>
      <c r="Q1293" s="516"/>
      <c r="R1293" s="728"/>
    </row>
    <row r="1294" spans="1:18" outlineLevel="2" x14ac:dyDescent="0.25">
      <c r="A1294" s="586" t="s">
        <v>1074</v>
      </c>
      <c r="B1294" s="524">
        <v>30111601</v>
      </c>
      <c r="C1294" s="523">
        <v>657</v>
      </c>
      <c r="D1294" s="535" t="s">
        <v>518</v>
      </c>
      <c r="E1294" s="105" t="s">
        <v>402</v>
      </c>
      <c r="F1294" s="537">
        <v>1</v>
      </c>
      <c r="G1294" s="537">
        <v>1</v>
      </c>
      <c r="H1294" s="537">
        <v>1</v>
      </c>
      <c r="I1294" s="537">
        <v>1</v>
      </c>
      <c r="J1294" s="534">
        <f t="shared" si="113"/>
        <v>4</v>
      </c>
      <c r="K1294" s="549">
        <v>12000</v>
      </c>
      <c r="L1294" s="559">
        <f t="shared" si="114"/>
        <v>48000</v>
      </c>
      <c r="M1294" s="516"/>
      <c r="N1294" s="516"/>
      <c r="O1294" s="516"/>
      <c r="P1294" s="516"/>
      <c r="Q1294" s="516"/>
      <c r="R1294" s="728"/>
    </row>
    <row r="1295" spans="1:18" outlineLevel="2" x14ac:dyDescent="0.25">
      <c r="A1295" s="586" t="s">
        <v>1074</v>
      </c>
      <c r="B1295" s="524">
        <v>42182302</v>
      </c>
      <c r="C1295" s="523">
        <v>657</v>
      </c>
      <c r="D1295" s="535" t="s">
        <v>540</v>
      </c>
      <c r="E1295" s="105" t="s">
        <v>402</v>
      </c>
      <c r="F1295" s="537">
        <v>5</v>
      </c>
      <c r="G1295" s="537">
        <v>5</v>
      </c>
      <c r="H1295" s="537">
        <v>5</v>
      </c>
      <c r="I1295" s="537">
        <v>5</v>
      </c>
      <c r="J1295" s="534">
        <f t="shared" si="113"/>
        <v>20</v>
      </c>
      <c r="K1295" s="549">
        <v>2550</v>
      </c>
      <c r="L1295" s="559">
        <f t="shared" si="114"/>
        <v>51000</v>
      </c>
      <c r="M1295" s="516"/>
      <c r="N1295" s="516"/>
      <c r="O1295" s="516"/>
      <c r="P1295" s="516"/>
      <c r="Q1295" s="516"/>
      <c r="R1295" s="728"/>
    </row>
    <row r="1296" spans="1:18" outlineLevel="2" x14ac:dyDescent="0.25">
      <c r="A1296" s="586" t="s">
        <v>1074</v>
      </c>
      <c r="B1296" s="524">
        <v>42182302</v>
      </c>
      <c r="C1296" s="523">
        <v>657</v>
      </c>
      <c r="D1296" s="535" t="s">
        <v>541</v>
      </c>
      <c r="E1296" s="105" t="s">
        <v>402</v>
      </c>
      <c r="F1296" s="537">
        <v>3</v>
      </c>
      <c r="G1296" s="537">
        <v>3</v>
      </c>
      <c r="H1296" s="537">
        <v>3</v>
      </c>
      <c r="I1296" s="537">
        <v>3</v>
      </c>
      <c r="J1296" s="534">
        <f t="shared" si="113"/>
        <v>12</v>
      </c>
      <c r="K1296" s="549">
        <v>3100</v>
      </c>
      <c r="L1296" s="559">
        <f t="shared" si="114"/>
        <v>37200</v>
      </c>
      <c r="M1296" s="516"/>
      <c r="N1296" s="516"/>
      <c r="O1296" s="516"/>
      <c r="P1296" s="516"/>
      <c r="Q1296" s="516"/>
      <c r="R1296" s="728"/>
    </row>
    <row r="1297" spans="1:18" outlineLevel="2" x14ac:dyDescent="0.25">
      <c r="A1297" s="586" t="s">
        <v>1074</v>
      </c>
      <c r="B1297" s="524">
        <v>42182302</v>
      </c>
      <c r="C1297" s="523">
        <v>657</v>
      </c>
      <c r="D1297" s="535" t="s">
        <v>647</v>
      </c>
      <c r="E1297" s="103" t="s">
        <v>123</v>
      </c>
      <c r="F1297" s="537"/>
      <c r="G1297" s="537"/>
      <c r="H1297" s="537"/>
      <c r="I1297" s="537">
        <v>1</v>
      </c>
      <c r="J1297" s="534">
        <f>+I1297+H1297+G1297+F1297</f>
        <v>1</v>
      </c>
      <c r="K1297" s="549">
        <v>87900</v>
      </c>
      <c r="L1297" s="559">
        <f t="shared" si="114"/>
        <v>87900</v>
      </c>
      <c r="M1297" s="516"/>
      <c r="N1297" s="516"/>
      <c r="O1297" s="516"/>
      <c r="P1297" s="516"/>
      <c r="Q1297" s="516"/>
      <c r="R1297" s="728"/>
    </row>
    <row r="1298" spans="1:18" outlineLevel="2" x14ac:dyDescent="0.25">
      <c r="A1298" s="586" t="s">
        <v>1074</v>
      </c>
      <c r="B1298" s="524">
        <v>40151513</v>
      </c>
      <c r="C1298" s="523">
        <v>657</v>
      </c>
      <c r="D1298" s="535" t="s">
        <v>698</v>
      </c>
      <c r="E1298" s="103" t="s">
        <v>123</v>
      </c>
      <c r="F1298" s="537">
        <v>1</v>
      </c>
      <c r="G1298" s="537">
        <v>1</v>
      </c>
      <c r="H1298" s="537">
        <v>1</v>
      </c>
      <c r="I1298" s="537">
        <v>1</v>
      </c>
      <c r="J1298" s="534">
        <f t="shared" si="113"/>
        <v>4</v>
      </c>
      <c r="K1298" s="549">
        <v>14300</v>
      </c>
      <c r="L1298" s="559">
        <f t="shared" si="114"/>
        <v>57200</v>
      </c>
      <c r="M1298" s="516"/>
      <c r="N1298" s="516"/>
      <c r="O1298" s="516"/>
      <c r="P1298" s="516"/>
      <c r="Q1298" s="516"/>
      <c r="R1298" s="728"/>
    </row>
    <row r="1299" spans="1:18" outlineLevel="2" x14ac:dyDescent="0.25">
      <c r="A1299" s="586" t="s">
        <v>1074</v>
      </c>
      <c r="B1299" s="524">
        <v>23153134</v>
      </c>
      <c r="C1299" s="523">
        <v>657</v>
      </c>
      <c r="D1299" s="535" t="s">
        <v>876</v>
      </c>
      <c r="E1299" s="105" t="s">
        <v>402</v>
      </c>
      <c r="F1299" s="537">
        <v>6</v>
      </c>
      <c r="G1299" s="537">
        <v>6</v>
      </c>
      <c r="H1299" s="537">
        <v>6</v>
      </c>
      <c r="I1299" s="537">
        <v>6</v>
      </c>
      <c r="J1299" s="534">
        <f t="shared" si="113"/>
        <v>24</v>
      </c>
      <c r="K1299" s="549">
        <v>1800</v>
      </c>
      <c r="L1299" s="559">
        <f t="shared" si="114"/>
        <v>43200</v>
      </c>
      <c r="M1299" s="516"/>
      <c r="N1299" s="516"/>
      <c r="O1299" s="516"/>
      <c r="P1299" s="516"/>
      <c r="Q1299" s="516"/>
      <c r="R1299" s="728"/>
    </row>
    <row r="1300" spans="1:18" outlineLevel="2" x14ac:dyDescent="0.25">
      <c r="A1300" s="586" t="s">
        <v>1074</v>
      </c>
      <c r="B1300" s="524">
        <v>30101604</v>
      </c>
      <c r="C1300" s="523">
        <v>657</v>
      </c>
      <c r="D1300" s="535" t="s">
        <v>536</v>
      </c>
      <c r="E1300" s="105" t="s">
        <v>402</v>
      </c>
      <c r="F1300" s="537">
        <v>6</v>
      </c>
      <c r="G1300" s="537">
        <v>6</v>
      </c>
      <c r="H1300" s="537">
        <v>6</v>
      </c>
      <c r="I1300" s="537">
        <v>6</v>
      </c>
      <c r="J1300" s="534">
        <f t="shared" si="113"/>
        <v>24</v>
      </c>
      <c r="K1300" s="549">
        <v>850</v>
      </c>
      <c r="L1300" s="559">
        <f t="shared" si="114"/>
        <v>20400</v>
      </c>
      <c r="M1300" s="516"/>
      <c r="N1300" s="516"/>
      <c r="O1300" s="516"/>
      <c r="P1300" s="516"/>
      <c r="Q1300" s="516"/>
      <c r="R1300" s="728"/>
    </row>
    <row r="1301" spans="1:18" outlineLevel="2" x14ac:dyDescent="0.25">
      <c r="A1301" s="586" t="s">
        <v>1074</v>
      </c>
      <c r="B1301" s="524">
        <v>42182302</v>
      </c>
      <c r="C1301" s="523">
        <v>657</v>
      </c>
      <c r="D1301" s="535" t="s">
        <v>537</v>
      </c>
      <c r="E1301" s="105" t="s">
        <v>402</v>
      </c>
      <c r="F1301" s="537">
        <v>6</v>
      </c>
      <c r="G1301" s="537">
        <v>6</v>
      </c>
      <c r="H1301" s="537">
        <v>6</v>
      </c>
      <c r="I1301" s="537">
        <v>6</v>
      </c>
      <c r="J1301" s="534">
        <f t="shared" si="113"/>
        <v>24</v>
      </c>
      <c r="K1301" s="549">
        <v>950</v>
      </c>
      <c r="L1301" s="559">
        <f t="shared" si="114"/>
        <v>22800</v>
      </c>
      <c r="M1301" s="516"/>
      <c r="N1301" s="516"/>
      <c r="O1301" s="516"/>
      <c r="P1301" s="516"/>
      <c r="Q1301" s="516"/>
      <c r="R1301" s="728"/>
    </row>
    <row r="1302" spans="1:18" outlineLevel="2" x14ac:dyDescent="0.25">
      <c r="A1302" s="586" t="s">
        <v>1074</v>
      </c>
      <c r="B1302" s="524">
        <v>42182302</v>
      </c>
      <c r="C1302" s="523">
        <v>657</v>
      </c>
      <c r="D1302" s="535" t="s">
        <v>538</v>
      </c>
      <c r="E1302" s="105" t="s">
        <v>402</v>
      </c>
      <c r="F1302" s="537">
        <v>6</v>
      </c>
      <c r="G1302" s="537">
        <v>6</v>
      </c>
      <c r="H1302" s="537">
        <v>6</v>
      </c>
      <c r="I1302" s="537">
        <v>6</v>
      </c>
      <c r="J1302" s="534">
        <f t="shared" si="113"/>
        <v>24</v>
      </c>
      <c r="K1302" s="549">
        <v>1500</v>
      </c>
      <c r="L1302" s="559">
        <f t="shared" si="114"/>
        <v>36000</v>
      </c>
      <c r="M1302" s="516"/>
      <c r="N1302" s="516"/>
      <c r="O1302" s="516"/>
      <c r="P1302" s="516"/>
      <c r="Q1302" s="516"/>
      <c r="R1302" s="728"/>
    </row>
    <row r="1303" spans="1:18" outlineLevel="2" x14ac:dyDescent="0.25">
      <c r="A1303" s="586" t="s">
        <v>1074</v>
      </c>
      <c r="B1303" s="524">
        <v>42182302</v>
      </c>
      <c r="C1303" s="523">
        <v>657</v>
      </c>
      <c r="D1303" s="535" t="s">
        <v>697</v>
      </c>
      <c r="E1303" s="103" t="s">
        <v>123</v>
      </c>
      <c r="F1303" s="537">
        <v>1</v>
      </c>
      <c r="G1303" s="537">
        <v>1</v>
      </c>
      <c r="H1303" s="537">
        <v>1</v>
      </c>
      <c r="I1303" s="537">
        <v>1</v>
      </c>
      <c r="J1303" s="534">
        <f t="shared" si="113"/>
        <v>4</v>
      </c>
      <c r="K1303" s="549">
        <v>9075</v>
      </c>
      <c r="L1303" s="559">
        <f t="shared" si="114"/>
        <v>36300</v>
      </c>
      <c r="M1303" s="516"/>
      <c r="N1303" s="516"/>
      <c r="O1303" s="516"/>
      <c r="P1303" s="516"/>
      <c r="Q1303" s="516"/>
      <c r="R1303" s="728"/>
    </row>
    <row r="1304" spans="1:18" outlineLevel="2" x14ac:dyDescent="0.25">
      <c r="A1304" s="586" t="s">
        <v>1074</v>
      </c>
      <c r="B1304" s="524">
        <v>23153134</v>
      </c>
      <c r="C1304" s="523">
        <v>657</v>
      </c>
      <c r="D1304" s="535" t="s">
        <v>875</v>
      </c>
      <c r="E1304" s="105" t="s">
        <v>402</v>
      </c>
      <c r="F1304" s="537">
        <v>7</v>
      </c>
      <c r="G1304" s="537">
        <v>7</v>
      </c>
      <c r="H1304" s="537">
        <v>7</v>
      </c>
      <c r="I1304" s="537">
        <v>7</v>
      </c>
      <c r="J1304" s="534">
        <f t="shared" si="113"/>
        <v>28</v>
      </c>
      <c r="K1304" s="549">
        <v>150</v>
      </c>
      <c r="L1304" s="559">
        <f t="shared" si="114"/>
        <v>4200</v>
      </c>
      <c r="M1304" s="516"/>
      <c r="N1304" s="516"/>
      <c r="O1304" s="516"/>
      <c r="P1304" s="516"/>
      <c r="Q1304" s="516"/>
      <c r="R1304" s="728"/>
    </row>
    <row r="1305" spans="1:18" outlineLevel="2" x14ac:dyDescent="0.25">
      <c r="A1305" s="586" t="s">
        <v>1074</v>
      </c>
      <c r="B1305" s="524">
        <v>42182302</v>
      </c>
      <c r="C1305" s="523">
        <v>657</v>
      </c>
      <c r="D1305" s="535" t="s">
        <v>1070</v>
      </c>
      <c r="E1305" s="105" t="s">
        <v>402</v>
      </c>
      <c r="F1305" s="537">
        <v>2</v>
      </c>
      <c r="G1305" s="537">
        <v>2</v>
      </c>
      <c r="H1305" s="537">
        <v>2</v>
      </c>
      <c r="I1305" s="537">
        <v>2</v>
      </c>
      <c r="J1305" s="534">
        <f t="shared" si="113"/>
        <v>8</v>
      </c>
      <c r="K1305" s="549">
        <v>9000</v>
      </c>
      <c r="L1305" s="559">
        <f t="shared" si="114"/>
        <v>72000</v>
      </c>
      <c r="M1305" s="516"/>
      <c r="N1305" s="516"/>
      <c r="O1305" s="516"/>
      <c r="P1305" s="516"/>
      <c r="Q1305" s="516"/>
      <c r="R1305" s="728"/>
    </row>
    <row r="1306" spans="1:18" outlineLevel="2" x14ac:dyDescent="0.25">
      <c r="A1306" s="586" t="s">
        <v>1074</v>
      </c>
      <c r="B1306" s="524">
        <v>27111706</v>
      </c>
      <c r="C1306" s="523">
        <v>657</v>
      </c>
      <c r="D1306" s="535" t="s">
        <v>502</v>
      </c>
      <c r="E1306" s="105" t="s">
        <v>402</v>
      </c>
      <c r="F1306" s="537">
        <v>1</v>
      </c>
      <c r="G1306" s="537">
        <v>1</v>
      </c>
      <c r="H1306" s="537">
        <v>1</v>
      </c>
      <c r="I1306" s="537">
        <v>1</v>
      </c>
      <c r="J1306" s="534">
        <f t="shared" si="113"/>
        <v>4</v>
      </c>
      <c r="K1306" s="549">
        <v>28400</v>
      </c>
      <c r="L1306" s="559">
        <f t="shared" si="114"/>
        <v>113600</v>
      </c>
      <c r="M1306" s="516"/>
      <c r="N1306" s="516"/>
      <c r="O1306" s="516"/>
      <c r="P1306" s="516"/>
      <c r="Q1306" s="516"/>
      <c r="R1306" s="728"/>
    </row>
    <row r="1307" spans="1:18" outlineLevel="2" x14ac:dyDescent="0.25">
      <c r="A1307" s="586" t="s">
        <v>1074</v>
      </c>
      <c r="B1307" s="524">
        <v>30111601</v>
      </c>
      <c r="C1307" s="523">
        <v>657</v>
      </c>
      <c r="D1307" s="535" t="s">
        <v>910</v>
      </c>
      <c r="E1307" s="105" t="s">
        <v>752</v>
      </c>
      <c r="F1307" s="537">
        <v>1</v>
      </c>
      <c r="G1307" s="537">
        <v>1</v>
      </c>
      <c r="H1307" s="537">
        <v>1</v>
      </c>
      <c r="I1307" s="537">
        <v>1</v>
      </c>
      <c r="J1307" s="534">
        <f t="shared" si="113"/>
        <v>4</v>
      </c>
      <c r="K1307" s="549">
        <v>2500</v>
      </c>
      <c r="L1307" s="559">
        <f t="shared" si="114"/>
        <v>10000</v>
      </c>
      <c r="M1307" s="516"/>
      <c r="N1307" s="516"/>
      <c r="O1307" s="516"/>
      <c r="P1307" s="516"/>
      <c r="Q1307" s="516"/>
      <c r="R1307" s="728"/>
    </row>
    <row r="1308" spans="1:18" outlineLevel="2" x14ac:dyDescent="0.25">
      <c r="A1308" s="586" t="s">
        <v>1074</v>
      </c>
      <c r="B1308" s="524">
        <v>23171511</v>
      </c>
      <c r="C1308" s="523">
        <v>657</v>
      </c>
      <c r="D1308" s="535" t="s">
        <v>253</v>
      </c>
      <c r="E1308" s="103" t="s">
        <v>359</v>
      </c>
      <c r="F1308" s="537"/>
      <c r="G1308" s="537">
        <v>1</v>
      </c>
      <c r="H1308" s="537">
        <v>1</v>
      </c>
      <c r="I1308" s="537">
        <v>1</v>
      </c>
      <c r="J1308" s="534">
        <f t="shared" si="113"/>
        <v>3</v>
      </c>
      <c r="K1308" s="549">
        <v>3500</v>
      </c>
      <c r="L1308" s="559">
        <f t="shared" si="114"/>
        <v>10500</v>
      </c>
      <c r="M1308" s="516"/>
      <c r="N1308" s="516"/>
      <c r="O1308" s="516"/>
      <c r="P1308" s="516"/>
      <c r="Q1308" s="516"/>
      <c r="R1308" s="728"/>
    </row>
    <row r="1309" spans="1:18" outlineLevel="2" x14ac:dyDescent="0.25">
      <c r="A1309" s="586" t="s">
        <v>1074</v>
      </c>
      <c r="B1309" s="524">
        <v>27111707</v>
      </c>
      <c r="C1309" s="523">
        <v>657</v>
      </c>
      <c r="D1309" s="535" t="s">
        <v>500</v>
      </c>
      <c r="E1309" s="105" t="s">
        <v>402</v>
      </c>
      <c r="F1309" s="537"/>
      <c r="G1309" s="537">
        <v>1</v>
      </c>
      <c r="H1309" s="537">
        <v>1</v>
      </c>
      <c r="I1309" s="537">
        <v>1</v>
      </c>
      <c r="J1309" s="534">
        <f t="shared" si="113"/>
        <v>3</v>
      </c>
      <c r="K1309" s="549">
        <v>18400</v>
      </c>
      <c r="L1309" s="559">
        <f t="shared" si="114"/>
        <v>55200</v>
      </c>
      <c r="M1309" s="516"/>
      <c r="N1309" s="516"/>
      <c r="O1309" s="516"/>
      <c r="P1309" s="516"/>
      <c r="Q1309" s="516"/>
      <c r="R1309" s="728"/>
    </row>
    <row r="1310" spans="1:18" outlineLevel="2" x14ac:dyDescent="0.25">
      <c r="A1310" s="586" t="s">
        <v>1074</v>
      </c>
      <c r="B1310" s="524">
        <v>30111601</v>
      </c>
      <c r="C1310" s="523">
        <v>657</v>
      </c>
      <c r="D1310" s="535" t="s">
        <v>501</v>
      </c>
      <c r="E1310" s="105" t="s">
        <v>402</v>
      </c>
      <c r="F1310" s="537"/>
      <c r="G1310" s="537">
        <v>1</v>
      </c>
      <c r="H1310" s="537">
        <v>1</v>
      </c>
      <c r="I1310" s="537">
        <v>1</v>
      </c>
      <c r="J1310" s="534">
        <f t="shared" si="113"/>
        <v>3</v>
      </c>
      <c r="K1310" s="549">
        <v>25300</v>
      </c>
      <c r="L1310" s="559">
        <f t="shared" si="114"/>
        <v>75900</v>
      </c>
      <c r="M1310" s="516"/>
      <c r="N1310" s="516"/>
      <c r="O1310" s="516"/>
      <c r="P1310" s="516"/>
      <c r="Q1310" s="516"/>
      <c r="R1310" s="728"/>
    </row>
    <row r="1311" spans="1:18" outlineLevel="2" x14ac:dyDescent="0.25">
      <c r="A1311" s="586" t="s">
        <v>1074</v>
      </c>
      <c r="B1311" s="524">
        <v>30111601</v>
      </c>
      <c r="C1311" s="523">
        <v>657</v>
      </c>
      <c r="D1311" s="535" t="s">
        <v>539</v>
      </c>
      <c r="E1311" s="105" t="s">
        <v>402</v>
      </c>
      <c r="F1311" s="537">
        <v>2</v>
      </c>
      <c r="G1311" s="537">
        <v>2</v>
      </c>
      <c r="H1311" s="537">
        <v>2</v>
      </c>
      <c r="I1311" s="537">
        <v>2</v>
      </c>
      <c r="J1311" s="534">
        <f t="shared" si="113"/>
        <v>8</v>
      </c>
      <c r="K1311" s="549">
        <v>2000</v>
      </c>
      <c r="L1311" s="559">
        <f t="shared" si="114"/>
        <v>16000</v>
      </c>
      <c r="M1311" s="516"/>
      <c r="N1311" s="516"/>
      <c r="O1311" s="516"/>
      <c r="P1311" s="516"/>
      <c r="Q1311" s="516"/>
      <c r="R1311" s="728"/>
    </row>
    <row r="1312" spans="1:18" outlineLevel="2" x14ac:dyDescent="0.25">
      <c r="A1312" s="586" t="s">
        <v>1074</v>
      </c>
      <c r="B1312" s="524">
        <v>42182302</v>
      </c>
      <c r="C1312" s="523">
        <v>657</v>
      </c>
      <c r="D1312" s="535" t="s">
        <v>542</v>
      </c>
      <c r="E1312" s="105" t="s">
        <v>402</v>
      </c>
      <c r="F1312" s="537">
        <v>2</v>
      </c>
      <c r="G1312" s="537">
        <v>2</v>
      </c>
      <c r="H1312" s="537">
        <v>2</v>
      </c>
      <c r="I1312" s="537">
        <v>2</v>
      </c>
      <c r="J1312" s="534">
        <f t="shared" si="113"/>
        <v>8</v>
      </c>
      <c r="K1312" s="549">
        <v>3500</v>
      </c>
      <c r="L1312" s="559">
        <f t="shared" si="114"/>
        <v>28000</v>
      </c>
      <c r="M1312" s="516"/>
      <c r="N1312" s="516"/>
      <c r="O1312" s="516"/>
      <c r="P1312" s="516"/>
      <c r="Q1312" s="516"/>
      <c r="R1312" s="728"/>
    </row>
    <row r="1313" spans="1:18" outlineLevel="2" x14ac:dyDescent="0.25">
      <c r="A1313" s="586" t="s">
        <v>1074</v>
      </c>
      <c r="B1313" s="524">
        <v>42182302</v>
      </c>
      <c r="C1313" s="523">
        <v>657</v>
      </c>
      <c r="D1313" s="535" t="s">
        <v>621</v>
      </c>
      <c r="E1313" s="105" t="s">
        <v>402</v>
      </c>
      <c r="F1313" s="537"/>
      <c r="G1313" s="537">
        <v>1</v>
      </c>
      <c r="H1313" s="537">
        <v>1</v>
      </c>
      <c r="I1313" s="537">
        <v>1</v>
      </c>
      <c r="J1313" s="534">
        <f t="shared" si="113"/>
        <v>3</v>
      </c>
      <c r="K1313" s="549">
        <v>34675</v>
      </c>
      <c r="L1313" s="559">
        <f t="shared" si="114"/>
        <v>104025</v>
      </c>
      <c r="M1313" s="516"/>
      <c r="N1313" s="516"/>
      <c r="O1313" s="516"/>
      <c r="P1313" s="516"/>
      <c r="Q1313" s="516"/>
      <c r="R1313" s="728"/>
    </row>
    <row r="1314" spans="1:18" outlineLevel="2" x14ac:dyDescent="0.25">
      <c r="A1314" s="586" t="s">
        <v>1074</v>
      </c>
      <c r="B1314" s="524">
        <v>30111601</v>
      </c>
      <c r="C1314" s="523">
        <v>657</v>
      </c>
      <c r="D1314" s="535" t="s">
        <v>622</v>
      </c>
      <c r="E1314" s="105" t="s">
        <v>402</v>
      </c>
      <c r="F1314" s="537"/>
      <c r="G1314" s="537"/>
      <c r="H1314" s="537">
        <v>1</v>
      </c>
      <c r="I1314" s="537">
        <v>1</v>
      </c>
      <c r="J1314" s="534">
        <f t="shared" si="113"/>
        <v>2</v>
      </c>
      <c r="K1314" s="549">
        <v>49850</v>
      </c>
      <c r="L1314" s="559">
        <f t="shared" si="114"/>
        <v>99700</v>
      </c>
      <c r="M1314" s="516"/>
      <c r="N1314" s="516"/>
      <c r="O1314" s="516"/>
      <c r="P1314" s="516"/>
      <c r="Q1314" s="516"/>
      <c r="R1314" s="728"/>
    </row>
    <row r="1315" spans="1:18" outlineLevel="2" x14ac:dyDescent="0.25">
      <c r="A1315" s="586" t="s">
        <v>1074</v>
      </c>
      <c r="B1315" s="524">
        <v>30111601</v>
      </c>
      <c r="C1315" s="523">
        <v>657</v>
      </c>
      <c r="D1315" s="535" t="s">
        <v>620</v>
      </c>
      <c r="E1315" s="105" t="s">
        <v>402</v>
      </c>
      <c r="F1315" s="537">
        <v>1</v>
      </c>
      <c r="G1315" s="537">
        <v>1</v>
      </c>
      <c r="H1315" s="537">
        <v>1</v>
      </c>
      <c r="I1315" s="537">
        <v>1</v>
      </c>
      <c r="J1315" s="534">
        <f t="shared" si="113"/>
        <v>4</v>
      </c>
      <c r="K1315" s="549">
        <v>23425</v>
      </c>
      <c r="L1315" s="559">
        <f t="shared" si="114"/>
        <v>93700</v>
      </c>
      <c r="M1315" s="516"/>
      <c r="N1315" s="516"/>
      <c r="O1315" s="516"/>
      <c r="P1315" s="516"/>
      <c r="Q1315" s="516"/>
      <c r="R1315" s="728"/>
    </row>
    <row r="1316" spans="1:18" outlineLevel="2" x14ac:dyDescent="0.25">
      <c r="A1316" s="586" t="s">
        <v>1074</v>
      </c>
      <c r="B1316" s="524">
        <v>30111601</v>
      </c>
      <c r="C1316" s="523">
        <v>657</v>
      </c>
      <c r="D1316" s="535" t="s">
        <v>838</v>
      </c>
      <c r="E1316" s="105" t="s">
        <v>402</v>
      </c>
      <c r="F1316" s="537">
        <v>1</v>
      </c>
      <c r="G1316" s="537">
        <v>1</v>
      </c>
      <c r="H1316" s="537">
        <v>1</v>
      </c>
      <c r="I1316" s="537">
        <v>1</v>
      </c>
      <c r="J1316" s="534">
        <f t="shared" si="113"/>
        <v>4</v>
      </c>
      <c r="K1316" s="549">
        <v>13650</v>
      </c>
      <c r="L1316" s="559">
        <f t="shared" si="114"/>
        <v>54600</v>
      </c>
      <c r="M1316" s="516"/>
      <c r="N1316" s="516"/>
      <c r="O1316" s="516"/>
      <c r="P1316" s="516"/>
      <c r="Q1316" s="516"/>
      <c r="R1316" s="728"/>
    </row>
    <row r="1317" spans="1:18" outlineLevel="2" x14ac:dyDescent="0.25">
      <c r="A1317" s="586" t="s">
        <v>1074</v>
      </c>
      <c r="B1317" s="524">
        <v>30111601</v>
      </c>
      <c r="C1317" s="523">
        <v>657</v>
      </c>
      <c r="D1317" s="535" t="s">
        <v>919</v>
      </c>
      <c r="E1317" s="103" t="s">
        <v>123</v>
      </c>
      <c r="F1317" s="537">
        <v>1</v>
      </c>
      <c r="G1317" s="537">
        <v>1</v>
      </c>
      <c r="H1317" s="537">
        <v>1</v>
      </c>
      <c r="I1317" s="537">
        <v>1</v>
      </c>
      <c r="J1317" s="534">
        <f t="shared" si="113"/>
        <v>4</v>
      </c>
      <c r="K1317" s="549">
        <v>14000</v>
      </c>
      <c r="L1317" s="559">
        <f t="shared" si="114"/>
        <v>56000</v>
      </c>
      <c r="M1317" s="516"/>
      <c r="N1317" s="516"/>
      <c r="O1317" s="516"/>
      <c r="P1317" s="516"/>
      <c r="Q1317" s="516"/>
      <c r="R1317" s="728"/>
    </row>
    <row r="1318" spans="1:18" outlineLevel="2" x14ac:dyDescent="0.25">
      <c r="A1318" s="586" t="s">
        <v>1074</v>
      </c>
      <c r="B1318" s="524">
        <v>40151513</v>
      </c>
      <c r="C1318" s="523">
        <v>657</v>
      </c>
      <c r="D1318" s="535" t="s">
        <v>626</v>
      </c>
      <c r="E1318" s="103" t="s">
        <v>123</v>
      </c>
      <c r="F1318" s="537">
        <v>1</v>
      </c>
      <c r="G1318" s="537">
        <v>1</v>
      </c>
      <c r="H1318" s="537">
        <v>1</v>
      </c>
      <c r="I1318" s="537">
        <v>1</v>
      </c>
      <c r="J1318" s="534">
        <f t="shared" si="113"/>
        <v>4</v>
      </c>
      <c r="K1318" s="549">
        <v>9000</v>
      </c>
      <c r="L1318" s="559">
        <f t="shared" si="114"/>
        <v>36000</v>
      </c>
      <c r="M1318" s="516"/>
      <c r="N1318" s="516"/>
      <c r="O1318" s="516"/>
      <c r="P1318" s="516"/>
      <c r="Q1318" s="516"/>
      <c r="R1318" s="728"/>
    </row>
    <row r="1319" spans="1:18" outlineLevel="2" x14ac:dyDescent="0.25">
      <c r="A1319" s="586" t="s">
        <v>1074</v>
      </c>
      <c r="B1319" s="524">
        <v>40151513</v>
      </c>
      <c r="C1319" s="523">
        <v>657</v>
      </c>
      <c r="D1319" s="535" t="s">
        <v>646</v>
      </c>
      <c r="E1319" s="103" t="s">
        <v>123</v>
      </c>
      <c r="F1319" s="537"/>
      <c r="G1319" s="537"/>
      <c r="H1319" s="537">
        <v>1</v>
      </c>
      <c r="I1319" s="537"/>
      <c r="J1319" s="534">
        <f t="shared" si="113"/>
        <v>1</v>
      </c>
      <c r="K1319" s="549">
        <v>75000</v>
      </c>
      <c r="L1319" s="559">
        <f t="shared" si="114"/>
        <v>75000</v>
      </c>
      <c r="M1319" s="516"/>
      <c r="N1319" s="516"/>
      <c r="O1319" s="516"/>
      <c r="P1319" s="516"/>
      <c r="Q1319" s="516"/>
      <c r="R1319" s="728"/>
    </row>
    <row r="1320" spans="1:18" outlineLevel="2" x14ac:dyDescent="0.25">
      <c r="A1320" s="586" t="s">
        <v>1074</v>
      </c>
      <c r="B1320" s="524">
        <v>40151513</v>
      </c>
      <c r="C1320" s="523">
        <v>657</v>
      </c>
      <c r="D1320" s="535" t="s">
        <v>862</v>
      </c>
      <c r="E1320" s="105" t="s">
        <v>402</v>
      </c>
      <c r="F1320" s="537">
        <v>1</v>
      </c>
      <c r="G1320" s="537">
        <v>1</v>
      </c>
      <c r="H1320" s="537">
        <v>1</v>
      </c>
      <c r="I1320" s="537">
        <v>1</v>
      </c>
      <c r="J1320" s="534">
        <f t="shared" si="113"/>
        <v>4</v>
      </c>
      <c r="K1320" s="549">
        <v>4200</v>
      </c>
      <c r="L1320" s="559">
        <f t="shared" si="114"/>
        <v>16800</v>
      </c>
      <c r="M1320" s="516"/>
      <c r="N1320" s="516"/>
      <c r="O1320" s="516"/>
      <c r="P1320" s="516"/>
      <c r="Q1320" s="516"/>
      <c r="R1320" s="728"/>
    </row>
    <row r="1321" spans="1:18" outlineLevel="2" x14ac:dyDescent="0.25">
      <c r="A1321" s="586" t="s">
        <v>1074</v>
      </c>
      <c r="B1321" s="524">
        <v>30111601</v>
      </c>
      <c r="C1321" s="523">
        <v>657</v>
      </c>
      <c r="D1321" s="535" t="s">
        <v>946</v>
      </c>
      <c r="E1321" s="105" t="s">
        <v>402</v>
      </c>
      <c r="F1321" s="537">
        <v>1</v>
      </c>
      <c r="G1321" s="537">
        <v>1</v>
      </c>
      <c r="H1321" s="537">
        <v>1</v>
      </c>
      <c r="I1321" s="537">
        <v>1</v>
      </c>
      <c r="J1321" s="534">
        <f t="shared" si="113"/>
        <v>4</v>
      </c>
      <c r="K1321" s="549">
        <v>3070</v>
      </c>
      <c r="L1321" s="559">
        <f t="shared" si="114"/>
        <v>12280</v>
      </c>
      <c r="M1321" s="516"/>
      <c r="N1321" s="516"/>
      <c r="O1321" s="516"/>
      <c r="P1321" s="516"/>
      <c r="Q1321" s="516"/>
      <c r="R1321" s="728"/>
    </row>
    <row r="1322" spans="1:18" outlineLevel="2" x14ac:dyDescent="0.25">
      <c r="A1322" s="586" t="s">
        <v>1074</v>
      </c>
      <c r="B1322" s="524">
        <v>30111601</v>
      </c>
      <c r="C1322" s="523">
        <v>657</v>
      </c>
      <c r="D1322" s="535" t="s">
        <v>861</v>
      </c>
      <c r="E1322" s="105" t="s">
        <v>402</v>
      </c>
      <c r="F1322" s="537">
        <v>1</v>
      </c>
      <c r="G1322" s="537">
        <v>1</v>
      </c>
      <c r="H1322" s="537">
        <v>1</v>
      </c>
      <c r="I1322" s="537">
        <v>1</v>
      </c>
      <c r="J1322" s="534">
        <f t="shared" si="113"/>
        <v>4</v>
      </c>
      <c r="K1322" s="549">
        <v>3600</v>
      </c>
      <c r="L1322" s="559">
        <f t="shared" si="114"/>
        <v>14400</v>
      </c>
      <c r="M1322" s="516"/>
      <c r="N1322" s="516"/>
      <c r="O1322" s="516"/>
      <c r="P1322" s="516"/>
      <c r="Q1322" s="516"/>
      <c r="R1322" s="728"/>
    </row>
    <row r="1323" spans="1:18" outlineLevel="2" x14ac:dyDescent="0.25">
      <c r="A1323" s="586" t="s">
        <v>1074</v>
      </c>
      <c r="B1323" s="524">
        <v>30111601</v>
      </c>
      <c r="C1323" s="523">
        <v>657</v>
      </c>
      <c r="D1323" s="535" t="s">
        <v>889</v>
      </c>
      <c r="E1323" s="103" t="s">
        <v>123</v>
      </c>
      <c r="F1323" s="537">
        <v>1</v>
      </c>
      <c r="G1323" s="537">
        <v>1</v>
      </c>
      <c r="H1323" s="537">
        <v>1</v>
      </c>
      <c r="I1323" s="537">
        <v>1</v>
      </c>
      <c r="J1323" s="534">
        <f t="shared" ref="J1323:J1361" si="115">+I1323+H1323+G1323+F1323</f>
        <v>4</v>
      </c>
      <c r="K1323" s="549">
        <v>5500</v>
      </c>
      <c r="L1323" s="559">
        <f t="shared" ref="L1323:L1361" si="116">+K1323*J1323</f>
        <v>22000</v>
      </c>
      <c r="M1323" s="516"/>
      <c r="N1323" s="516"/>
      <c r="O1323" s="516"/>
      <c r="P1323" s="516"/>
      <c r="Q1323" s="516"/>
      <c r="R1323" s="728"/>
    </row>
    <row r="1324" spans="1:18" outlineLevel="2" x14ac:dyDescent="0.25">
      <c r="A1324" s="586" t="s">
        <v>1074</v>
      </c>
      <c r="B1324" s="524">
        <v>26131801</v>
      </c>
      <c r="C1324" s="523">
        <v>657</v>
      </c>
      <c r="D1324" s="535" t="s">
        <v>597</v>
      </c>
      <c r="E1324" s="105" t="s">
        <v>402</v>
      </c>
      <c r="F1324" s="537"/>
      <c r="G1324" s="537">
        <v>1</v>
      </c>
      <c r="H1324" s="537">
        <v>1</v>
      </c>
      <c r="I1324" s="537">
        <v>1</v>
      </c>
      <c r="J1324" s="534">
        <f t="shared" si="115"/>
        <v>3</v>
      </c>
      <c r="K1324" s="549">
        <v>31000</v>
      </c>
      <c r="L1324" s="559">
        <f t="shared" si="116"/>
        <v>93000</v>
      </c>
      <c r="M1324" s="516"/>
      <c r="N1324" s="516"/>
      <c r="O1324" s="516"/>
      <c r="P1324" s="516"/>
      <c r="Q1324" s="516"/>
      <c r="R1324" s="728"/>
    </row>
    <row r="1325" spans="1:18" ht="16.5" customHeight="1" outlineLevel="2" x14ac:dyDescent="0.25">
      <c r="A1325" s="586" t="s">
        <v>1074</v>
      </c>
      <c r="B1325" s="524">
        <v>26101707</v>
      </c>
      <c r="C1325" s="523">
        <v>657</v>
      </c>
      <c r="D1325" s="535" t="s">
        <v>911</v>
      </c>
      <c r="E1325" s="105" t="s">
        <v>402</v>
      </c>
      <c r="F1325" s="537"/>
      <c r="G1325" s="537">
        <v>1</v>
      </c>
      <c r="H1325" s="537">
        <v>1</v>
      </c>
      <c r="I1325" s="537">
        <v>1</v>
      </c>
      <c r="J1325" s="534">
        <f t="shared" si="115"/>
        <v>3</v>
      </c>
      <c r="K1325" s="549">
        <v>40000</v>
      </c>
      <c r="L1325" s="559">
        <f t="shared" si="116"/>
        <v>120000</v>
      </c>
      <c r="M1325" s="516"/>
      <c r="N1325" s="516"/>
      <c r="O1325" s="516"/>
      <c r="P1325" s="516"/>
      <c r="Q1325" s="516"/>
      <c r="R1325" s="728"/>
    </row>
    <row r="1326" spans="1:18" outlineLevel="2" x14ac:dyDescent="0.25">
      <c r="A1326" s="586" t="s">
        <v>1074</v>
      </c>
      <c r="B1326" s="524">
        <v>26101707</v>
      </c>
      <c r="C1326" s="523">
        <v>657</v>
      </c>
      <c r="D1326" s="535" t="s">
        <v>592</v>
      </c>
      <c r="E1326" s="105" t="s">
        <v>402</v>
      </c>
      <c r="F1326" s="537">
        <v>1</v>
      </c>
      <c r="G1326" s="537">
        <v>1</v>
      </c>
      <c r="H1326" s="537">
        <v>1</v>
      </c>
      <c r="I1326" s="537">
        <v>1</v>
      </c>
      <c r="J1326" s="534">
        <f t="shared" si="115"/>
        <v>4</v>
      </c>
      <c r="K1326" s="549">
        <v>21600</v>
      </c>
      <c r="L1326" s="559">
        <f t="shared" si="116"/>
        <v>86400</v>
      </c>
      <c r="M1326" s="516"/>
      <c r="N1326" s="516"/>
      <c r="O1326" s="516"/>
      <c r="P1326" s="516"/>
      <c r="Q1326" s="516"/>
      <c r="R1326" s="728"/>
    </row>
    <row r="1327" spans="1:18" outlineLevel="2" x14ac:dyDescent="0.25">
      <c r="A1327" s="586" t="s">
        <v>1074</v>
      </c>
      <c r="B1327" s="524">
        <v>26101707</v>
      </c>
      <c r="C1327" s="523">
        <v>657</v>
      </c>
      <c r="D1327" s="535" t="s">
        <v>635</v>
      </c>
      <c r="E1327" s="105" t="s">
        <v>402</v>
      </c>
      <c r="F1327" s="537">
        <v>1</v>
      </c>
      <c r="G1327" s="537"/>
      <c r="H1327" s="537">
        <v>1</v>
      </c>
      <c r="I1327" s="537">
        <v>1</v>
      </c>
      <c r="J1327" s="534">
        <f t="shared" si="115"/>
        <v>3</v>
      </c>
      <c r="K1327" s="549">
        <v>43950</v>
      </c>
      <c r="L1327" s="559">
        <f t="shared" si="116"/>
        <v>131850</v>
      </c>
      <c r="M1327" s="516"/>
      <c r="N1327" s="516"/>
      <c r="O1327" s="516"/>
      <c r="P1327" s="516"/>
      <c r="Q1327" s="516"/>
      <c r="R1327" s="728"/>
    </row>
    <row r="1328" spans="1:18" outlineLevel="2" x14ac:dyDescent="0.25">
      <c r="A1328" s="586" t="s">
        <v>1074</v>
      </c>
      <c r="B1328" s="524">
        <v>30111601</v>
      </c>
      <c r="C1328" s="523">
        <v>657</v>
      </c>
      <c r="D1328" s="535" t="s">
        <v>641</v>
      </c>
      <c r="E1328" s="105" t="s">
        <v>402</v>
      </c>
      <c r="F1328" s="537">
        <v>1</v>
      </c>
      <c r="G1328" s="537">
        <v>1</v>
      </c>
      <c r="H1328" s="537">
        <v>1</v>
      </c>
      <c r="I1328" s="537">
        <v>1</v>
      </c>
      <c r="J1328" s="534">
        <f t="shared" si="115"/>
        <v>4</v>
      </c>
      <c r="K1328" s="549">
        <v>16000</v>
      </c>
      <c r="L1328" s="559">
        <f t="shared" si="116"/>
        <v>64000</v>
      </c>
      <c r="M1328" s="516"/>
      <c r="N1328" s="516"/>
      <c r="O1328" s="516"/>
      <c r="P1328" s="516"/>
      <c r="Q1328" s="516"/>
      <c r="R1328" s="728"/>
    </row>
    <row r="1329" spans="1:18" outlineLevel="2" x14ac:dyDescent="0.25">
      <c r="A1329" s="586" t="s">
        <v>1074</v>
      </c>
      <c r="B1329" s="524">
        <v>30111601</v>
      </c>
      <c r="C1329" s="523">
        <v>657</v>
      </c>
      <c r="D1329" s="535" t="s">
        <v>437</v>
      </c>
      <c r="E1329" s="105" t="s">
        <v>402</v>
      </c>
      <c r="F1329" s="537">
        <v>1</v>
      </c>
      <c r="G1329" s="537">
        <v>1</v>
      </c>
      <c r="H1329" s="537">
        <v>1</v>
      </c>
      <c r="I1329" s="537">
        <v>1</v>
      </c>
      <c r="J1329" s="534">
        <f t="shared" si="115"/>
        <v>4</v>
      </c>
      <c r="K1329" s="549">
        <v>2500</v>
      </c>
      <c r="L1329" s="559">
        <f t="shared" si="116"/>
        <v>10000</v>
      </c>
      <c r="M1329" s="516"/>
      <c r="N1329" s="516"/>
      <c r="O1329" s="516"/>
      <c r="P1329" s="516"/>
      <c r="Q1329" s="516"/>
      <c r="R1329" s="728"/>
    </row>
    <row r="1330" spans="1:18" outlineLevel="2" x14ac:dyDescent="0.25">
      <c r="A1330" s="586" t="s">
        <v>1074</v>
      </c>
      <c r="B1330" s="524">
        <v>31211508</v>
      </c>
      <c r="C1330" s="523">
        <v>657</v>
      </c>
      <c r="D1330" s="535" t="s">
        <v>887</v>
      </c>
      <c r="E1330" s="103" t="s">
        <v>123</v>
      </c>
      <c r="F1330" s="537">
        <v>1</v>
      </c>
      <c r="G1330" s="537">
        <v>1</v>
      </c>
      <c r="H1330" s="537">
        <v>1</v>
      </c>
      <c r="I1330" s="537">
        <v>1</v>
      </c>
      <c r="J1330" s="534">
        <f t="shared" si="115"/>
        <v>4</v>
      </c>
      <c r="K1330" s="549">
        <v>2100</v>
      </c>
      <c r="L1330" s="559">
        <f t="shared" si="116"/>
        <v>8400</v>
      </c>
      <c r="M1330" s="516"/>
      <c r="N1330" s="516"/>
      <c r="O1330" s="516"/>
      <c r="P1330" s="516"/>
      <c r="Q1330" s="516"/>
      <c r="R1330" s="728"/>
    </row>
    <row r="1331" spans="1:18" outlineLevel="2" x14ac:dyDescent="0.25">
      <c r="A1331" s="586" t="s">
        <v>1074</v>
      </c>
      <c r="B1331" s="524">
        <v>26131801</v>
      </c>
      <c r="C1331" s="523">
        <v>657</v>
      </c>
      <c r="D1331" s="535" t="s">
        <v>905</v>
      </c>
      <c r="E1331" s="102" t="s">
        <v>123</v>
      </c>
      <c r="F1331" s="537">
        <v>1</v>
      </c>
      <c r="G1331" s="537">
        <v>1</v>
      </c>
      <c r="H1331" s="537">
        <v>1</v>
      </c>
      <c r="I1331" s="537">
        <v>1</v>
      </c>
      <c r="J1331" s="534">
        <f t="shared" si="115"/>
        <v>4</v>
      </c>
      <c r="K1331" s="549">
        <v>1000</v>
      </c>
      <c r="L1331" s="559">
        <f t="shared" si="116"/>
        <v>4000</v>
      </c>
      <c r="M1331" s="516"/>
      <c r="N1331" s="516"/>
      <c r="O1331" s="516"/>
      <c r="P1331" s="516"/>
      <c r="Q1331" s="516"/>
      <c r="R1331" s="728"/>
    </row>
    <row r="1332" spans="1:18" outlineLevel="2" x14ac:dyDescent="0.25">
      <c r="A1332" s="586" t="s">
        <v>1074</v>
      </c>
      <c r="B1332" s="524">
        <v>27111907</v>
      </c>
      <c r="C1332" s="523">
        <v>657</v>
      </c>
      <c r="D1332" s="535" t="s">
        <v>534</v>
      </c>
      <c r="E1332" s="105" t="s">
        <v>402</v>
      </c>
      <c r="F1332" s="537">
        <v>1</v>
      </c>
      <c r="G1332" s="537">
        <v>1</v>
      </c>
      <c r="H1332" s="537">
        <v>1</v>
      </c>
      <c r="I1332" s="537">
        <v>1</v>
      </c>
      <c r="J1332" s="534">
        <f t="shared" si="115"/>
        <v>4</v>
      </c>
      <c r="K1332" s="549">
        <v>625</v>
      </c>
      <c r="L1332" s="559">
        <f t="shared" si="116"/>
        <v>2500</v>
      </c>
      <c r="M1332" s="516"/>
      <c r="N1332" s="516"/>
      <c r="O1332" s="516"/>
      <c r="P1332" s="516"/>
      <c r="Q1332" s="516"/>
      <c r="R1332" s="728"/>
    </row>
    <row r="1333" spans="1:18" outlineLevel="2" x14ac:dyDescent="0.25">
      <c r="A1333" s="586" t="s">
        <v>1074</v>
      </c>
      <c r="B1333" s="524">
        <v>42182302</v>
      </c>
      <c r="C1333" s="523">
        <v>657</v>
      </c>
      <c r="D1333" s="535" t="s">
        <v>634</v>
      </c>
      <c r="E1333" s="105" t="s">
        <v>402</v>
      </c>
      <c r="F1333" s="537"/>
      <c r="G1333" s="537"/>
      <c r="H1333" s="537">
        <v>1</v>
      </c>
      <c r="I1333" s="537">
        <v>1</v>
      </c>
      <c r="J1333" s="534">
        <f t="shared" si="115"/>
        <v>2</v>
      </c>
      <c r="K1333" s="549">
        <v>36020</v>
      </c>
      <c r="L1333" s="559">
        <f t="shared" si="116"/>
        <v>72040</v>
      </c>
      <c r="M1333" s="516"/>
      <c r="N1333" s="516"/>
      <c r="O1333" s="516"/>
      <c r="P1333" s="516"/>
      <c r="Q1333" s="516"/>
      <c r="R1333" s="728"/>
    </row>
    <row r="1334" spans="1:18" outlineLevel="2" x14ac:dyDescent="0.25">
      <c r="A1334" s="586" t="s">
        <v>1074</v>
      </c>
      <c r="B1334" s="524">
        <v>30111601</v>
      </c>
      <c r="C1334" s="523">
        <v>657</v>
      </c>
      <c r="D1334" s="535" t="s">
        <v>614</v>
      </c>
      <c r="E1334" s="102" t="s">
        <v>402</v>
      </c>
      <c r="F1334" s="537"/>
      <c r="G1334" s="537">
        <v>1</v>
      </c>
      <c r="H1334" s="537">
        <v>1</v>
      </c>
      <c r="I1334" s="537">
        <v>1</v>
      </c>
      <c r="J1334" s="534">
        <f t="shared" si="115"/>
        <v>3</v>
      </c>
      <c r="K1334" s="549">
        <v>25000</v>
      </c>
      <c r="L1334" s="559">
        <f t="shared" si="116"/>
        <v>75000</v>
      </c>
      <c r="M1334" s="516"/>
      <c r="N1334" s="516"/>
      <c r="O1334" s="516"/>
      <c r="P1334" s="516"/>
      <c r="Q1334" s="516"/>
      <c r="R1334" s="728"/>
    </row>
    <row r="1335" spans="1:18" outlineLevel="2" x14ac:dyDescent="0.25">
      <c r="A1335" s="586" t="s">
        <v>1074</v>
      </c>
      <c r="B1335" s="524">
        <v>31231313</v>
      </c>
      <c r="C1335" s="523">
        <v>657</v>
      </c>
      <c r="D1335" s="535" t="s">
        <v>596</v>
      </c>
      <c r="E1335" s="105" t="s">
        <v>402</v>
      </c>
      <c r="F1335" s="537"/>
      <c r="G1335" s="537">
        <v>1</v>
      </c>
      <c r="H1335" s="537">
        <v>1</v>
      </c>
      <c r="I1335" s="537">
        <v>1</v>
      </c>
      <c r="J1335" s="534">
        <f t="shared" si="115"/>
        <v>3</v>
      </c>
      <c r="K1335" s="549">
        <v>12000</v>
      </c>
      <c r="L1335" s="559">
        <f t="shared" si="116"/>
        <v>36000</v>
      </c>
      <c r="M1335" s="516"/>
      <c r="N1335" s="516"/>
      <c r="O1335" s="516"/>
      <c r="P1335" s="516"/>
      <c r="Q1335" s="516"/>
      <c r="R1335" s="728"/>
    </row>
    <row r="1336" spans="1:18" outlineLevel="2" x14ac:dyDescent="0.25">
      <c r="A1336" s="586" t="s">
        <v>1074</v>
      </c>
      <c r="B1336" s="524">
        <v>26101707</v>
      </c>
      <c r="C1336" s="523">
        <v>657</v>
      </c>
      <c r="D1336" s="535" t="s">
        <v>872</v>
      </c>
      <c r="E1336" s="105" t="s">
        <v>402</v>
      </c>
      <c r="F1336" s="537">
        <v>1</v>
      </c>
      <c r="G1336" s="537">
        <v>1</v>
      </c>
      <c r="H1336" s="537">
        <v>1</v>
      </c>
      <c r="I1336" s="537">
        <v>1</v>
      </c>
      <c r="J1336" s="534">
        <f t="shared" si="115"/>
        <v>4</v>
      </c>
      <c r="K1336" s="549">
        <v>550</v>
      </c>
      <c r="L1336" s="559">
        <f t="shared" si="116"/>
        <v>2200</v>
      </c>
      <c r="M1336" s="516"/>
      <c r="N1336" s="516"/>
      <c r="O1336" s="516"/>
      <c r="P1336" s="516"/>
      <c r="Q1336" s="516"/>
      <c r="R1336" s="728"/>
    </row>
    <row r="1337" spans="1:18" outlineLevel="2" x14ac:dyDescent="0.25">
      <c r="A1337" s="586" t="s">
        <v>1074</v>
      </c>
      <c r="B1337" s="524">
        <v>42182302</v>
      </c>
      <c r="C1337" s="523">
        <v>657</v>
      </c>
      <c r="D1337" s="535" t="s">
        <v>367</v>
      </c>
      <c r="E1337" s="105" t="s">
        <v>402</v>
      </c>
      <c r="F1337" s="537">
        <v>1</v>
      </c>
      <c r="G1337" s="537">
        <v>1</v>
      </c>
      <c r="H1337" s="537">
        <v>1</v>
      </c>
      <c r="I1337" s="537">
        <v>1</v>
      </c>
      <c r="J1337" s="534">
        <f t="shared" si="115"/>
        <v>4</v>
      </c>
      <c r="K1337" s="549">
        <v>2200</v>
      </c>
      <c r="L1337" s="559">
        <f t="shared" si="116"/>
        <v>8800</v>
      </c>
      <c r="M1337" s="516"/>
      <c r="N1337" s="516"/>
      <c r="O1337" s="516"/>
      <c r="P1337" s="516"/>
      <c r="Q1337" s="516"/>
      <c r="R1337" s="728"/>
    </row>
    <row r="1338" spans="1:18" outlineLevel="2" x14ac:dyDescent="0.25">
      <c r="A1338" s="586" t="s">
        <v>1074</v>
      </c>
      <c r="B1338" s="524">
        <v>27111907</v>
      </c>
      <c r="C1338" s="523">
        <v>657</v>
      </c>
      <c r="D1338" s="535" t="s">
        <v>535</v>
      </c>
      <c r="E1338" s="105" t="s">
        <v>402</v>
      </c>
      <c r="F1338" s="537">
        <v>3</v>
      </c>
      <c r="G1338" s="537">
        <v>3</v>
      </c>
      <c r="H1338" s="537">
        <v>2</v>
      </c>
      <c r="I1338" s="537">
        <v>2</v>
      </c>
      <c r="J1338" s="534">
        <f t="shared" si="115"/>
        <v>10</v>
      </c>
      <c r="K1338" s="549">
        <v>625</v>
      </c>
      <c r="L1338" s="559">
        <f t="shared" si="116"/>
        <v>6250</v>
      </c>
      <c r="M1338" s="516"/>
      <c r="N1338" s="516"/>
      <c r="O1338" s="516"/>
      <c r="P1338" s="516"/>
      <c r="Q1338" s="516"/>
      <c r="R1338" s="728"/>
    </row>
    <row r="1339" spans="1:18" outlineLevel="2" x14ac:dyDescent="0.25">
      <c r="A1339" s="586" t="s">
        <v>1074</v>
      </c>
      <c r="B1339" s="524">
        <v>42182302</v>
      </c>
      <c r="C1339" s="523">
        <v>657</v>
      </c>
      <c r="D1339" s="535" t="s">
        <v>968</v>
      </c>
      <c r="E1339" s="105" t="s">
        <v>402</v>
      </c>
      <c r="F1339" s="537"/>
      <c r="G1339" s="537">
        <v>1</v>
      </c>
      <c r="H1339" s="537">
        <v>1</v>
      </c>
      <c r="I1339" s="537">
        <v>1</v>
      </c>
      <c r="J1339" s="534">
        <f t="shared" si="115"/>
        <v>3</v>
      </c>
      <c r="K1339" s="549">
        <v>4200</v>
      </c>
      <c r="L1339" s="559">
        <f t="shared" si="116"/>
        <v>12600</v>
      </c>
      <c r="M1339" s="516"/>
      <c r="N1339" s="516"/>
      <c r="O1339" s="516"/>
      <c r="P1339" s="516"/>
      <c r="Q1339" s="516"/>
      <c r="R1339" s="728"/>
    </row>
    <row r="1340" spans="1:18" outlineLevel="2" x14ac:dyDescent="0.25">
      <c r="A1340" s="586" t="s">
        <v>1074</v>
      </c>
      <c r="B1340" s="524">
        <v>30111601</v>
      </c>
      <c r="C1340" s="523">
        <v>657</v>
      </c>
      <c r="D1340" s="535" t="s">
        <v>595</v>
      </c>
      <c r="E1340" s="103" t="s">
        <v>123</v>
      </c>
      <c r="F1340" s="537">
        <v>1</v>
      </c>
      <c r="G1340" s="537">
        <v>1</v>
      </c>
      <c r="H1340" s="537">
        <v>1</v>
      </c>
      <c r="I1340" s="537">
        <v>1</v>
      </c>
      <c r="J1340" s="534">
        <f t="shared" si="115"/>
        <v>4</v>
      </c>
      <c r="K1340" s="549">
        <v>8000</v>
      </c>
      <c r="L1340" s="559">
        <f t="shared" si="116"/>
        <v>32000</v>
      </c>
      <c r="M1340" s="516"/>
      <c r="N1340" s="516"/>
      <c r="O1340" s="516"/>
      <c r="P1340" s="516"/>
      <c r="Q1340" s="516"/>
      <c r="R1340" s="728"/>
    </row>
    <row r="1341" spans="1:18" outlineLevel="2" x14ac:dyDescent="0.25">
      <c r="A1341" s="586" t="s">
        <v>1074</v>
      </c>
      <c r="B1341" s="524">
        <v>26101707</v>
      </c>
      <c r="C1341" s="523">
        <v>657</v>
      </c>
      <c r="D1341" s="535" t="s">
        <v>645</v>
      </c>
      <c r="E1341" s="105" t="s">
        <v>402</v>
      </c>
      <c r="F1341" s="537"/>
      <c r="G1341" s="537">
        <v>1</v>
      </c>
      <c r="H1341" s="537">
        <v>1</v>
      </c>
      <c r="I1341" s="537">
        <v>1</v>
      </c>
      <c r="J1341" s="534">
        <f t="shared" si="115"/>
        <v>3</v>
      </c>
      <c r="K1341" s="549">
        <v>24843</v>
      </c>
      <c r="L1341" s="559">
        <f t="shared" si="116"/>
        <v>74529</v>
      </c>
      <c r="M1341" s="516"/>
      <c r="N1341" s="516"/>
      <c r="O1341" s="516"/>
      <c r="P1341" s="516"/>
      <c r="Q1341" s="516"/>
      <c r="R1341" s="728"/>
    </row>
    <row r="1342" spans="1:18" outlineLevel="2" x14ac:dyDescent="0.25">
      <c r="A1342" s="586" t="s">
        <v>1074</v>
      </c>
      <c r="B1342" s="524">
        <v>30111601</v>
      </c>
      <c r="C1342" s="523">
        <v>657</v>
      </c>
      <c r="D1342" s="535" t="s">
        <v>644</v>
      </c>
      <c r="E1342" s="105" t="s">
        <v>402</v>
      </c>
      <c r="F1342" s="537"/>
      <c r="G1342" s="537">
        <v>1</v>
      </c>
      <c r="H1342" s="537">
        <v>1</v>
      </c>
      <c r="I1342" s="537">
        <v>1</v>
      </c>
      <c r="J1342" s="534">
        <f t="shared" si="115"/>
        <v>3</v>
      </c>
      <c r="K1342" s="549">
        <v>17000</v>
      </c>
      <c r="L1342" s="559">
        <f t="shared" si="116"/>
        <v>51000</v>
      </c>
      <c r="M1342" s="516"/>
      <c r="N1342" s="516"/>
      <c r="O1342" s="516"/>
      <c r="P1342" s="516"/>
      <c r="Q1342" s="516"/>
      <c r="R1342" s="728"/>
    </row>
    <row r="1343" spans="1:18" outlineLevel="2" x14ac:dyDescent="0.25">
      <c r="A1343" s="586" t="s">
        <v>1074</v>
      </c>
      <c r="B1343" s="524">
        <v>30111601</v>
      </c>
      <c r="C1343" s="523">
        <v>657</v>
      </c>
      <c r="D1343" s="535" t="s">
        <v>859</v>
      </c>
      <c r="E1343" s="105" t="s">
        <v>402</v>
      </c>
      <c r="F1343" s="537">
        <v>1</v>
      </c>
      <c r="G1343" s="537">
        <v>1</v>
      </c>
      <c r="H1343" s="537">
        <v>1</v>
      </c>
      <c r="I1343" s="537">
        <v>1</v>
      </c>
      <c r="J1343" s="534">
        <f t="shared" si="115"/>
        <v>4</v>
      </c>
      <c r="K1343" s="549">
        <v>2015</v>
      </c>
      <c r="L1343" s="559">
        <f t="shared" si="116"/>
        <v>8060</v>
      </c>
      <c r="M1343" s="516"/>
      <c r="N1343" s="516"/>
      <c r="O1343" s="516"/>
      <c r="P1343" s="516"/>
      <c r="Q1343" s="516"/>
      <c r="R1343" s="728"/>
    </row>
    <row r="1344" spans="1:18" outlineLevel="2" x14ac:dyDescent="0.25">
      <c r="A1344" s="586" t="s">
        <v>1074</v>
      </c>
      <c r="B1344" s="524">
        <v>30111601</v>
      </c>
      <c r="C1344" s="523">
        <v>657</v>
      </c>
      <c r="D1344" s="535" t="s">
        <v>914</v>
      </c>
      <c r="E1344" s="105" t="s">
        <v>402</v>
      </c>
      <c r="F1344" s="537">
        <v>1</v>
      </c>
      <c r="G1344" s="537">
        <v>1</v>
      </c>
      <c r="H1344" s="537">
        <v>1</v>
      </c>
      <c r="I1344" s="537">
        <v>1</v>
      </c>
      <c r="J1344" s="534">
        <f t="shared" si="115"/>
        <v>4</v>
      </c>
      <c r="K1344" s="549">
        <v>1800</v>
      </c>
      <c r="L1344" s="559">
        <f t="shared" si="116"/>
        <v>7200</v>
      </c>
      <c r="M1344" s="516"/>
      <c r="N1344" s="516"/>
      <c r="O1344" s="516"/>
      <c r="P1344" s="516"/>
      <c r="Q1344" s="516"/>
      <c r="R1344" s="728"/>
    </row>
    <row r="1345" spans="1:18" outlineLevel="2" x14ac:dyDescent="0.25">
      <c r="A1345" s="586" t="s">
        <v>1074</v>
      </c>
      <c r="B1345" s="524">
        <v>42292505</v>
      </c>
      <c r="C1345" s="523">
        <v>657</v>
      </c>
      <c r="D1345" s="535" t="s">
        <v>613</v>
      </c>
      <c r="E1345" s="102" t="s">
        <v>402</v>
      </c>
      <c r="F1345" s="537"/>
      <c r="G1345" s="537">
        <v>1</v>
      </c>
      <c r="H1345" s="537">
        <v>1</v>
      </c>
      <c r="I1345" s="537">
        <v>1</v>
      </c>
      <c r="J1345" s="534">
        <f t="shared" si="115"/>
        <v>3</v>
      </c>
      <c r="K1345" s="549">
        <v>18000</v>
      </c>
      <c r="L1345" s="559">
        <f t="shared" si="116"/>
        <v>54000</v>
      </c>
      <c r="M1345" s="516"/>
      <c r="N1345" s="516"/>
      <c r="O1345" s="516"/>
      <c r="P1345" s="516"/>
      <c r="Q1345" s="516"/>
      <c r="R1345" s="728"/>
    </row>
    <row r="1346" spans="1:18" outlineLevel="2" x14ac:dyDescent="0.25">
      <c r="A1346" s="586" t="s">
        <v>1074</v>
      </c>
      <c r="B1346" s="524">
        <v>31231313</v>
      </c>
      <c r="C1346" s="523">
        <v>657</v>
      </c>
      <c r="D1346" s="535" t="s">
        <v>642</v>
      </c>
      <c r="E1346" s="103" t="s">
        <v>123</v>
      </c>
      <c r="F1346" s="537">
        <v>1</v>
      </c>
      <c r="G1346" s="537">
        <v>1</v>
      </c>
      <c r="H1346" s="537">
        <v>1</v>
      </c>
      <c r="I1346" s="537">
        <v>1</v>
      </c>
      <c r="J1346" s="534">
        <f t="shared" si="115"/>
        <v>4</v>
      </c>
      <c r="K1346" s="549">
        <v>12000</v>
      </c>
      <c r="L1346" s="559">
        <f t="shared" si="116"/>
        <v>48000</v>
      </c>
      <c r="M1346" s="516"/>
      <c r="N1346" s="516"/>
      <c r="O1346" s="516"/>
      <c r="P1346" s="516"/>
      <c r="Q1346" s="516"/>
      <c r="R1346" s="728"/>
    </row>
    <row r="1347" spans="1:18" outlineLevel="2" x14ac:dyDescent="0.25">
      <c r="A1347" s="586" t="s">
        <v>1074</v>
      </c>
      <c r="B1347" s="524">
        <v>30111601</v>
      </c>
      <c r="C1347" s="523">
        <v>657</v>
      </c>
      <c r="D1347" s="535" t="s">
        <v>967</v>
      </c>
      <c r="E1347" s="105" t="s">
        <v>402</v>
      </c>
      <c r="F1347" s="537">
        <v>1</v>
      </c>
      <c r="G1347" s="537">
        <v>1</v>
      </c>
      <c r="H1347" s="537">
        <v>1</v>
      </c>
      <c r="I1347" s="537">
        <v>1</v>
      </c>
      <c r="J1347" s="534">
        <f t="shared" si="115"/>
        <v>4</v>
      </c>
      <c r="K1347" s="549">
        <v>5335</v>
      </c>
      <c r="L1347" s="559">
        <f t="shared" si="116"/>
        <v>21340</v>
      </c>
      <c r="M1347" s="516"/>
      <c r="N1347" s="516"/>
      <c r="O1347" s="516"/>
      <c r="P1347" s="516"/>
      <c r="Q1347" s="516"/>
      <c r="R1347" s="728"/>
    </row>
    <row r="1348" spans="1:18" outlineLevel="2" x14ac:dyDescent="0.25">
      <c r="A1348" s="586" t="s">
        <v>1074</v>
      </c>
      <c r="B1348" s="524">
        <v>30111601</v>
      </c>
      <c r="C1348" s="523">
        <v>657</v>
      </c>
      <c r="D1348" s="535" t="s">
        <v>643</v>
      </c>
      <c r="E1348" s="105" t="s">
        <v>402</v>
      </c>
      <c r="F1348" s="537">
        <v>1</v>
      </c>
      <c r="G1348" s="537">
        <v>1</v>
      </c>
      <c r="H1348" s="537">
        <v>1</v>
      </c>
      <c r="I1348" s="537">
        <v>1</v>
      </c>
      <c r="J1348" s="534">
        <f t="shared" si="115"/>
        <v>4</v>
      </c>
      <c r="K1348" s="549">
        <v>16100</v>
      </c>
      <c r="L1348" s="559">
        <f t="shared" si="116"/>
        <v>64400</v>
      </c>
      <c r="M1348" s="516"/>
      <c r="N1348" s="516"/>
      <c r="O1348" s="516"/>
      <c r="P1348" s="516"/>
      <c r="Q1348" s="516"/>
      <c r="R1348" s="728"/>
    </row>
    <row r="1349" spans="1:18" outlineLevel="2" x14ac:dyDescent="0.25">
      <c r="A1349" s="586" t="s">
        <v>1074</v>
      </c>
      <c r="B1349" s="524">
        <v>30111601</v>
      </c>
      <c r="C1349" s="523">
        <v>657</v>
      </c>
      <c r="D1349" s="535" t="s">
        <v>860</v>
      </c>
      <c r="E1349" s="105" t="s">
        <v>402</v>
      </c>
      <c r="F1349" s="537">
        <v>1</v>
      </c>
      <c r="G1349" s="537">
        <v>1</v>
      </c>
      <c r="H1349" s="537">
        <v>1</v>
      </c>
      <c r="I1349" s="537">
        <v>1</v>
      </c>
      <c r="J1349" s="534">
        <f t="shared" si="115"/>
        <v>4</v>
      </c>
      <c r="K1349" s="549">
        <v>2610</v>
      </c>
      <c r="L1349" s="559">
        <f t="shared" si="116"/>
        <v>10440</v>
      </c>
      <c r="M1349" s="516"/>
      <c r="N1349" s="516"/>
      <c r="O1349" s="516"/>
      <c r="P1349" s="516"/>
      <c r="Q1349" s="516"/>
      <c r="R1349" s="728"/>
    </row>
    <row r="1350" spans="1:18" outlineLevel="2" x14ac:dyDescent="0.25">
      <c r="A1350" s="586" t="s">
        <v>1074</v>
      </c>
      <c r="B1350" s="524">
        <v>30111601</v>
      </c>
      <c r="C1350" s="523">
        <v>657</v>
      </c>
      <c r="D1350" s="535" t="s">
        <v>966</v>
      </c>
      <c r="E1350" s="105" t="s">
        <v>402</v>
      </c>
      <c r="F1350" s="537">
        <v>1</v>
      </c>
      <c r="G1350" s="537">
        <v>1</v>
      </c>
      <c r="H1350" s="537">
        <v>1</v>
      </c>
      <c r="I1350" s="537">
        <v>1</v>
      </c>
      <c r="J1350" s="534">
        <f t="shared" si="115"/>
        <v>4</v>
      </c>
      <c r="K1350" s="549">
        <v>3680</v>
      </c>
      <c r="L1350" s="559">
        <f t="shared" si="116"/>
        <v>14720</v>
      </c>
      <c r="M1350" s="516"/>
      <c r="N1350" s="516"/>
      <c r="O1350" s="516"/>
      <c r="P1350" s="516"/>
      <c r="Q1350" s="516"/>
      <c r="R1350" s="728"/>
    </row>
    <row r="1351" spans="1:18" outlineLevel="2" x14ac:dyDescent="0.25">
      <c r="A1351" s="586" t="s">
        <v>1074</v>
      </c>
      <c r="B1351" s="524">
        <v>30111601</v>
      </c>
      <c r="C1351" s="523">
        <v>657</v>
      </c>
      <c r="D1351" s="535" t="s">
        <v>612</v>
      </c>
      <c r="E1351" s="105" t="s">
        <v>402</v>
      </c>
      <c r="F1351" s="537">
        <v>1</v>
      </c>
      <c r="G1351" s="537">
        <v>1</v>
      </c>
      <c r="H1351" s="537">
        <v>1</v>
      </c>
      <c r="I1351" s="537">
        <v>1</v>
      </c>
      <c r="J1351" s="534">
        <f t="shared" si="115"/>
        <v>4</v>
      </c>
      <c r="K1351" s="549">
        <v>11200</v>
      </c>
      <c r="L1351" s="559">
        <f t="shared" si="116"/>
        <v>44800</v>
      </c>
      <c r="M1351" s="516"/>
      <c r="N1351" s="516"/>
      <c r="O1351" s="516"/>
      <c r="P1351" s="516"/>
      <c r="Q1351" s="516"/>
      <c r="R1351" s="728"/>
    </row>
    <row r="1352" spans="1:18" outlineLevel="2" x14ac:dyDescent="0.25">
      <c r="A1352" s="586" t="s">
        <v>1074</v>
      </c>
      <c r="B1352" s="524">
        <v>31231313</v>
      </c>
      <c r="C1352" s="523">
        <v>657</v>
      </c>
      <c r="D1352" s="535" t="s">
        <v>965</v>
      </c>
      <c r="E1352" s="105" t="s">
        <v>402</v>
      </c>
      <c r="F1352" s="537">
        <v>2</v>
      </c>
      <c r="G1352" s="537">
        <v>2</v>
      </c>
      <c r="H1352" s="537">
        <v>2</v>
      </c>
      <c r="I1352" s="537">
        <v>2</v>
      </c>
      <c r="J1352" s="534">
        <f t="shared" si="115"/>
        <v>8</v>
      </c>
      <c r="K1352" s="549">
        <v>2420</v>
      </c>
      <c r="L1352" s="559">
        <f t="shared" si="116"/>
        <v>19360</v>
      </c>
      <c r="M1352" s="516"/>
      <c r="N1352" s="516"/>
      <c r="O1352" s="516"/>
      <c r="P1352" s="516"/>
      <c r="Q1352" s="516"/>
      <c r="R1352" s="728"/>
    </row>
    <row r="1353" spans="1:18" outlineLevel="2" x14ac:dyDescent="0.25">
      <c r="A1353" s="586" t="s">
        <v>1074</v>
      </c>
      <c r="B1353" s="524">
        <v>30111601</v>
      </c>
      <c r="C1353" s="523">
        <v>657</v>
      </c>
      <c r="D1353" s="535" t="s">
        <v>969</v>
      </c>
      <c r="E1353" s="105" t="s">
        <v>402</v>
      </c>
      <c r="F1353" s="537">
        <v>2</v>
      </c>
      <c r="G1353" s="537">
        <v>2</v>
      </c>
      <c r="H1353" s="537">
        <v>2</v>
      </c>
      <c r="I1353" s="537">
        <v>2</v>
      </c>
      <c r="J1353" s="534">
        <f t="shared" si="115"/>
        <v>8</v>
      </c>
      <c r="K1353" s="549">
        <v>8650</v>
      </c>
      <c r="L1353" s="559">
        <f t="shared" si="116"/>
        <v>69200</v>
      </c>
      <c r="M1353" s="516"/>
      <c r="N1353" s="516"/>
      <c r="O1353" s="516"/>
      <c r="P1353" s="516"/>
      <c r="Q1353" s="516"/>
      <c r="R1353" s="728"/>
    </row>
    <row r="1354" spans="1:18" ht="15.75" customHeight="1" outlineLevel="2" x14ac:dyDescent="0.25">
      <c r="A1354" s="586" t="s">
        <v>1074</v>
      </c>
      <c r="B1354" s="524">
        <v>40142327</v>
      </c>
      <c r="C1354" s="523">
        <v>657</v>
      </c>
      <c r="D1354" s="535" t="s">
        <v>949</v>
      </c>
      <c r="E1354" s="105" t="s">
        <v>402</v>
      </c>
      <c r="F1354" s="537">
        <v>2</v>
      </c>
      <c r="G1354" s="537">
        <v>2</v>
      </c>
      <c r="H1354" s="537">
        <v>1</v>
      </c>
      <c r="I1354" s="537">
        <v>1</v>
      </c>
      <c r="J1354" s="534">
        <f t="shared" si="115"/>
        <v>6</v>
      </c>
      <c r="K1354" s="549">
        <v>5600</v>
      </c>
      <c r="L1354" s="559">
        <f t="shared" si="116"/>
        <v>33600</v>
      </c>
      <c r="M1354" s="516"/>
      <c r="N1354" s="516"/>
      <c r="O1354" s="516"/>
      <c r="P1354" s="516"/>
      <c r="Q1354" s="516"/>
      <c r="R1354" s="728"/>
    </row>
    <row r="1355" spans="1:18" outlineLevel="2" x14ac:dyDescent="0.25">
      <c r="A1355" s="586" t="s">
        <v>1074</v>
      </c>
      <c r="B1355" s="524">
        <v>31231313</v>
      </c>
      <c r="C1355" s="523">
        <v>657</v>
      </c>
      <c r="D1355" s="535" t="s">
        <v>499</v>
      </c>
      <c r="E1355" s="105" t="s">
        <v>402</v>
      </c>
      <c r="F1355" s="537">
        <v>1</v>
      </c>
      <c r="G1355" s="537">
        <v>1</v>
      </c>
      <c r="H1355" s="537">
        <v>1</v>
      </c>
      <c r="I1355" s="537">
        <v>1</v>
      </c>
      <c r="J1355" s="534">
        <f t="shared" si="115"/>
        <v>4</v>
      </c>
      <c r="K1355" s="549">
        <v>6600</v>
      </c>
      <c r="L1355" s="559">
        <f t="shared" si="116"/>
        <v>26400</v>
      </c>
      <c r="M1355" s="516"/>
      <c r="N1355" s="516"/>
      <c r="O1355" s="516"/>
      <c r="P1355" s="516"/>
      <c r="Q1355" s="516"/>
      <c r="R1355" s="728"/>
    </row>
    <row r="1356" spans="1:18" outlineLevel="2" x14ac:dyDescent="0.25">
      <c r="A1356" s="586" t="s">
        <v>1074</v>
      </c>
      <c r="B1356" s="524">
        <v>40142327</v>
      </c>
      <c r="C1356" s="523">
        <v>657</v>
      </c>
      <c r="D1356" s="535" t="s">
        <v>964</v>
      </c>
      <c r="E1356" s="105" t="s">
        <v>402</v>
      </c>
      <c r="F1356" s="537">
        <v>2</v>
      </c>
      <c r="G1356" s="537">
        <v>2</v>
      </c>
      <c r="H1356" s="537">
        <v>2</v>
      </c>
      <c r="I1356" s="537">
        <v>2</v>
      </c>
      <c r="J1356" s="534">
        <f t="shared" si="115"/>
        <v>8</v>
      </c>
      <c r="K1356" s="549">
        <v>1960</v>
      </c>
      <c r="L1356" s="559">
        <f t="shared" si="116"/>
        <v>15680</v>
      </c>
      <c r="M1356" s="516"/>
      <c r="N1356" s="516"/>
      <c r="O1356" s="516"/>
      <c r="P1356" s="516"/>
      <c r="Q1356" s="516"/>
      <c r="R1356" s="728"/>
    </row>
    <row r="1357" spans="1:18" outlineLevel="2" x14ac:dyDescent="0.25">
      <c r="A1357" s="586" t="s">
        <v>1074</v>
      </c>
      <c r="B1357" s="524">
        <v>30111601</v>
      </c>
      <c r="C1357" s="523">
        <v>657</v>
      </c>
      <c r="D1357" s="535" t="s">
        <v>498</v>
      </c>
      <c r="E1357" s="105" t="s">
        <v>402</v>
      </c>
      <c r="F1357" s="537">
        <v>2</v>
      </c>
      <c r="G1357" s="537">
        <v>2</v>
      </c>
      <c r="H1357" s="537">
        <v>2</v>
      </c>
      <c r="I1357" s="537">
        <v>2</v>
      </c>
      <c r="J1357" s="534">
        <f t="shared" si="115"/>
        <v>8</v>
      </c>
      <c r="K1357" s="549">
        <v>5200</v>
      </c>
      <c r="L1357" s="559">
        <f t="shared" si="116"/>
        <v>41600</v>
      </c>
      <c r="M1357" s="516"/>
      <c r="N1357" s="516"/>
      <c r="O1357" s="516"/>
      <c r="P1357" s="516"/>
      <c r="Q1357" s="516"/>
      <c r="R1357" s="728"/>
    </row>
    <row r="1358" spans="1:18" ht="23.25" customHeight="1" outlineLevel="2" x14ac:dyDescent="0.25">
      <c r="A1358" s="586" t="s">
        <v>1074</v>
      </c>
      <c r="B1358" s="524">
        <v>40142327</v>
      </c>
      <c r="C1358" s="523">
        <v>657</v>
      </c>
      <c r="D1358" s="535" t="s">
        <v>507</v>
      </c>
      <c r="E1358" s="105" t="s">
        <v>402</v>
      </c>
      <c r="F1358" s="537">
        <v>2</v>
      </c>
      <c r="G1358" s="537">
        <v>2</v>
      </c>
      <c r="H1358" s="537">
        <v>2</v>
      </c>
      <c r="I1358" s="537">
        <v>2</v>
      </c>
      <c r="J1358" s="534">
        <f t="shared" si="115"/>
        <v>8</v>
      </c>
      <c r="K1358" s="549">
        <v>3200</v>
      </c>
      <c r="L1358" s="559">
        <f t="shared" si="116"/>
        <v>25600</v>
      </c>
      <c r="M1358" s="516"/>
      <c r="N1358" s="516"/>
      <c r="O1358" s="516"/>
      <c r="P1358" s="516"/>
      <c r="Q1358" s="516"/>
      <c r="R1358" s="728"/>
    </row>
    <row r="1359" spans="1:18" ht="24.75" customHeight="1" outlineLevel="2" x14ac:dyDescent="0.25">
      <c r="A1359" s="586" t="s">
        <v>1074</v>
      </c>
      <c r="B1359" s="524">
        <v>40142327</v>
      </c>
      <c r="C1359" s="523">
        <v>657</v>
      </c>
      <c r="D1359" s="535" t="s">
        <v>506</v>
      </c>
      <c r="E1359" s="105" t="s">
        <v>402</v>
      </c>
      <c r="F1359" s="537">
        <v>3</v>
      </c>
      <c r="G1359" s="537">
        <v>3</v>
      </c>
      <c r="H1359" s="537">
        <v>3</v>
      </c>
      <c r="I1359" s="537">
        <v>3</v>
      </c>
      <c r="J1359" s="534">
        <f t="shared" si="115"/>
        <v>12</v>
      </c>
      <c r="K1359" s="549">
        <v>2400</v>
      </c>
      <c r="L1359" s="559">
        <f t="shared" si="116"/>
        <v>28800</v>
      </c>
      <c r="M1359" s="516"/>
      <c r="N1359" s="516"/>
      <c r="O1359" s="516"/>
      <c r="P1359" s="516"/>
      <c r="Q1359" s="516"/>
      <c r="R1359" s="728"/>
    </row>
    <row r="1360" spans="1:18" ht="19.5" customHeight="1" outlineLevel="2" x14ac:dyDescent="0.25">
      <c r="A1360" s="586" t="s">
        <v>1074</v>
      </c>
      <c r="B1360" s="524">
        <v>40142327</v>
      </c>
      <c r="C1360" s="523">
        <v>657</v>
      </c>
      <c r="D1360" s="535" t="s">
        <v>505</v>
      </c>
      <c r="E1360" s="105" t="s">
        <v>402</v>
      </c>
      <c r="F1360" s="537">
        <v>2</v>
      </c>
      <c r="G1360" s="537">
        <v>2</v>
      </c>
      <c r="H1360" s="537">
        <v>2</v>
      </c>
      <c r="I1360" s="537">
        <v>2</v>
      </c>
      <c r="J1360" s="534">
        <f t="shared" si="115"/>
        <v>8</v>
      </c>
      <c r="K1360" s="549">
        <v>1630</v>
      </c>
      <c r="L1360" s="559">
        <f t="shared" si="116"/>
        <v>13040</v>
      </c>
      <c r="M1360" s="516"/>
      <c r="N1360" s="516"/>
      <c r="O1360" s="516"/>
      <c r="P1360" s="516"/>
      <c r="Q1360" s="516"/>
      <c r="R1360" s="728"/>
    </row>
    <row r="1361" spans="1:19" outlineLevel="2" x14ac:dyDescent="0.25">
      <c r="A1361" s="586" t="s">
        <v>1074</v>
      </c>
      <c r="B1361" s="524">
        <v>40142327</v>
      </c>
      <c r="C1361" s="523">
        <v>657</v>
      </c>
      <c r="D1361" s="535" t="s">
        <v>504</v>
      </c>
      <c r="E1361" s="105" t="s">
        <v>402</v>
      </c>
      <c r="F1361" s="537">
        <v>3</v>
      </c>
      <c r="G1361" s="537">
        <v>3</v>
      </c>
      <c r="H1361" s="537">
        <v>2</v>
      </c>
      <c r="I1361" s="537">
        <v>2</v>
      </c>
      <c r="J1361" s="534">
        <f t="shared" si="115"/>
        <v>10</v>
      </c>
      <c r="K1361" s="549">
        <v>1300</v>
      </c>
      <c r="L1361" s="559">
        <f t="shared" si="116"/>
        <v>13000</v>
      </c>
      <c r="M1361" s="516"/>
      <c r="N1361" s="516"/>
      <c r="O1361" s="516"/>
      <c r="P1361" s="516"/>
      <c r="Q1361" s="516"/>
      <c r="R1361" s="728">
        <f>+R1362-L1362</f>
        <v>26</v>
      </c>
    </row>
    <row r="1362" spans="1:19" ht="21.75" customHeight="1" outlineLevel="2" x14ac:dyDescent="0.25">
      <c r="A1362" s="586" t="s">
        <v>1074</v>
      </c>
      <c r="B1362" s="524">
        <v>40142327</v>
      </c>
      <c r="C1362" s="523"/>
      <c r="D1362" s="876" t="s">
        <v>1810</v>
      </c>
      <c r="E1362" s="876"/>
      <c r="F1362" s="876"/>
      <c r="G1362" s="876"/>
      <c r="H1362" s="876"/>
      <c r="I1362" s="698"/>
      <c r="J1362" s="667"/>
      <c r="K1362" s="652"/>
      <c r="L1362" s="703">
        <f>SUBTOTAL(9,L1263:L1361)</f>
        <v>4999974</v>
      </c>
      <c r="M1362" s="631"/>
      <c r="N1362" s="631"/>
      <c r="O1362" s="631"/>
      <c r="P1362" s="631"/>
      <c r="Q1362" s="631"/>
      <c r="R1362" s="727">
        <v>5000000</v>
      </c>
    </row>
    <row r="1363" spans="1:19" ht="21.75" customHeight="1" outlineLevel="2" x14ac:dyDescent="0.25">
      <c r="A1363" s="586"/>
      <c r="B1363" s="577" t="s">
        <v>1437</v>
      </c>
      <c r="C1363" s="523"/>
      <c r="D1363" s="796" t="s">
        <v>1734</v>
      </c>
      <c r="E1363" s="693"/>
      <c r="F1363" s="693"/>
      <c r="G1363" s="693"/>
      <c r="H1363" s="693"/>
      <c r="I1363" s="537"/>
      <c r="J1363" s="534"/>
      <c r="K1363" s="549"/>
      <c r="L1363" s="701"/>
      <c r="M1363" s="516"/>
      <c r="N1363" s="516"/>
      <c r="O1363" s="516"/>
      <c r="P1363" s="516"/>
      <c r="Q1363" s="516"/>
      <c r="R1363" s="728"/>
    </row>
    <row r="1364" spans="1:19" ht="21.75" customHeight="1" outlineLevel="2" x14ac:dyDescent="0.25">
      <c r="A1364" s="586"/>
      <c r="B1364" s="524">
        <v>40151513</v>
      </c>
      <c r="C1364" s="536">
        <v>658</v>
      </c>
      <c r="D1364" s="535" t="s">
        <v>455</v>
      </c>
      <c r="E1364" s="105" t="s">
        <v>402</v>
      </c>
      <c r="F1364" s="537">
        <v>10</v>
      </c>
      <c r="G1364" s="537">
        <v>10</v>
      </c>
      <c r="H1364" s="537">
        <v>10</v>
      </c>
      <c r="I1364" s="537">
        <v>10</v>
      </c>
      <c r="J1364" s="534">
        <f t="shared" ref="J1364" si="117">+I1364+H1364+G1364+F1364</f>
        <v>40</v>
      </c>
      <c r="K1364" s="549">
        <v>4500</v>
      </c>
      <c r="L1364" s="559">
        <f t="shared" ref="L1364" si="118">+K1364*J1364</f>
        <v>180000</v>
      </c>
      <c r="M1364" s="516"/>
      <c r="N1364" s="516"/>
      <c r="O1364" s="516"/>
      <c r="P1364" s="516"/>
      <c r="Q1364" s="516"/>
      <c r="R1364" s="728"/>
    </row>
    <row r="1365" spans="1:19" ht="21.75" customHeight="1" outlineLevel="2" x14ac:dyDescent="0.25">
      <c r="A1365" s="586"/>
      <c r="B1365" s="524">
        <v>23171511</v>
      </c>
      <c r="C1365" s="536">
        <v>658</v>
      </c>
      <c r="D1365" s="535" t="s">
        <v>404</v>
      </c>
      <c r="E1365" s="105" t="s">
        <v>402</v>
      </c>
      <c r="F1365" s="537">
        <v>3</v>
      </c>
      <c r="G1365" s="537">
        <v>3</v>
      </c>
      <c r="H1365" s="537">
        <v>3</v>
      </c>
      <c r="I1365" s="537">
        <v>3</v>
      </c>
      <c r="J1365" s="534">
        <f t="shared" ref="J1365:J1367" si="119">+I1365+H1365+G1365+F1365</f>
        <v>12</v>
      </c>
      <c r="K1365" s="549">
        <v>18000</v>
      </c>
      <c r="L1365" s="555">
        <f t="shared" ref="L1365:L1367" si="120">+K1365*J1365</f>
        <v>216000</v>
      </c>
      <c r="M1365" s="614"/>
      <c r="N1365" s="614"/>
      <c r="O1365" s="614"/>
      <c r="P1365" s="614"/>
      <c r="Q1365" s="614"/>
      <c r="R1365" s="775"/>
    </row>
    <row r="1366" spans="1:19" ht="21.75" customHeight="1" outlineLevel="2" x14ac:dyDescent="0.25">
      <c r="A1366" s="586"/>
      <c r="B1366" s="524">
        <v>27111707</v>
      </c>
      <c r="C1366" s="536">
        <v>658</v>
      </c>
      <c r="D1366" s="535" t="s">
        <v>1041</v>
      </c>
      <c r="E1366" s="105" t="s">
        <v>402</v>
      </c>
      <c r="F1366" s="537">
        <v>5</v>
      </c>
      <c r="G1366" s="537">
        <v>5</v>
      </c>
      <c r="H1366" s="537">
        <v>5</v>
      </c>
      <c r="I1366" s="537">
        <v>5</v>
      </c>
      <c r="J1366" s="534">
        <f t="shared" si="119"/>
        <v>20</v>
      </c>
      <c r="K1366" s="549">
        <v>4600</v>
      </c>
      <c r="L1366" s="555">
        <f t="shared" si="120"/>
        <v>92000</v>
      </c>
      <c r="M1366" s="614"/>
      <c r="N1366" s="614"/>
      <c r="O1366" s="614"/>
      <c r="P1366" s="614"/>
      <c r="Q1366" s="614"/>
      <c r="R1366" s="775"/>
    </row>
    <row r="1367" spans="1:19" ht="21.75" customHeight="1" outlineLevel="2" x14ac:dyDescent="0.25">
      <c r="A1367" s="586"/>
      <c r="B1367" s="524">
        <v>30191501</v>
      </c>
      <c r="C1367" s="536">
        <v>658</v>
      </c>
      <c r="D1367" s="535" t="s">
        <v>580</v>
      </c>
      <c r="E1367" s="105" t="s">
        <v>402</v>
      </c>
      <c r="F1367" s="537">
        <v>10</v>
      </c>
      <c r="G1367" s="537">
        <v>10</v>
      </c>
      <c r="H1367" s="537">
        <v>10</v>
      </c>
      <c r="I1367" s="537">
        <v>10</v>
      </c>
      <c r="J1367" s="534">
        <f t="shared" si="119"/>
        <v>40</v>
      </c>
      <c r="K1367" s="549">
        <v>33300</v>
      </c>
      <c r="L1367" s="555">
        <f t="shared" si="120"/>
        <v>1332000</v>
      </c>
      <c r="M1367" s="614"/>
      <c r="N1367" s="614"/>
      <c r="O1367" s="614"/>
      <c r="P1367" s="614"/>
      <c r="Q1367" s="614"/>
      <c r="R1367" s="775"/>
    </row>
    <row r="1368" spans="1:19" outlineLevel="2" x14ac:dyDescent="0.25">
      <c r="A1368" s="586" t="s">
        <v>1074</v>
      </c>
      <c r="B1368" s="524">
        <v>21101504</v>
      </c>
      <c r="C1368" s="536">
        <v>658</v>
      </c>
      <c r="D1368" s="535" t="s">
        <v>398</v>
      </c>
      <c r="E1368" s="102" t="s">
        <v>402</v>
      </c>
      <c r="F1368" s="537">
        <v>3</v>
      </c>
      <c r="G1368" s="537">
        <v>3</v>
      </c>
      <c r="H1368" s="537">
        <v>3</v>
      </c>
      <c r="I1368" s="537">
        <v>3</v>
      </c>
      <c r="J1368" s="534">
        <f t="shared" ref="J1368:J1371" si="121">+I1368+H1368+G1368+F1368</f>
        <v>12</v>
      </c>
      <c r="K1368" s="549">
        <v>15000</v>
      </c>
      <c r="L1368" s="555">
        <f>+K1368*J1368</f>
        <v>180000</v>
      </c>
      <c r="M1368" s="614"/>
      <c r="N1368" s="614"/>
      <c r="O1368" s="614"/>
      <c r="P1368" s="614"/>
      <c r="Q1368" s="614"/>
      <c r="R1368" s="775">
        <f>+R1369-L1369</f>
        <v>0</v>
      </c>
    </row>
    <row r="1369" spans="1:19" ht="15.75" outlineLevel="2" x14ac:dyDescent="0.25">
      <c r="A1369" s="586"/>
      <c r="B1369" s="819" t="s">
        <v>1416</v>
      </c>
      <c r="C1369" s="536"/>
      <c r="D1369" s="800" t="s">
        <v>1734</v>
      </c>
      <c r="E1369" s="801"/>
      <c r="F1369" s="801"/>
      <c r="G1369" s="801"/>
      <c r="H1369" s="634"/>
      <c r="I1369" s="634"/>
      <c r="J1369" s="635"/>
      <c r="K1369" s="652"/>
      <c r="L1369" s="702">
        <f>SUM(L1363:L1368)</f>
        <v>2000000</v>
      </c>
      <c r="M1369" s="667"/>
      <c r="N1369" s="667"/>
      <c r="O1369" s="667"/>
      <c r="P1369" s="667"/>
      <c r="Q1369" s="667"/>
      <c r="R1369" s="776">
        <v>2000000</v>
      </c>
    </row>
    <row r="1370" spans="1:19" outlineLevel="2" x14ac:dyDescent="0.25">
      <c r="A1370" s="586"/>
      <c r="B1370" s="819"/>
      <c r="C1370" s="536"/>
      <c r="D1370" s="846" t="s">
        <v>1473</v>
      </c>
      <c r="E1370" s="846"/>
      <c r="F1370" s="846"/>
      <c r="G1370" s="846"/>
      <c r="H1370" s="537"/>
      <c r="I1370" s="537"/>
      <c r="J1370" s="534"/>
      <c r="K1370" s="549"/>
      <c r="L1370" s="555"/>
      <c r="M1370" s="614"/>
      <c r="N1370" s="614"/>
      <c r="O1370" s="614"/>
      <c r="P1370" s="614"/>
      <c r="Q1370" s="614"/>
      <c r="R1370" s="775"/>
    </row>
    <row r="1371" spans="1:19" ht="20.25" customHeight="1" outlineLevel="2" x14ac:dyDescent="0.25">
      <c r="A1371" s="586" t="s">
        <v>1074</v>
      </c>
      <c r="B1371" s="819" t="s">
        <v>1788</v>
      </c>
      <c r="C1371" s="543">
        <v>685</v>
      </c>
      <c r="D1371" s="553" t="s">
        <v>1811</v>
      </c>
      <c r="E1371" s="102" t="s">
        <v>402</v>
      </c>
      <c r="F1371" s="551"/>
      <c r="G1371" s="551">
        <v>1</v>
      </c>
      <c r="H1371" s="551">
        <v>1</v>
      </c>
      <c r="I1371" s="551"/>
      <c r="J1371" s="534">
        <f t="shared" si="121"/>
        <v>2</v>
      </c>
      <c r="K1371" s="552">
        <v>1000000</v>
      </c>
      <c r="L1371" s="559">
        <f>+K1371*J1371</f>
        <v>2000000</v>
      </c>
      <c r="M1371" s="516"/>
      <c r="N1371" s="516"/>
      <c r="O1371" s="516"/>
      <c r="P1371" s="516"/>
      <c r="Q1371" s="516"/>
      <c r="R1371" s="728"/>
    </row>
    <row r="1372" spans="1:19" ht="20.25" customHeight="1" outlineLevel="2" thickBot="1" x14ac:dyDescent="0.3">
      <c r="A1372" s="586"/>
      <c r="B1372" s="820" t="s">
        <v>1480</v>
      </c>
      <c r="C1372" s="737"/>
      <c r="D1372" s="873" t="s">
        <v>1812</v>
      </c>
      <c r="E1372" s="873"/>
      <c r="F1372" s="873"/>
      <c r="G1372" s="873"/>
      <c r="H1372" s="821"/>
      <c r="I1372" s="821"/>
      <c r="J1372" s="822"/>
      <c r="K1372" s="823"/>
      <c r="L1372" s="741">
        <f>SUM(L1371)</f>
        <v>2000000</v>
      </c>
      <c r="M1372" s="824"/>
      <c r="N1372" s="824"/>
      <c r="O1372" s="824"/>
      <c r="P1372" s="824"/>
      <c r="Q1372" s="824"/>
      <c r="R1372" s="743">
        <v>2000000</v>
      </c>
    </row>
    <row r="1373" spans="1:19" ht="40.5" customHeight="1" outlineLevel="2" thickBot="1" x14ac:dyDescent="0.55000000000000004">
      <c r="A1373" s="586"/>
      <c r="B1373" s="597"/>
      <c r="C1373" s="709"/>
      <c r="D1373" s="855" t="s">
        <v>1493</v>
      </c>
      <c r="E1373" s="856"/>
      <c r="F1373" s="856"/>
      <c r="G1373" s="856"/>
      <c r="H1373" s="856"/>
      <c r="I1373" s="856"/>
      <c r="J1373" s="857"/>
      <c r="K1373" s="894">
        <f>+L1036+L70+L7</f>
        <v>1626696562.8239999</v>
      </c>
      <c r="L1373" s="895"/>
      <c r="M1373" s="896"/>
      <c r="N1373" s="897"/>
      <c r="O1373" s="897"/>
      <c r="P1373" s="897"/>
      <c r="Q1373" s="898"/>
      <c r="R1373" s="899">
        <f>+R1036+R70+R7</f>
        <v>1626693980</v>
      </c>
      <c r="S1373" s="591"/>
    </row>
    <row r="1374" spans="1:19" ht="15.75" outlineLevel="1" thickBot="1" x14ac:dyDescent="0.3">
      <c r="A1374" s="547"/>
      <c r="B1374" s="699"/>
      <c r="C1374" s="564"/>
      <c r="D1374" s="595"/>
      <c r="E1374" s="592"/>
      <c r="F1374" s="592"/>
      <c r="G1374" s="592"/>
      <c r="H1374" s="592"/>
      <c r="I1374" s="592"/>
      <c r="J1374" s="517"/>
      <c r="K1374" s="565"/>
      <c r="L1374" s="707"/>
      <c r="M1374" s="521"/>
      <c r="N1374" s="521"/>
      <c r="O1374" s="521"/>
      <c r="P1374" s="521"/>
      <c r="Q1374" s="662"/>
      <c r="S1374" s="591"/>
    </row>
    <row r="1375" spans="1:19" ht="15.75" outlineLevel="1" thickBot="1" x14ac:dyDescent="0.3">
      <c r="A1375" s="547"/>
      <c r="B1375" s="567"/>
      <c r="M1375" s="519"/>
      <c r="N1375" s="519"/>
      <c r="O1375" s="519"/>
      <c r="P1375" s="519"/>
      <c r="Q1375" s="520"/>
    </row>
    <row r="1376" spans="1:19" ht="15.75" outlineLevel="1" thickBot="1" x14ac:dyDescent="0.3">
      <c r="A1376" s="562"/>
      <c r="M1376" s="566"/>
      <c r="N1376" s="566"/>
      <c r="O1376" s="566"/>
      <c r="P1376" s="566"/>
      <c r="Q1376" s="566"/>
    </row>
    <row r="1377" spans="1:1" outlineLevel="1" x14ac:dyDescent="0.25">
      <c r="A1377" s="563"/>
    </row>
  </sheetData>
  <mergeCells count="129">
    <mergeCell ref="B4:R4"/>
    <mergeCell ref="A1:R1"/>
    <mergeCell ref="A2:R2"/>
    <mergeCell ref="A3:R3"/>
    <mergeCell ref="D1164:H1164"/>
    <mergeCell ref="D1177:G1177"/>
    <mergeCell ref="D94:F94"/>
    <mergeCell ref="D1037:J1037"/>
    <mergeCell ref="D870:G870"/>
    <mergeCell ref="D884:G884"/>
    <mergeCell ref="D1035:F1035"/>
    <mergeCell ref="D1171:G1171"/>
    <mergeCell ref="D869:H869"/>
    <mergeCell ref="D895:H895"/>
    <mergeCell ref="D1032:H1032"/>
    <mergeCell ref="D1137:J1137"/>
    <mergeCell ref="D1150:H1150"/>
    <mergeCell ref="D1142:H1142"/>
    <mergeCell ref="D1149:H1149"/>
    <mergeCell ref="F5:I5"/>
    <mergeCell ref="D115:I115"/>
    <mergeCell ref="D162:H162"/>
    <mergeCell ref="D169:G169"/>
    <mergeCell ref="D183:H183"/>
    <mergeCell ref="D1372:G1372"/>
    <mergeCell ref="D1261:I1261"/>
    <mergeCell ref="D1217:I1217"/>
    <mergeCell ref="D12:K12"/>
    <mergeCell ref="D16:H16"/>
    <mergeCell ref="D20:I20"/>
    <mergeCell ref="D25:H25"/>
    <mergeCell ref="D30:J30"/>
    <mergeCell ref="D34:K34"/>
    <mergeCell ref="D38:J38"/>
    <mergeCell ref="D47:J47"/>
    <mergeCell ref="D52:J52"/>
    <mergeCell ref="D57:G57"/>
    <mergeCell ref="D63:J63"/>
    <mergeCell ref="D69:G69"/>
    <mergeCell ref="D102:G102"/>
    <mergeCell ref="D1262:H1262"/>
    <mergeCell ref="D1362:H1362"/>
    <mergeCell ref="D1370:G1370"/>
    <mergeCell ref="D1212:H1212"/>
    <mergeCell ref="D1213:H1213"/>
    <mergeCell ref="D1218:I1218"/>
    <mergeCell ref="D1180:H1180"/>
    <mergeCell ref="D1178:G1178"/>
    <mergeCell ref="D1205:H1205"/>
    <mergeCell ref="A7:K7"/>
    <mergeCell ref="D21:H21"/>
    <mergeCell ref="D53:G53"/>
    <mergeCell ref="D95:I95"/>
    <mergeCell ref="D103:I103"/>
    <mergeCell ref="D39:J39"/>
    <mergeCell ref="D48:J48"/>
    <mergeCell ref="D58:J58"/>
    <mergeCell ref="D76:J76"/>
    <mergeCell ref="D81:J81"/>
    <mergeCell ref="D71:J71"/>
    <mergeCell ref="D8:K8"/>
    <mergeCell ref="D26:J26"/>
    <mergeCell ref="D31:K31"/>
    <mergeCell ref="D35:J35"/>
    <mergeCell ref="D75:G75"/>
    <mergeCell ref="D153:I153"/>
    <mergeCell ref="D70:J70"/>
    <mergeCell ref="D161:I161"/>
    <mergeCell ref="D146:G146"/>
    <mergeCell ref="D130:G130"/>
    <mergeCell ref="D1157:G1157"/>
    <mergeCell ref="D1168:G1168"/>
    <mergeCell ref="K1373:L1373"/>
    <mergeCell ref="D297:I297"/>
    <mergeCell ref="D170:I170"/>
    <mergeCell ref="D178:H178"/>
    <mergeCell ref="D184:I184"/>
    <mergeCell ref="D307:I307"/>
    <mergeCell ref="D310:H310"/>
    <mergeCell ref="D303:H303"/>
    <mergeCell ref="D298:I298"/>
    <mergeCell ref="D612:H612"/>
    <mergeCell ref="D618:G618"/>
    <mergeCell ref="D634:G634"/>
    <mergeCell ref="D894:F894"/>
    <mergeCell ref="D653:I653"/>
    <mergeCell ref="D319:H319"/>
    <mergeCell ref="D885:H885"/>
    <mergeCell ref="D1138:H1138"/>
    <mergeCell ref="D1036:J1036"/>
    <mergeCell ref="D1373:J1373"/>
    <mergeCell ref="D889:H889"/>
    <mergeCell ref="D888:H888"/>
    <mergeCell ref="D650:I650"/>
    <mergeCell ref="D1165:G1165"/>
    <mergeCell ref="D177:I177"/>
    <mergeCell ref="D348:G348"/>
    <mergeCell ref="D674:H674"/>
    <mergeCell ref="D679:H679"/>
    <mergeCell ref="D633:G633"/>
    <mergeCell ref="D637:G637"/>
    <mergeCell ref="D638:G638"/>
    <mergeCell ref="D649:G649"/>
    <mergeCell ref="D654:G654"/>
    <mergeCell ref="D673:H673"/>
    <mergeCell ref="D728:H728"/>
    <mergeCell ref="D1181:H1181"/>
    <mergeCell ref="D1204:H1204"/>
    <mergeCell ref="D80:G80"/>
    <mergeCell ref="D90:G90"/>
    <mergeCell ref="D306:F306"/>
    <mergeCell ref="D488:G488"/>
    <mergeCell ref="D611:G611"/>
    <mergeCell ref="D619:H619"/>
    <mergeCell ref="D623:H623"/>
    <mergeCell ref="D624:G624"/>
    <mergeCell ref="D514:I514"/>
    <mergeCell ref="D91:G91"/>
    <mergeCell ref="D111:H111"/>
    <mergeCell ref="D114:J114"/>
    <mergeCell ref="D121:H121"/>
    <mergeCell ref="D129:G129"/>
    <mergeCell ref="D145:G145"/>
    <mergeCell ref="D152:G152"/>
    <mergeCell ref="D318:G318"/>
    <mergeCell ref="D314:G314"/>
    <mergeCell ref="D218:I218"/>
    <mergeCell ref="D219:H219"/>
    <mergeCell ref="D347:H347"/>
  </mergeCells>
  <pageMargins left="0.23622047244094491" right="0.23622047244094491" top="0.74803149606299213" bottom="0.74803149606299213" header="0.31496062992125984" footer="0.31496062992125984"/>
  <pageSetup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plam</vt:lpstr>
      <vt:lpstr>plan  de compras  2017-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15725</dc:creator>
  <cp:lastModifiedBy>Ana Ogando</cp:lastModifiedBy>
  <cp:lastPrinted>2016-11-24T14:03:36Z</cp:lastPrinted>
  <dcterms:created xsi:type="dcterms:W3CDTF">2012-10-08T14:35:37Z</dcterms:created>
  <dcterms:modified xsi:type="dcterms:W3CDTF">2016-12-01T14:18:38Z</dcterms:modified>
</cp:coreProperties>
</file>