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REHABILITACION  CAÑADAS MUNICIPIOS SDO Y SDN/"/>
    </mc:Choice>
  </mc:AlternateContent>
  <xr:revisionPtr revIDLastSave="0" documentId="13_ncr:1_{07AB60E2-F614-D543-801B-A0767401D0E2}" xr6:coauthVersionLast="45" xr6:coauthVersionMax="45" xr10:uidLastSave="{00000000-0000-0000-0000-000000000000}"/>
  <bookViews>
    <workbookView xWindow="0" yWindow="460" windowWidth="20740" windowHeight="11160" tabRatio="826" xr2:uid="{00000000-000D-0000-FFFF-FFFF00000000}"/>
  </bookViews>
  <sheets>
    <sheet name="PRESUPUESTO  Act 23-11-20" sheetId="8" r:id="rId1"/>
  </sheets>
  <definedNames>
    <definedName name="_xlnm.Print_Area" localSheetId="0">'PRESUPUESTO  Act 23-11-20'!$A$1:$G$116</definedName>
    <definedName name="_xlnm.Print_Titles" localSheetId="0">'PRESUPUESTO  Act 23-11-20'!$1:$9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8" l="1"/>
  <c r="A44" i="8"/>
  <c r="A45" i="8" s="1"/>
  <c r="A46" i="8" s="1"/>
  <c r="A47" i="8" s="1"/>
  <c r="A48" i="8" s="1"/>
  <c r="K75" i="8" l="1"/>
  <c r="A67" i="8"/>
  <c r="A68" i="8" s="1"/>
  <c r="A69" i="8" s="1"/>
  <c r="A63" i="8"/>
  <c r="A64" i="8" s="1"/>
  <c r="A59" i="8"/>
  <c r="A60" i="8" s="1"/>
  <c r="C53" i="8"/>
  <c r="C54" i="8" s="1"/>
  <c r="A53" i="8"/>
  <c r="A54" i="8" s="1"/>
  <c r="A55" i="8" s="1"/>
  <c r="A56" i="8" s="1"/>
  <c r="C48" i="8"/>
  <c r="C47" i="8"/>
  <c r="C46" i="8"/>
  <c r="A41" i="8"/>
  <c r="A42" i="8" s="1"/>
  <c r="A43" i="8" s="1"/>
  <c r="C38" i="8"/>
  <c r="C37" i="8"/>
  <c r="C35" i="8"/>
  <c r="C34" i="8"/>
  <c r="C33" i="8"/>
  <c r="C32" i="8"/>
  <c r="C31" i="8"/>
  <c r="C30" i="8"/>
  <c r="A29" i="8"/>
  <c r="A36" i="8" s="1"/>
  <c r="C27" i="8"/>
  <c r="C26" i="8"/>
  <c r="C28" i="8" s="1"/>
  <c r="C25" i="8"/>
  <c r="A24" i="8"/>
  <c r="A17" i="8"/>
  <c r="A18" i="8" s="1"/>
  <c r="A19" i="8" s="1"/>
  <c r="A20" i="8" s="1"/>
  <c r="A21" i="8" s="1"/>
  <c r="A12" i="8"/>
  <c r="A13" i="8" s="1"/>
  <c r="A14" i="8" s="1"/>
  <c r="C55" i="8" l="1"/>
  <c r="G99" i="8" l="1"/>
</calcChain>
</file>

<file path=xl/sharedStrings.xml><?xml version="1.0" encoding="utf-8"?>
<sst xmlns="http://schemas.openxmlformats.org/spreadsheetml/2006/main" count="135" uniqueCount="99">
  <si>
    <t>Replanteo General y Nivelación</t>
  </si>
  <si>
    <t>ML</t>
  </si>
  <si>
    <t>P.A.</t>
  </si>
  <si>
    <t>Construcción de Accesos Temporales</t>
  </si>
  <si>
    <t>M2</t>
  </si>
  <si>
    <t>M3</t>
  </si>
  <si>
    <t>No.</t>
  </si>
  <si>
    <t>PARTIDAS</t>
  </si>
  <si>
    <t>CANT.</t>
  </si>
  <si>
    <t>UD</t>
  </si>
  <si>
    <t>P.U. RD$</t>
  </si>
  <si>
    <t>VALOR RD$</t>
  </si>
  <si>
    <t>Meses</t>
  </si>
  <si>
    <t>SUB-TOTAL COSTOS DIRECTOS</t>
  </si>
  <si>
    <t>GASTOS ADMINISTRATIVOS</t>
  </si>
  <si>
    <t>TRANSPORTE</t>
  </si>
  <si>
    <t>LEY # 6/86</t>
  </si>
  <si>
    <t>TOTAL DE GASTOS INDIRECTOS</t>
  </si>
  <si>
    <t>CUENCA HIDROGRAFICA</t>
  </si>
  <si>
    <t>EQUIPAMIENTO CAASD</t>
  </si>
  <si>
    <t>TOTAL GENERAL A CONTRATAR</t>
  </si>
  <si>
    <t xml:space="preserve">CORPORACIÓN DEL ACUEDUCTO Y ALCANTARILLADO DE SANTO DOMINGO </t>
  </si>
  <si>
    <t>* * *  C. A. A. S. D.  * * *</t>
  </si>
  <si>
    <t>Unidad Ejecutora de Proyectos</t>
  </si>
  <si>
    <t>SUB TOTAL
 RD$</t>
  </si>
  <si>
    <t>SEGURO Y FIANZAS</t>
  </si>
  <si>
    <t>SUB-TOTAL GENERAL EN RD$</t>
  </si>
  <si>
    <t>IMPREVISTOS</t>
  </si>
  <si>
    <t>TRABAJOS GENERALES:</t>
  </si>
  <si>
    <t>DEMOLICIONES:</t>
  </si>
  <si>
    <t>Control del Tránsito en Vías existentes de acceso a la obra (Cubicar Desglosado)</t>
  </si>
  <si>
    <t>Estructuras existentes (Cubicar Desglosado)</t>
  </si>
  <si>
    <t>MOVIMIENTO DE TIERRA:</t>
  </si>
  <si>
    <t>Limpieza, Desmonte y Destronque (Cubicar Desglosado)</t>
  </si>
  <si>
    <t>REPOSICION DE:</t>
  </si>
  <si>
    <t>PA</t>
  </si>
  <si>
    <t>Servicio Existente (Cubicar Desglosado)</t>
  </si>
  <si>
    <t>TRANSPORTE DE:</t>
  </si>
  <si>
    <t>Equipos Pesados  (Cubicar Desglosado)</t>
  </si>
  <si>
    <t>Material Interno  (Cubicar Desglosado)</t>
  </si>
  <si>
    <t>MANEJO DE AGUA CON BOMBA DE ACHIQUE DE:</t>
  </si>
  <si>
    <t>Ø4"</t>
  </si>
  <si>
    <t>Ø2"</t>
  </si>
  <si>
    <t>Ø3"</t>
  </si>
  <si>
    <t>DIA</t>
  </si>
  <si>
    <t>Bote de Material (con equipo) (Cubicar Desglosado)</t>
  </si>
  <si>
    <t xml:space="preserve">CONSTRUCCION DE: </t>
  </si>
  <si>
    <t>Topping C/Acero de 3/8", P = 1.36 qq/m3</t>
  </si>
  <si>
    <t>Losa Aligerada   T=0.25M</t>
  </si>
  <si>
    <t>Transporte de Escombros</t>
  </si>
  <si>
    <t>ACOMETIDAS SANITARIAS DE  8" x 4" PVC</t>
  </si>
  <si>
    <t>Encache de Talud  (Cubicar Desglosado)</t>
  </si>
  <si>
    <t>ILUMINACION EXTERIOR</t>
  </si>
  <si>
    <t>Tragantes para drenaje pluvial  (a cada lado) (incluye Tubería de  interconexión) (Cubicar Desglosado)</t>
  </si>
  <si>
    <t>Suministro e Instalación de Lámparas Tipo secador, incluye Pedestal de Hierro negro de 20 pies y Base de Hormigón)   (Cubicar Desglosado)</t>
  </si>
  <si>
    <t>Suministro e Instalación de Alambrado para Iluminación.   (Cubicar Desglosado)</t>
  </si>
  <si>
    <t>Interconexión   (Cubicar Desglosado)</t>
  </si>
  <si>
    <t>Muro Existente debajo del puente (Cubicar Desglosado)</t>
  </si>
  <si>
    <t xml:space="preserve">Bote de Material Sobrante </t>
  </si>
  <si>
    <t>3.1.1</t>
  </si>
  <si>
    <t>3.1.3</t>
  </si>
  <si>
    <t>3.2.1</t>
  </si>
  <si>
    <t>HORMIGON ARMADO EN:</t>
  </si>
  <si>
    <t>Acera</t>
  </si>
  <si>
    <t>Ataguías (Cubicar Desglosado)</t>
  </si>
  <si>
    <t>Contén</t>
  </si>
  <si>
    <t>2018-54 UEP</t>
  </si>
  <si>
    <t>Excavación en material no clasificado con retro excavadora</t>
  </si>
  <si>
    <t>3.2.2</t>
  </si>
  <si>
    <t>3.2.3</t>
  </si>
  <si>
    <t>3.2.4</t>
  </si>
  <si>
    <t>3.2.5</t>
  </si>
  <si>
    <t>3.2.6</t>
  </si>
  <si>
    <t>Zapata de muro , e = 0.30 mts,  P = 2.64 qq/m3</t>
  </si>
  <si>
    <t>Losa de Fondo ,  e = 0.15 mts, P = 1.96 qq/m3</t>
  </si>
  <si>
    <t>Muros Laterales,  e = 0.20 mts, P = 2.49 qq/m3</t>
  </si>
  <si>
    <t>Suministro y Compactación  para relleno (Tosca) para estabilización de suelo</t>
  </si>
  <si>
    <t>3.1.2</t>
  </si>
  <si>
    <t>3.1.4</t>
  </si>
  <si>
    <t>Vigas de Coronación Laterales,  0.55 x 0.15 mts, P = 2.72 qq/m3</t>
  </si>
  <si>
    <t>Registros para cambio de dirección (Cubicar Desglosado)</t>
  </si>
  <si>
    <t>CONSTRUCCION DE CANALETA HORMIGON ARMADO CON LOSA NERVADA (CAJON 4.0 X 3.2 MT.)                   (760.3 ML):</t>
  </si>
  <si>
    <t>Cabezales de entrada y Salida (Cubicar Desglosado)</t>
  </si>
  <si>
    <t>Viviendas Económicas Existentes (Cubicar Desglosado)</t>
  </si>
  <si>
    <t>TERMINACION DE SUPERFICIE:</t>
  </si>
  <si>
    <t>Zabaleta perimetral en Losa Fondo</t>
  </si>
  <si>
    <t>3.3.1</t>
  </si>
  <si>
    <t>Pañete pulido muro interior</t>
  </si>
  <si>
    <t>3.3.2</t>
  </si>
  <si>
    <t>ESTIMADO DE COSTOS PARA EL SANEAMIENTO PLUVIAL Y SANITARIO CAÑADA JICACO, SECTOR CERROS DEL NORTE, MUNICIPIO LOS ALCARRIZOS.</t>
  </si>
  <si>
    <t>Suministro y Compactación Material  para relleno (Caliche)</t>
  </si>
  <si>
    <t>Asfalto e= 3" (Para superficies anchas)</t>
  </si>
  <si>
    <t>Suministro y Colocación de Tuberías PVC Drenaje Para Dirigir aguas desde Bombas de Achique a Zonas Alejadas (Cub. Desglosado)</t>
  </si>
  <si>
    <t>EMBELLECIMIENTO DEL AREA (Cub. Desglosado)</t>
  </si>
  <si>
    <t>LIMPIEZA FINAL (Cub. Desglosado)</t>
  </si>
  <si>
    <t>DIRECCIÓN TÉCNICA</t>
  </si>
  <si>
    <t>SUPERVISIÓN</t>
  </si>
  <si>
    <t>CODIA</t>
  </si>
  <si>
    <t>ITBIS (18% DE DIRECCIÓN TÉCNICA)SEGÚN NORMA 07-2007 DGII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</si>
</sst>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.00\ _€_-;\-* #,##0.00\ _€_-;_-* &quot;-&quot;??\ _€_-;_-@_-"/>
    <numFmt numFmtId="167" formatCode="_([$€]* #,##0.00_);_([$€]* \(#,##0.00\);_([$€]* &quot;-&quot;??_);_(@_)"/>
    <numFmt numFmtId="168" formatCode="0.0"/>
    <numFmt numFmtId="169" formatCode="0.0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 MT"/>
    </font>
    <font>
      <b/>
      <sz val="10"/>
      <name val="Arial"/>
      <family val="2"/>
    </font>
    <font>
      <b/>
      <sz val="12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sz val="12"/>
      <color indexed="8"/>
      <name val="Verdana"/>
      <family val="2"/>
    </font>
    <font>
      <sz val="10"/>
      <name val="Courier"/>
      <family val="3"/>
    </font>
    <font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279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39" fontId="36" fillId="0" borderId="0"/>
    <xf numFmtId="43" fontId="37" fillId="0" borderId="0" applyFont="0" applyFill="0" applyBorder="0" applyAlignment="0" applyProtection="0"/>
  </cellStyleXfs>
  <cellXfs count="139">
    <xf numFmtId="0" fontId="0" fillId="0" borderId="0" xfId="0"/>
    <xf numFmtId="43" fontId="20" fillId="0" borderId="0" xfId="275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 wrapText="1"/>
    </xf>
    <xf numFmtId="0" fontId="27" fillId="24" borderId="10" xfId="254" applyNumberFormat="1" applyFont="1" applyFill="1" applyBorder="1" applyAlignment="1">
      <alignment horizontal="center" vertical="center" wrapText="1"/>
    </xf>
    <xf numFmtId="0" fontId="27" fillId="24" borderId="11" xfId="254" applyNumberFormat="1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left" vertical="center"/>
    </xf>
    <xf numFmtId="0" fontId="25" fillId="0" borderId="0" xfId="0" applyFont="1" applyAlignment="1">
      <alignment vertical="center"/>
    </xf>
    <xf numFmtId="49" fontId="24" fillId="0" borderId="15" xfId="0" applyNumberFormat="1" applyFont="1" applyBorder="1" applyAlignment="1">
      <alignment vertical="center" wrapText="1"/>
    </xf>
    <xf numFmtId="0" fontId="27" fillId="0" borderId="17" xfId="254" applyNumberFormat="1" applyFont="1" applyFill="1" applyBorder="1" applyAlignment="1">
      <alignment horizontal="center" vertical="center" wrapText="1"/>
    </xf>
    <xf numFmtId="0" fontId="27" fillId="24" borderId="11" xfId="254" applyNumberFormat="1" applyFont="1" applyFill="1" applyBorder="1" applyAlignment="1">
      <alignment horizontal="center" vertical="center"/>
    </xf>
    <xf numFmtId="0" fontId="21" fillId="24" borderId="12" xfId="254" applyNumberFormat="1" applyFont="1" applyFill="1" applyBorder="1" applyAlignment="1">
      <alignment horizontal="center" vertical="center"/>
    </xf>
    <xf numFmtId="43" fontId="22" fillId="0" borderId="0" xfId="171" applyFont="1" applyAlignment="1">
      <alignment vertical="center"/>
    </xf>
    <xf numFmtId="0" fontId="23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43" fontId="29" fillId="24" borderId="11" xfId="275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18" xfId="0" applyFont="1" applyBorder="1" applyAlignment="1">
      <alignment vertical="center" wrapText="1"/>
    </xf>
    <xf numFmtId="49" fontId="26" fillId="0" borderId="15" xfId="0" applyNumberFormat="1" applyFont="1" applyBorder="1" applyAlignment="1">
      <alignment vertical="center" wrapText="1"/>
    </xf>
    <xf numFmtId="43" fontId="23" fillId="0" borderId="15" xfId="275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43" fontId="24" fillId="0" borderId="15" xfId="275" applyFont="1" applyBorder="1" applyAlignment="1">
      <alignment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vertical="center" wrapText="1"/>
    </xf>
    <xf numFmtId="4" fontId="23" fillId="0" borderId="15" xfId="0" applyNumberFormat="1" applyFont="1" applyBorder="1" applyAlignment="1">
      <alignment vertical="center" wrapText="1"/>
    </xf>
    <xf numFmtId="4" fontId="29" fillId="0" borderId="13" xfId="0" applyNumberFormat="1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vertical="center" wrapText="1"/>
    </xf>
    <xf numFmtId="4" fontId="23" fillId="0" borderId="17" xfId="0" applyNumberFormat="1" applyFont="1" applyBorder="1" applyAlignment="1">
      <alignment vertical="center" wrapText="1"/>
    </xf>
    <xf numFmtId="43" fontId="29" fillId="24" borderId="12" xfId="275" applyFont="1" applyFill="1" applyBorder="1" applyAlignment="1">
      <alignment vertical="center"/>
    </xf>
    <xf numFmtId="43" fontId="20" fillId="0" borderId="17" xfId="275" applyFont="1" applyBorder="1" applyAlignment="1">
      <alignment vertical="center" wrapText="1"/>
    </xf>
    <xf numFmtId="4" fontId="29" fillId="0" borderId="18" xfId="0" applyNumberFormat="1" applyFont="1" applyBorder="1" applyAlignment="1">
      <alignment vertical="center" wrapText="1"/>
    </xf>
    <xf numFmtId="49" fontId="24" fillId="0" borderId="17" xfId="0" applyNumberFormat="1" applyFont="1" applyBorder="1" applyAlignment="1">
      <alignment vertical="center" wrapText="1"/>
    </xf>
    <xf numFmtId="43" fontId="24" fillId="0" borderId="17" xfId="275" applyFont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vertical="center" wrapText="1"/>
    </xf>
    <xf numFmtId="4" fontId="20" fillId="0" borderId="15" xfId="0" applyNumberFormat="1" applyFont="1" applyBorder="1" applyAlignment="1">
      <alignment vertical="center" wrapText="1"/>
    </xf>
    <xf numFmtId="0" fontId="23" fillId="24" borderId="10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horizontal="left" vertical="center" wrapText="1"/>
    </xf>
    <xf numFmtId="4" fontId="24" fillId="0" borderId="15" xfId="0" applyNumberFormat="1" applyFont="1" applyFill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43" fontId="20" fillId="0" borderId="15" xfId="17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 vertical="center" wrapText="1"/>
    </xf>
    <xf numFmtId="40" fontId="20" fillId="0" borderId="15" xfId="0" applyNumberFormat="1" applyFont="1" applyBorder="1" applyAlignment="1">
      <alignment vertical="center" wrapText="1"/>
    </xf>
    <xf numFmtId="43" fontId="20" fillId="0" borderId="15" xfId="171" applyFont="1" applyBorder="1" applyAlignment="1">
      <alignment vertical="center" wrapText="1"/>
    </xf>
    <xf numFmtId="166" fontId="20" fillId="0" borderId="13" xfId="170" applyFont="1" applyBorder="1" applyAlignment="1">
      <alignment vertical="center" wrapText="1"/>
    </xf>
    <xf numFmtId="0" fontId="20" fillId="0" borderId="14" xfId="0" applyNumberFormat="1" applyFont="1" applyBorder="1" applyAlignment="1">
      <alignment horizontal="right" vertical="center" wrapText="1"/>
    </xf>
    <xf numFmtId="0" fontId="20" fillId="0" borderId="15" xfId="0" applyNumberFormat="1" applyFont="1" applyBorder="1" applyAlignment="1">
      <alignment horizontal="left" vertical="center" wrapText="1"/>
    </xf>
    <xf numFmtId="166" fontId="21" fillId="0" borderId="13" xfId="170" applyFont="1" applyBorder="1" applyAlignment="1">
      <alignment vertical="center" wrapText="1"/>
    </xf>
    <xf numFmtId="49" fontId="24" fillId="0" borderId="19" xfId="0" applyNumberFormat="1" applyFont="1" applyBorder="1" applyAlignment="1">
      <alignment vertical="center" wrapText="1"/>
    </xf>
    <xf numFmtId="168" fontId="21" fillId="0" borderId="14" xfId="0" applyNumberFormat="1" applyFont="1" applyBorder="1" applyAlignment="1">
      <alignment horizontal="right" vertical="center" wrapText="1"/>
    </xf>
    <xf numFmtId="39" fontId="21" fillId="0" borderId="18" xfId="277" applyNumberFormat="1" applyFont="1" applyFill="1" applyBorder="1" applyAlignment="1" applyProtection="1">
      <alignment vertical="center"/>
    </xf>
    <xf numFmtId="0" fontId="20" fillId="0" borderId="16" xfId="0" applyNumberFormat="1" applyFont="1" applyBorder="1" applyAlignment="1">
      <alignment horizontal="right" vertical="center" wrapText="1"/>
    </xf>
    <xf numFmtId="43" fontId="24" fillId="0" borderId="21" xfId="275" applyFont="1" applyBorder="1" applyAlignment="1">
      <alignment vertical="center" wrapText="1"/>
    </xf>
    <xf numFmtId="4" fontId="24" fillId="0" borderId="21" xfId="0" applyNumberFormat="1" applyFont="1" applyBorder="1" applyAlignment="1">
      <alignment vertical="center" wrapText="1"/>
    </xf>
    <xf numFmtId="4" fontId="23" fillId="0" borderId="21" xfId="0" applyNumberFormat="1" applyFont="1" applyBorder="1" applyAlignment="1">
      <alignment vertical="center" wrapText="1"/>
    </xf>
    <xf numFmtId="4" fontId="29" fillId="0" borderId="22" xfId="0" applyNumberFormat="1" applyFont="1" applyBorder="1" applyAlignment="1">
      <alignment vertical="center" wrapText="1"/>
    </xf>
    <xf numFmtId="0" fontId="27" fillId="0" borderId="16" xfId="254" applyNumberFormat="1" applyFont="1" applyFill="1" applyBorder="1" applyAlignment="1">
      <alignment horizontal="right" vertical="center" wrapText="1"/>
    </xf>
    <xf numFmtId="1" fontId="26" fillId="0" borderId="14" xfId="0" applyNumberFormat="1" applyFont="1" applyFill="1" applyBorder="1" applyAlignment="1">
      <alignment horizontal="right" vertical="center" wrapText="1"/>
    </xf>
    <xf numFmtId="168" fontId="24" fillId="0" borderId="14" xfId="0" applyNumberFormat="1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1" fontId="26" fillId="0" borderId="14" xfId="0" applyNumberFormat="1" applyFont="1" applyBorder="1" applyAlignment="1">
      <alignment horizontal="right" vertical="center" wrapText="1"/>
    </xf>
    <xf numFmtId="168" fontId="26" fillId="0" borderId="14" xfId="0" applyNumberFormat="1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1" fontId="26" fillId="0" borderId="16" xfId="0" applyNumberFormat="1" applyFont="1" applyBorder="1" applyAlignment="1">
      <alignment horizontal="right" vertical="center" wrapText="1"/>
    </xf>
    <xf numFmtId="168" fontId="24" fillId="0" borderId="16" xfId="0" applyNumberFormat="1" applyFont="1" applyBorder="1" applyAlignment="1">
      <alignment horizontal="right" vertical="center" wrapText="1"/>
    </xf>
    <xf numFmtId="168" fontId="20" fillId="0" borderId="14" xfId="0" applyNumberFormat="1" applyFont="1" applyBorder="1" applyAlignment="1">
      <alignment horizontal="right" vertical="center" wrapText="1"/>
    </xf>
    <xf numFmtId="49" fontId="20" fillId="0" borderId="17" xfId="0" applyNumberFormat="1" applyFont="1" applyBorder="1" applyAlignment="1">
      <alignment vertical="center" wrapText="1"/>
    </xf>
    <xf numFmtId="43" fontId="20" fillId="0" borderId="15" xfId="275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right" vertical="center" wrapText="1"/>
    </xf>
    <xf numFmtId="49" fontId="26" fillId="0" borderId="21" xfId="0" applyNumberFormat="1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169" fontId="30" fillId="0" borderId="23" xfId="277" applyNumberFormat="1" applyFont="1" applyBorder="1" applyAlignment="1">
      <alignment vertical="center"/>
    </xf>
    <xf numFmtId="39" fontId="30" fillId="0" borderId="24" xfId="277" applyFont="1" applyBorder="1" applyAlignment="1">
      <alignment horizontal="left" vertical="center"/>
    </xf>
    <xf numFmtId="43" fontId="30" fillId="0" borderId="24" xfId="174" applyFont="1" applyBorder="1" applyAlignment="1" applyProtection="1">
      <alignment vertical="center"/>
    </xf>
    <xf numFmtId="43" fontId="31" fillId="0" borderId="25" xfId="174" applyFont="1" applyBorder="1" applyAlignment="1" applyProtection="1">
      <alignment vertical="center"/>
    </xf>
    <xf numFmtId="169" fontId="22" fillId="0" borderId="26" xfId="277" applyNumberFormat="1" applyFont="1" applyBorder="1" applyAlignment="1">
      <alignment vertical="center"/>
    </xf>
    <xf numFmtId="39" fontId="22" fillId="0" borderId="27" xfId="277" applyFont="1" applyBorder="1" applyAlignment="1">
      <alignment horizontal="left" vertical="center"/>
    </xf>
    <xf numFmtId="43" fontId="22" fillId="0" borderId="27" xfId="174" applyFont="1" applyFill="1" applyBorder="1" applyAlignment="1" applyProtection="1">
      <alignment horizontal="left" vertical="center"/>
    </xf>
    <xf numFmtId="10" fontId="22" fillId="0" borderId="27" xfId="257" applyNumberFormat="1" applyFont="1" applyFill="1" applyBorder="1" applyAlignment="1" applyProtection="1">
      <alignment horizontal="center" vertical="center" wrapText="1"/>
    </xf>
    <xf numFmtId="43" fontId="22" fillId="0" borderId="27" xfId="174" applyFont="1" applyFill="1" applyBorder="1" applyAlignment="1" applyProtection="1">
      <alignment vertical="center"/>
    </xf>
    <xf numFmtId="43" fontId="22" fillId="0" borderId="28" xfId="174" applyFont="1" applyFill="1" applyBorder="1" applyAlignment="1" applyProtection="1">
      <alignment vertical="center"/>
    </xf>
    <xf numFmtId="10" fontId="22" fillId="0" borderId="27" xfId="257" applyNumberFormat="1" applyFont="1" applyFill="1" applyBorder="1" applyAlignment="1" applyProtection="1">
      <alignment vertical="center" wrapText="1"/>
    </xf>
    <xf numFmtId="43" fontId="22" fillId="0" borderId="29" xfId="174" applyFont="1" applyFill="1" applyBorder="1" applyAlignment="1" applyProtection="1">
      <alignment vertical="center"/>
    </xf>
    <xf numFmtId="169" fontId="30" fillId="25" borderId="30" xfId="277" applyNumberFormat="1" applyFont="1" applyFill="1" applyBorder="1" applyAlignment="1">
      <alignment vertical="center"/>
    </xf>
    <xf numFmtId="39" fontId="31" fillId="25" borderId="31" xfId="277" applyFont="1" applyFill="1" applyBorder="1" applyAlignment="1">
      <alignment horizontal="left" vertical="center"/>
    </xf>
    <xf numFmtId="43" fontId="31" fillId="25" borderId="31" xfId="174" applyFont="1" applyFill="1" applyBorder="1" applyAlignment="1" applyProtection="1">
      <alignment vertical="center"/>
    </xf>
    <xf numFmtId="10" fontId="30" fillId="25" borderId="31" xfId="257" applyNumberFormat="1" applyFont="1" applyFill="1" applyBorder="1" applyAlignment="1" applyProtection="1">
      <alignment vertical="center" wrapText="1"/>
    </xf>
    <xf numFmtId="43" fontId="30" fillId="25" borderId="31" xfId="174" applyFont="1" applyFill="1" applyBorder="1" applyAlignment="1" applyProtection="1">
      <alignment vertical="center"/>
    </xf>
    <xf numFmtId="43" fontId="31" fillId="25" borderId="32" xfId="174" applyFont="1" applyFill="1" applyBorder="1" applyAlignment="1" applyProtection="1">
      <alignment vertical="center"/>
    </xf>
    <xf numFmtId="169" fontId="30" fillId="0" borderId="30" xfId="277" applyNumberFormat="1" applyFont="1" applyBorder="1" applyAlignment="1">
      <alignment vertical="center"/>
    </xf>
    <xf numFmtId="39" fontId="31" fillId="0" borderId="31" xfId="277" applyFont="1" applyBorder="1" applyAlignment="1">
      <alignment horizontal="left" vertical="center"/>
    </xf>
    <xf numFmtId="43" fontId="31" fillId="0" borderId="31" xfId="174" applyFont="1" applyFill="1" applyBorder="1" applyAlignment="1" applyProtection="1">
      <alignment vertical="center"/>
    </xf>
    <xf numFmtId="10" fontId="30" fillId="0" borderId="31" xfId="257" applyNumberFormat="1" applyFont="1" applyFill="1" applyBorder="1" applyAlignment="1" applyProtection="1">
      <alignment vertical="center" wrapText="1"/>
    </xf>
    <xf numFmtId="43" fontId="30" fillId="0" borderId="31" xfId="174" applyFont="1" applyFill="1" applyBorder="1" applyAlignment="1" applyProtection="1">
      <alignment vertical="center"/>
    </xf>
    <xf numFmtId="43" fontId="31" fillId="0" borderId="32" xfId="174" applyFont="1" applyFill="1" applyBorder="1" applyAlignment="1" applyProtection="1">
      <alignment vertical="center"/>
    </xf>
    <xf numFmtId="10" fontId="30" fillId="25" borderId="31" xfId="257" applyNumberFormat="1" applyFont="1" applyFill="1" applyBorder="1" applyAlignment="1" applyProtection="1">
      <alignment horizontal="center" vertical="center" wrapText="1"/>
    </xf>
    <xf numFmtId="0" fontId="30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43" fontId="31" fillId="0" borderId="31" xfId="182" applyFont="1" applyFill="1" applyBorder="1" applyAlignment="1" applyProtection="1">
      <alignment vertical="center" wrapText="1"/>
    </xf>
    <xf numFmtId="10" fontId="30" fillId="0" borderId="31" xfId="0" applyNumberFormat="1" applyFont="1" applyBorder="1" applyAlignment="1">
      <alignment vertical="center" wrapText="1"/>
    </xf>
    <xf numFmtId="43" fontId="30" fillId="0" borderId="31" xfId="182" applyFont="1" applyFill="1" applyBorder="1" applyAlignment="1" applyProtection="1">
      <alignment vertical="center" wrapText="1"/>
    </xf>
    <xf numFmtId="43" fontId="31" fillId="0" borderId="32" xfId="182" applyFont="1" applyFill="1" applyBorder="1" applyAlignment="1" applyProtection="1">
      <alignment vertical="center" wrapText="1"/>
    </xf>
    <xf numFmtId="0" fontId="30" fillId="25" borderId="30" xfId="0" applyFont="1" applyFill="1" applyBorder="1" applyAlignment="1">
      <alignment vertical="center" wrapText="1"/>
    </xf>
    <xf numFmtId="0" fontId="31" fillId="25" borderId="31" xfId="0" applyFont="1" applyFill="1" applyBorder="1" applyAlignment="1">
      <alignment vertical="center" wrapText="1"/>
    </xf>
    <xf numFmtId="10" fontId="30" fillId="25" borderId="31" xfId="0" applyNumberFormat="1" applyFont="1" applyFill="1" applyBorder="1" applyAlignment="1">
      <alignment horizontal="right" vertical="center" wrapText="1"/>
    </xf>
    <xf numFmtId="43" fontId="30" fillId="25" borderId="31" xfId="182" applyFont="1" applyFill="1" applyBorder="1" applyAlignment="1" applyProtection="1">
      <alignment vertical="center" wrapText="1"/>
    </xf>
    <xf numFmtId="43" fontId="31" fillId="25" borderId="32" xfId="182" applyFont="1" applyFill="1" applyBorder="1" applyAlignment="1" applyProtection="1">
      <alignment vertical="center" wrapText="1"/>
    </xf>
    <xf numFmtId="169" fontId="31" fillId="25" borderId="31" xfId="277" applyNumberFormat="1" applyFont="1" applyFill="1" applyBorder="1" applyAlignment="1">
      <alignment vertical="center" wrapText="1"/>
    </xf>
    <xf numFmtId="169" fontId="30" fillId="0" borderId="0" xfId="277" applyNumberFormat="1" applyFont="1" applyAlignment="1">
      <alignment vertical="center"/>
    </xf>
    <xf numFmtId="39" fontId="30" fillId="0" borderId="0" xfId="277" applyFont="1" applyAlignment="1">
      <alignment horizontal="left" vertical="center"/>
    </xf>
    <xf numFmtId="43" fontId="30" fillId="0" borderId="0" xfId="174" applyFont="1" applyBorder="1" applyAlignment="1" applyProtection="1">
      <alignment vertical="center"/>
    </xf>
    <xf numFmtId="43" fontId="22" fillId="0" borderId="0" xfId="174" applyFont="1" applyAlignment="1">
      <alignment vertical="center"/>
    </xf>
    <xf numFmtId="169" fontId="32" fillId="0" borderId="0" xfId="277" applyNumberFormat="1" applyFont="1" applyAlignment="1">
      <alignment vertical="center"/>
    </xf>
    <xf numFmtId="39" fontId="22" fillId="0" borderId="0" xfId="277" applyFont="1" applyAlignment="1">
      <alignment horizontal="left" vertical="center"/>
    </xf>
    <xf numFmtId="43" fontId="22" fillId="0" borderId="0" xfId="174" applyFont="1" applyBorder="1" applyAlignment="1" applyProtection="1">
      <alignment vertical="center"/>
    </xf>
    <xf numFmtId="43" fontId="33" fillId="0" borderId="0" xfId="174" applyFont="1" applyBorder="1" applyAlignment="1" applyProtection="1">
      <alignment vertical="center"/>
    </xf>
    <xf numFmtId="43" fontId="32" fillId="0" borderId="0" xfId="174" applyFont="1" applyAlignment="1">
      <alignment vertical="center"/>
    </xf>
    <xf numFmtId="43" fontId="32" fillId="0" borderId="0" xfId="174" applyFont="1" applyBorder="1" applyAlignment="1" applyProtection="1">
      <alignment vertical="center"/>
    </xf>
    <xf numFmtId="39" fontId="31" fillId="0" borderId="0" xfId="277" applyFont="1" applyAlignment="1">
      <alignment horizontal="left" vertical="center"/>
    </xf>
    <xf numFmtId="43" fontId="31" fillId="0" borderId="0" xfId="174" applyFont="1" applyBorder="1" applyAlignment="1" applyProtection="1">
      <alignment vertical="center"/>
    </xf>
    <xf numFmtId="43" fontId="31" fillId="0" borderId="0" xfId="278" applyFont="1" applyBorder="1" applyAlignment="1" applyProtection="1">
      <alignment vertical="center"/>
    </xf>
    <xf numFmtId="169" fontId="22" fillId="0" borderId="0" xfId="277" applyNumberFormat="1" applyFont="1" applyAlignment="1">
      <alignment vertical="center"/>
    </xf>
    <xf numFmtId="39" fontId="34" fillId="0" borderId="0" xfId="277" applyFont="1" applyAlignment="1">
      <alignment horizontal="left" vertical="center"/>
    </xf>
    <xf numFmtId="43" fontId="34" fillId="0" borderId="0" xfId="174" applyFont="1" applyBorder="1" applyAlignment="1" applyProtection="1">
      <alignment vertical="center"/>
    </xf>
    <xf numFmtId="43" fontId="34" fillId="0" borderId="0" xfId="174" applyFont="1" applyAlignment="1">
      <alignment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quotePrefix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49" fontId="26" fillId="0" borderId="0" xfId="0" applyNumberFormat="1" applyFont="1" applyAlignment="1">
      <alignment horizontal="center" vertical="center" wrapText="1"/>
    </xf>
  </cellXfs>
  <cellStyles count="279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1 3" xfId="26" xr:uid="{00000000-0005-0000-0000-000019000000}"/>
    <cellStyle name="60% - Énfasis2 2" xfId="27" xr:uid="{00000000-0005-0000-0000-00001A000000}"/>
    <cellStyle name="60% - Énfasis2 3" xfId="28" xr:uid="{00000000-0005-0000-0000-00001B000000}"/>
    <cellStyle name="60% - Énfasis3 2" xfId="29" xr:uid="{00000000-0005-0000-0000-00001C000000}"/>
    <cellStyle name="60% - Énfasis3 3" xfId="30" xr:uid="{00000000-0005-0000-0000-00001D000000}"/>
    <cellStyle name="60% - Énfasis4 2" xfId="31" xr:uid="{00000000-0005-0000-0000-00001E000000}"/>
    <cellStyle name="60% - Énfasis4 3" xfId="32" xr:uid="{00000000-0005-0000-0000-00001F000000}"/>
    <cellStyle name="60% - Énfasis5 2" xfId="33" xr:uid="{00000000-0005-0000-0000-000020000000}"/>
    <cellStyle name="60% - Énfasis5 3" xfId="34" xr:uid="{00000000-0005-0000-0000-000021000000}"/>
    <cellStyle name="60% - Énfasis6 2" xfId="35" xr:uid="{00000000-0005-0000-0000-000022000000}"/>
    <cellStyle name="60% - Énfasis6 3" xfId="36" xr:uid="{00000000-0005-0000-0000-000023000000}"/>
    <cellStyle name="Buena 2" xfId="37" xr:uid="{00000000-0005-0000-0000-000024000000}"/>
    <cellStyle name="Buena 3" xfId="38" xr:uid="{00000000-0005-0000-0000-000025000000}"/>
    <cellStyle name="Cálculo 2" xfId="39" xr:uid="{00000000-0005-0000-0000-000026000000}"/>
    <cellStyle name="Cálculo 3" xfId="40" xr:uid="{00000000-0005-0000-0000-000027000000}"/>
    <cellStyle name="Celda de comprobación 2" xfId="41" xr:uid="{00000000-0005-0000-0000-000028000000}"/>
    <cellStyle name="Celda de comprobación 3" xfId="42" xr:uid="{00000000-0005-0000-0000-000029000000}"/>
    <cellStyle name="Celda vinculada 2" xfId="43" xr:uid="{00000000-0005-0000-0000-00002A000000}"/>
    <cellStyle name="Celda vinculada 3" xfId="44" xr:uid="{00000000-0005-0000-0000-00002B000000}"/>
    <cellStyle name="Encabezado 4 2" xfId="45" xr:uid="{00000000-0005-0000-0000-00002C000000}"/>
    <cellStyle name="Encabezado 4 3" xfId="46" xr:uid="{00000000-0005-0000-0000-00002D000000}"/>
    <cellStyle name="Énfasis1 2" xfId="47" xr:uid="{00000000-0005-0000-0000-00002E000000}"/>
    <cellStyle name="Énfasis1 3" xfId="48" xr:uid="{00000000-0005-0000-0000-00002F000000}"/>
    <cellStyle name="Énfasis2 2" xfId="49" xr:uid="{00000000-0005-0000-0000-000030000000}"/>
    <cellStyle name="Énfasis2 3" xfId="50" xr:uid="{00000000-0005-0000-0000-000031000000}"/>
    <cellStyle name="Énfasis3 2" xfId="51" xr:uid="{00000000-0005-0000-0000-000032000000}"/>
    <cellStyle name="Énfasis3 3" xfId="52" xr:uid="{00000000-0005-0000-0000-000033000000}"/>
    <cellStyle name="Énfasis4 2" xfId="53" xr:uid="{00000000-0005-0000-0000-000034000000}"/>
    <cellStyle name="Énfasis4 3" xfId="54" xr:uid="{00000000-0005-0000-0000-000035000000}"/>
    <cellStyle name="Énfasis5 2" xfId="55" xr:uid="{00000000-0005-0000-0000-000036000000}"/>
    <cellStyle name="Énfasis5 3" xfId="56" xr:uid="{00000000-0005-0000-0000-000037000000}"/>
    <cellStyle name="Énfasis6 2" xfId="57" xr:uid="{00000000-0005-0000-0000-000038000000}"/>
    <cellStyle name="Énfasis6 3" xfId="58" xr:uid="{00000000-0005-0000-0000-000039000000}"/>
    <cellStyle name="Entrada 2" xfId="59" xr:uid="{00000000-0005-0000-0000-00003A000000}"/>
    <cellStyle name="Entrada 3" xfId="60" xr:uid="{00000000-0005-0000-0000-00003B000000}"/>
    <cellStyle name="Euro" xfId="61" xr:uid="{00000000-0005-0000-0000-00003C000000}"/>
    <cellStyle name="Euro 10" xfId="62" xr:uid="{00000000-0005-0000-0000-00003D000000}"/>
    <cellStyle name="Euro 10 2" xfId="63" xr:uid="{00000000-0005-0000-0000-00003E000000}"/>
    <cellStyle name="Euro 10 3" xfId="64" xr:uid="{00000000-0005-0000-0000-00003F000000}"/>
    <cellStyle name="Euro 10 4" xfId="65" xr:uid="{00000000-0005-0000-0000-000040000000}"/>
    <cellStyle name="Euro 11" xfId="66" xr:uid="{00000000-0005-0000-0000-000041000000}"/>
    <cellStyle name="Euro 11 2" xfId="67" xr:uid="{00000000-0005-0000-0000-000042000000}"/>
    <cellStyle name="Euro 11 3" xfId="68" xr:uid="{00000000-0005-0000-0000-000043000000}"/>
    <cellStyle name="Euro 11 4" xfId="69" xr:uid="{00000000-0005-0000-0000-000044000000}"/>
    <cellStyle name="Euro 12" xfId="70" xr:uid="{00000000-0005-0000-0000-000045000000}"/>
    <cellStyle name="Euro 12 2" xfId="71" xr:uid="{00000000-0005-0000-0000-000046000000}"/>
    <cellStyle name="Euro 12 3" xfId="72" xr:uid="{00000000-0005-0000-0000-000047000000}"/>
    <cellStyle name="Euro 12 4" xfId="73" xr:uid="{00000000-0005-0000-0000-000048000000}"/>
    <cellStyle name="Euro 13" xfId="74" xr:uid="{00000000-0005-0000-0000-000049000000}"/>
    <cellStyle name="Euro 13 2" xfId="75" xr:uid="{00000000-0005-0000-0000-00004A000000}"/>
    <cellStyle name="Euro 13 3" xfId="76" xr:uid="{00000000-0005-0000-0000-00004B000000}"/>
    <cellStyle name="Euro 13 4" xfId="77" xr:uid="{00000000-0005-0000-0000-00004C000000}"/>
    <cellStyle name="Euro 14" xfId="78" xr:uid="{00000000-0005-0000-0000-00004D000000}"/>
    <cellStyle name="Euro 14 2" xfId="79" xr:uid="{00000000-0005-0000-0000-00004E000000}"/>
    <cellStyle name="Euro 14 3" xfId="80" xr:uid="{00000000-0005-0000-0000-00004F000000}"/>
    <cellStyle name="Euro 14 4" xfId="81" xr:uid="{00000000-0005-0000-0000-000050000000}"/>
    <cellStyle name="Euro 15" xfId="82" xr:uid="{00000000-0005-0000-0000-000051000000}"/>
    <cellStyle name="Euro 15 2" xfId="83" xr:uid="{00000000-0005-0000-0000-000052000000}"/>
    <cellStyle name="Euro 15 3" xfId="84" xr:uid="{00000000-0005-0000-0000-000053000000}"/>
    <cellStyle name="Euro 15 4" xfId="85" xr:uid="{00000000-0005-0000-0000-000054000000}"/>
    <cellStyle name="Euro 16" xfId="86" xr:uid="{00000000-0005-0000-0000-000055000000}"/>
    <cellStyle name="Euro 16 2" xfId="87" xr:uid="{00000000-0005-0000-0000-000056000000}"/>
    <cellStyle name="Euro 16 3" xfId="88" xr:uid="{00000000-0005-0000-0000-000057000000}"/>
    <cellStyle name="Euro 16 4" xfId="89" xr:uid="{00000000-0005-0000-0000-000058000000}"/>
    <cellStyle name="Euro 17" xfId="90" xr:uid="{00000000-0005-0000-0000-000059000000}"/>
    <cellStyle name="Euro 17 2" xfId="91" xr:uid="{00000000-0005-0000-0000-00005A000000}"/>
    <cellStyle name="Euro 17 3" xfId="92" xr:uid="{00000000-0005-0000-0000-00005B000000}"/>
    <cellStyle name="Euro 17 4" xfId="93" xr:uid="{00000000-0005-0000-0000-00005C000000}"/>
    <cellStyle name="Euro 2" xfId="94" xr:uid="{00000000-0005-0000-0000-00005D000000}"/>
    <cellStyle name="Euro 2 10" xfId="95" xr:uid="{00000000-0005-0000-0000-00005E000000}"/>
    <cellStyle name="Euro 2 11" xfId="96" xr:uid="{00000000-0005-0000-0000-00005F000000}"/>
    <cellStyle name="Euro 2 2" xfId="97" xr:uid="{00000000-0005-0000-0000-000060000000}"/>
    <cellStyle name="Euro 2 2 2" xfId="98" xr:uid="{00000000-0005-0000-0000-000061000000}"/>
    <cellStyle name="Euro 2 2 2 2" xfId="99" xr:uid="{00000000-0005-0000-0000-000062000000}"/>
    <cellStyle name="Euro 2 2 2 3" xfId="100" xr:uid="{00000000-0005-0000-0000-000063000000}"/>
    <cellStyle name="Euro 2 2 2 4" xfId="101" xr:uid="{00000000-0005-0000-0000-000064000000}"/>
    <cellStyle name="Euro 2 2 3" xfId="102" xr:uid="{00000000-0005-0000-0000-000065000000}"/>
    <cellStyle name="Euro 2 2 3 2" xfId="103" xr:uid="{00000000-0005-0000-0000-000066000000}"/>
    <cellStyle name="Euro 2 2 3 3" xfId="104" xr:uid="{00000000-0005-0000-0000-000067000000}"/>
    <cellStyle name="Euro 2 2 3 4" xfId="105" xr:uid="{00000000-0005-0000-0000-000068000000}"/>
    <cellStyle name="Euro 2 2 4" xfId="106" xr:uid="{00000000-0005-0000-0000-000069000000}"/>
    <cellStyle name="Euro 2 2 4 2" xfId="107" xr:uid="{00000000-0005-0000-0000-00006A000000}"/>
    <cellStyle name="Euro 2 2 4 3" xfId="108" xr:uid="{00000000-0005-0000-0000-00006B000000}"/>
    <cellStyle name="Euro 2 2 4 4" xfId="109" xr:uid="{00000000-0005-0000-0000-00006C000000}"/>
    <cellStyle name="Euro 2 2 5" xfId="110" xr:uid="{00000000-0005-0000-0000-00006D000000}"/>
    <cellStyle name="Euro 2 2 5 2" xfId="111" xr:uid="{00000000-0005-0000-0000-00006E000000}"/>
    <cellStyle name="Euro 2 2 5 3" xfId="112" xr:uid="{00000000-0005-0000-0000-00006F000000}"/>
    <cellStyle name="Euro 2 2 5 4" xfId="113" xr:uid="{00000000-0005-0000-0000-000070000000}"/>
    <cellStyle name="Euro 2 2 6" xfId="114" xr:uid="{00000000-0005-0000-0000-000071000000}"/>
    <cellStyle name="Euro 2 2 6 2" xfId="115" xr:uid="{00000000-0005-0000-0000-000072000000}"/>
    <cellStyle name="Euro 2 2 6 3" xfId="116" xr:uid="{00000000-0005-0000-0000-000073000000}"/>
    <cellStyle name="Euro 2 2 6 4" xfId="117" xr:uid="{00000000-0005-0000-0000-000074000000}"/>
    <cellStyle name="Euro 2 3" xfId="118" xr:uid="{00000000-0005-0000-0000-000075000000}"/>
    <cellStyle name="Euro 2 3 2" xfId="119" xr:uid="{00000000-0005-0000-0000-000076000000}"/>
    <cellStyle name="Euro 2 3 3" xfId="120" xr:uid="{00000000-0005-0000-0000-000077000000}"/>
    <cellStyle name="Euro 2 3 4" xfId="121" xr:uid="{00000000-0005-0000-0000-000078000000}"/>
    <cellStyle name="Euro 2 4" xfId="122" xr:uid="{00000000-0005-0000-0000-000079000000}"/>
    <cellStyle name="Euro 2 5" xfId="123" xr:uid="{00000000-0005-0000-0000-00007A000000}"/>
    <cellStyle name="Euro 2 6" xfId="124" xr:uid="{00000000-0005-0000-0000-00007B000000}"/>
    <cellStyle name="Euro 2 7" xfId="125" xr:uid="{00000000-0005-0000-0000-00007C000000}"/>
    <cellStyle name="Euro 2 8" xfId="126" xr:uid="{00000000-0005-0000-0000-00007D000000}"/>
    <cellStyle name="Euro 2 9" xfId="127" xr:uid="{00000000-0005-0000-0000-00007E000000}"/>
    <cellStyle name="Euro 3" xfId="128" xr:uid="{00000000-0005-0000-0000-00007F000000}"/>
    <cellStyle name="Euro 3 2" xfId="129" xr:uid="{00000000-0005-0000-0000-000080000000}"/>
    <cellStyle name="Euro 3 3" xfId="130" xr:uid="{00000000-0005-0000-0000-000081000000}"/>
    <cellStyle name="Euro 3 4" xfId="131" xr:uid="{00000000-0005-0000-0000-000082000000}"/>
    <cellStyle name="Euro 3 5" xfId="132" xr:uid="{00000000-0005-0000-0000-000083000000}"/>
    <cellStyle name="Euro 4" xfId="133" xr:uid="{00000000-0005-0000-0000-000084000000}"/>
    <cellStyle name="Euro 4 2" xfId="134" xr:uid="{00000000-0005-0000-0000-000085000000}"/>
    <cellStyle name="Euro 4 3" xfId="135" xr:uid="{00000000-0005-0000-0000-000086000000}"/>
    <cellStyle name="Euro 4 4" xfId="136" xr:uid="{00000000-0005-0000-0000-000087000000}"/>
    <cellStyle name="Euro 4 5" xfId="137" xr:uid="{00000000-0005-0000-0000-000088000000}"/>
    <cellStyle name="Euro 5" xfId="138" xr:uid="{00000000-0005-0000-0000-000089000000}"/>
    <cellStyle name="Euro 5 2" xfId="139" xr:uid="{00000000-0005-0000-0000-00008A000000}"/>
    <cellStyle name="Euro 5 3" xfId="140" xr:uid="{00000000-0005-0000-0000-00008B000000}"/>
    <cellStyle name="Euro 5 4" xfId="141" xr:uid="{00000000-0005-0000-0000-00008C000000}"/>
    <cellStyle name="Euro 6" xfId="142" xr:uid="{00000000-0005-0000-0000-00008D000000}"/>
    <cellStyle name="Euro 6 2" xfId="143" xr:uid="{00000000-0005-0000-0000-00008E000000}"/>
    <cellStyle name="Euro 6 3" xfId="144" xr:uid="{00000000-0005-0000-0000-00008F000000}"/>
    <cellStyle name="Euro 6 4" xfId="145" xr:uid="{00000000-0005-0000-0000-000090000000}"/>
    <cellStyle name="Euro 7" xfId="146" xr:uid="{00000000-0005-0000-0000-000091000000}"/>
    <cellStyle name="Euro 7 2" xfId="147" xr:uid="{00000000-0005-0000-0000-000092000000}"/>
    <cellStyle name="Euro 7 3" xfId="148" xr:uid="{00000000-0005-0000-0000-000093000000}"/>
    <cellStyle name="Euro 7 4" xfId="149" xr:uid="{00000000-0005-0000-0000-000094000000}"/>
    <cellStyle name="Euro 8" xfId="150" xr:uid="{00000000-0005-0000-0000-000095000000}"/>
    <cellStyle name="Euro 8 2" xfId="151" xr:uid="{00000000-0005-0000-0000-000096000000}"/>
    <cellStyle name="Euro 8 3" xfId="152" xr:uid="{00000000-0005-0000-0000-000097000000}"/>
    <cellStyle name="Euro 8 4" xfId="153" xr:uid="{00000000-0005-0000-0000-000098000000}"/>
    <cellStyle name="Euro 9" xfId="154" xr:uid="{00000000-0005-0000-0000-000099000000}"/>
    <cellStyle name="Euro 9 2" xfId="155" xr:uid="{00000000-0005-0000-0000-00009A000000}"/>
    <cellStyle name="Euro 9 3" xfId="156" xr:uid="{00000000-0005-0000-0000-00009B000000}"/>
    <cellStyle name="Euro 9 4" xfId="157" xr:uid="{00000000-0005-0000-0000-00009C000000}"/>
    <cellStyle name="Euro 9 5" xfId="158" xr:uid="{00000000-0005-0000-0000-00009D000000}"/>
    <cellStyle name="Euro 9 6" xfId="159" xr:uid="{00000000-0005-0000-0000-00009E000000}"/>
    <cellStyle name="Euro 9 7" xfId="160" xr:uid="{00000000-0005-0000-0000-00009F000000}"/>
    <cellStyle name="Euro 9 8" xfId="161" xr:uid="{00000000-0005-0000-0000-0000A0000000}"/>
    <cellStyle name="Euro 9 9" xfId="162" xr:uid="{00000000-0005-0000-0000-0000A1000000}"/>
    <cellStyle name="Incorrecto 2" xfId="163" xr:uid="{00000000-0005-0000-0000-0000A2000000}"/>
    <cellStyle name="Incorrecto 3" xfId="164" xr:uid="{00000000-0005-0000-0000-0000A3000000}"/>
    <cellStyle name="Millares" xfId="275" builtinId="3"/>
    <cellStyle name="Millares [0] 2" xfId="165" xr:uid="{00000000-0005-0000-0000-0000A5000000}"/>
    <cellStyle name="Millares [0] 3" xfId="166" xr:uid="{00000000-0005-0000-0000-0000A6000000}"/>
    <cellStyle name="Millares [0] 4" xfId="167" xr:uid="{00000000-0005-0000-0000-0000A7000000}"/>
    <cellStyle name="Millares [0] 5" xfId="168" xr:uid="{00000000-0005-0000-0000-0000A8000000}"/>
    <cellStyle name="Millares [0] 6" xfId="169" xr:uid="{00000000-0005-0000-0000-0000A9000000}"/>
    <cellStyle name="Millares 10" xfId="170" xr:uid="{00000000-0005-0000-0000-0000AA000000}"/>
    <cellStyle name="Millares 12" xfId="278" xr:uid="{B3F2264D-5489-4B39-B689-E9287F35DD93}"/>
    <cellStyle name="Millares 2" xfId="171" xr:uid="{00000000-0005-0000-0000-0000AB000000}"/>
    <cellStyle name="Millares 2 2" xfId="172" xr:uid="{00000000-0005-0000-0000-0000AC000000}"/>
    <cellStyle name="Millares 2 2 2" xfId="173" xr:uid="{00000000-0005-0000-0000-0000AD000000}"/>
    <cellStyle name="Millares 2 2 3" xfId="174" xr:uid="{00000000-0005-0000-0000-0000AE000000}"/>
    <cellStyle name="Millares 2 2 4" xfId="175" xr:uid="{00000000-0005-0000-0000-0000AF000000}"/>
    <cellStyle name="Millares 2 2 5" xfId="176" xr:uid="{00000000-0005-0000-0000-0000B0000000}"/>
    <cellStyle name="Millares 2 3" xfId="177" xr:uid="{00000000-0005-0000-0000-0000B1000000}"/>
    <cellStyle name="Millares 2 3 2" xfId="178" xr:uid="{00000000-0005-0000-0000-0000B2000000}"/>
    <cellStyle name="Millares 2 3 3" xfId="179" xr:uid="{00000000-0005-0000-0000-0000B3000000}"/>
    <cellStyle name="Millares 2 3 4" xfId="180" xr:uid="{00000000-0005-0000-0000-0000B4000000}"/>
    <cellStyle name="Millares 2 3 5" xfId="181" xr:uid="{00000000-0005-0000-0000-0000B5000000}"/>
    <cellStyle name="Millares 2 4" xfId="182" xr:uid="{00000000-0005-0000-0000-0000B6000000}"/>
    <cellStyle name="Millares 2 5" xfId="183" xr:uid="{00000000-0005-0000-0000-0000B7000000}"/>
    <cellStyle name="Millares 3" xfId="184" xr:uid="{00000000-0005-0000-0000-0000B8000000}"/>
    <cellStyle name="Millares 3 2" xfId="185" xr:uid="{00000000-0005-0000-0000-0000B9000000}"/>
    <cellStyle name="Millares 3 2 2" xfId="186" xr:uid="{00000000-0005-0000-0000-0000BA000000}"/>
    <cellStyle name="Millares 3 2 3" xfId="187" xr:uid="{00000000-0005-0000-0000-0000BB000000}"/>
    <cellStyle name="Millares 3 2 4" xfId="188" xr:uid="{00000000-0005-0000-0000-0000BC000000}"/>
    <cellStyle name="Millares 3 3" xfId="189" xr:uid="{00000000-0005-0000-0000-0000BD000000}"/>
    <cellStyle name="Millares 3 3 2" xfId="190" xr:uid="{00000000-0005-0000-0000-0000BE000000}"/>
    <cellStyle name="Millares 3 3 3" xfId="191" xr:uid="{00000000-0005-0000-0000-0000BF000000}"/>
    <cellStyle name="Millares 3 3 4" xfId="192" xr:uid="{00000000-0005-0000-0000-0000C0000000}"/>
    <cellStyle name="Millares 3 4" xfId="193" xr:uid="{00000000-0005-0000-0000-0000C1000000}"/>
    <cellStyle name="Millares 3 4 2" xfId="194" xr:uid="{00000000-0005-0000-0000-0000C2000000}"/>
    <cellStyle name="Millares 3 4 3" xfId="195" xr:uid="{00000000-0005-0000-0000-0000C3000000}"/>
    <cellStyle name="Millares 3 4 4" xfId="196" xr:uid="{00000000-0005-0000-0000-0000C4000000}"/>
    <cellStyle name="Millares 3 5" xfId="197" xr:uid="{00000000-0005-0000-0000-0000C5000000}"/>
    <cellStyle name="Millares 3 5 2" xfId="198" xr:uid="{00000000-0005-0000-0000-0000C6000000}"/>
    <cellStyle name="Millares 3 5 3" xfId="199" xr:uid="{00000000-0005-0000-0000-0000C7000000}"/>
    <cellStyle name="Millares 3 5 4" xfId="200" xr:uid="{00000000-0005-0000-0000-0000C8000000}"/>
    <cellStyle name="Millares 3 6" xfId="201" xr:uid="{00000000-0005-0000-0000-0000C9000000}"/>
    <cellStyle name="Millares 3 6 2" xfId="202" xr:uid="{00000000-0005-0000-0000-0000CA000000}"/>
    <cellStyle name="Millares 3 6 3" xfId="203" xr:uid="{00000000-0005-0000-0000-0000CB000000}"/>
    <cellStyle name="Millares 3 6 4" xfId="204" xr:uid="{00000000-0005-0000-0000-0000CC000000}"/>
    <cellStyle name="Millares 4 2" xfId="205" xr:uid="{00000000-0005-0000-0000-0000CD000000}"/>
    <cellStyle name="Millares 4 2 2" xfId="206" xr:uid="{00000000-0005-0000-0000-0000CE000000}"/>
    <cellStyle name="Millares 4 2 3" xfId="207" xr:uid="{00000000-0005-0000-0000-0000CF000000}"/>
    <cellStyle name="Millares 4 2 4" xfId="208" xr:uid="{00000000-0005-0000-0000-0000D0000000}"/>
    <cellStyle name="Millares 4 3" xfId="209" xr:uid="{00000000-0005-0000-0000-0000D1000000}"/>
    <cellStyle name="Millares 4 3 2" xfId="210" xr:uid="{00000000-0005-0000-0000-0000D2000000}"/>
    <cellStyle name="Millares 4 3 3" xfId="211" xr:uid="{00000000-0005-0000-0000-0000D3000000}"/>
    <cellStyle name="Millares 4 3 4" xfId="212" xr:uid="{00000000-0005-0000-0000-0000D4000000}"/>
    <cellStyle name="Millares 4 4" xfId="213" xr:uid="{00000000-0005-0000-0000-0000D5000000}"/>
    <cellStyle name="Millares 4 4 2" xfId="214" xr:uid="{00000000-0005-0000-0000-0000D6000000}"/>
    <cellStyle name="Millares 4 4 3" xfId="215" xr:uid="{00000000-0005-0000-0000-0000D7000000}"/>
    <cellStyle name="Millares 4 4 4" xfId="216" xr:uid="{00000000-0005-0000-0000-0000D8000000}"/>
    <cellStyle name="Millares 4 5" xfId="217" xr:uid="{00000000-0005-0000-0000-0000D9000000}"/>
    <cellStyle name="Millares 4 5 2" xfId="218" xr:uid="{00000000-0005-0000-0000-0000DA000000}"/>
    <cellStyle name="Millares 4 5 3" xfId="219" xr:uid="{00000000-0005-0000-0000-0000DB000000}"/>
    <cellStyle name="Millares 4 5 4" xfId="220" xr:uid="{00000000-0005-0000-0000-0000DC000000}"/>
    <cellStyle name="Millares 4 6" xfId="221" xr:uid="{00000000-0005-0000-0000-0000DD000000}"/>
    <cellStyle name="Millares 4 6 2" xfId="222" xr:uid="{00000000-0005-0000-0000-0000DE000000}"/>
    <cellStyle name="Millares 4 6 3" xfId="223" xr:uid="{00000000-0005-0000-0000-0000DF000000}"/>
    <cellStyle name="Millares 4 6 4" xfId="224" xr:uid="{00000000-0005-0000-0000-0000E0000000}"/>
    <cellStyle name="Millares 7 2" xfId="225" xr:uid="{00000000-0005-0000-0000-0000E1000000}"/>
    <cellStyle name="Millares 8" xfId="226" xr:uid="{00000000-0005-0000-0000-0000E2000000}"/>
    <cellStyle name="Millares 9" xfId="227" xr:uid="{00000000-0005-0000-0000-0000E3000000}"/>
    <cellStyle name="Moneda 10" xfId="228" xr:uid="{00000000-0005-0000-0000-0000E4000000}"/>
    <cellStyle name="Moneda 11" xfId="229" xr:uid="{00000000-0005-0000-0000-0000E5000000}"/>
    <cellStyle name="Moneda 12" xfId="230" xr:uid="{00000000-0005-0000-0000-0000E6000000}"/>
    <cellStyle name="Moneda 13" xfId="231" xr:uid="{00000000-0005-0000-0000-0000E7000000}"/>
    <cellStyle name="Moneda 9" xfId="232" xr:uid="{00000000-0005-0000-0000-0000E8000000}"/>
    <cellStyle name="Neutral 2" xfId="233" xr:uid="{00000000-0005-0000-0000-0000E9000000}"/>
    <cellStyle name="Neutral 3" xfId="234" xr:uid="{00000000-0005-0000-0000-0000EA000000}"/>
    <cellStyle name="Normal" xfId="0" builtinId="0"/>
    <cellStyle name="Normal 10" xfId="235" xr:uid="{00000000-0005-0000-0000-0000EC000000}"/>
    <cellStyle name="Normal 11" xfId="236" xr:uid="{00000000-0005-0000-0000-0000ED000000}"/>
    <cellStyle name="Normal 2" xfId="237" xr:uid="{00000000-0005-0000-0000-0000EE000000}"/>
    <cellStyle name="Normal 2 2" xfId="238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41" xr:uid="{00000000-0005-0000-0000-0000F2000000}"/>
    <cellStyle name="Normal 2 2_2009-123" xfId="242" xr:uid="{00000000-0005-0000-0000-0000F3000000}"/>
    <cellStyle name="Normal 2 3" xfId="243" xr:uid="{00000000-0005-0000-0000-0000F4000000}"/>
    <cellStyle name="Normal 2 3 2" xfId="244" xr:uid="{00000000-0005-0000-0000-0000F5000000}"/>
    <cellStyle name="Normal 2 3 3" xfId="245" xr:uid="{00000000-0005-0000-0000-0000F6000000}"/>
    <cellStyle name="Normal 2 3 4" xfId="246" xr:uid="{00000000-0005-0000-0000-0000F7000000}"/>
    <cellStyle name="Normal 2 3_2009-123" xfId="247" xr:uid="{00000000-0005-0000-0000-0000F8000000}"/>
    <cellStyle name="Normal 2_2009-123" xfId="248" xr:uid="{00000000-0005-0000-0000-0000F9000000}"/>
    <cellStyle name="Normal 3" xfId="277" xr:uid="{00000000-0005-0000-0000-0000FA000000}"/>
    <cellStyle name="Normal 3 2" xfId="249" xr:uid="{00000000-0005-0000-0000-0000FB000000}"/>
    <cellStyle name="Normal 4 2" xfId="250" xr:uid="{00000000-0005-0000-0000-0000FC000000}"/>
    <cellStyle name="Normal 6" xfId="276" xr:uid="{00000000-0005-0000-0000-0000FD000000}"/>
    <cellStyle name="Normal 6 2" xfId="251" xr:uid="{00000000-0005-0000-0000-0000FE000000}"/>
    <cellStyle name="Normal 7 2" xfId="252" xr:uid="{00000000-0005-0000-0000-0000FF000000}"/>
    <cellStyle name="Normal 9 2" xfId="253" xr:uid="{00000000-0005-0000-0000-000000010000}"/>
    <cellStyle name="Normal_Presup. General Alc. Las Terrenas Junio 07_Presup. Final Las Terrenas Enero 2008" xfId="254" xr:uid="{00000000-0005-0000-0000-000001010000}"/>
    <cellStyle name="Notas 2" xfId="255" xr:uid="{00000000-0005-0000-0000-000002010000}"/>
    <cellStyle name="Notas 3" xfId="256" xr:uid="{00000000-0005-0000-0000-000003010000}"/>
    <cellStyle name="Porcentaje 2" xfId="257" xr:uid="{00000000-0005-0000-0000-000005010000}"/>
    <cellStyle name="Porcentual 2" xfId="258" xr:uid="{00000000-0005-0000-0000-000006010000}"/>
    <cellStyle name="Salida 2" xfId="259" xr:uid="{00000000-0005-0000-0000-000007010000}"/>
    <cellStyle name="Salida 3" xfId="260" xr:uid="{00000000-0005-0000-0000-000008010000}"/>
    <cellStyle name="Texto de advertencia 2" xfId="261" xr:uid="{00000000-0005-0000-0000-000009010000}"/>
    <cellStyle name="Texto de advertencia 3" xfId="262" xr:uid="{00000000-0005-0000-0000-00000A010000}"/>
    <cellStyle name="Texto explicativo 2" xfId="263" xr:uid="{00000000-0005-0000-0000-00000B010000}"/>
    <cellStyle name="Texto explicativo 3" xfId="264" xr:uid="{00000000-0005-0000-0000-00000C010000}"/>
    <cellStyle name="Título 1 2" xfId="265" xr:uid="{00000000-0005-0000-0000-00000D010000}"/>
    <cellStyle name="Título 1 3" xfId="266" xr:uid="{00000000-0005-0000-0000-00000E010000}"/>
    <cellStyle name="Título 2 2" xfId="267" xr:uid="{00000000-0005-0000-0000-00000F010000}"/>
    <cellStyle name="Título 2 3" xfId="268" xr:uid="{00000000-0005-0000-0000-000010010000}"/>
    <cellStyle name="Título 3 2" xfId="269" xr:uid="{00000000-0005-0000-0000-000011010000}"/>
    <cellStyle name="Título 3 3" xfId="270" xr:uid="{00000000-0005-0000-0000-000012010000}"/>
    <cellStyle name="Título 4" xfId="271" xr:uid="{00000000-0005-0000-0000-000013010000}"/>
    <cellStyle name="Título 5" xfId="272" xr:uid="{00000000-0005-0000-0000-000014010000}"/>
    <cellStyle name="Total 2" xfId="273" xr:uid="{00000000-0005-0000-0000-000015010000}"/>
    <cellStyle name="Total 3" xfId="274" xr:uid="{00000000-0005-0000-0000-00001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AD9E-DADF-4831-BAC5-D89E75FA494F}">
  <dimension ref="A1:AD138"/>
  <sheetViews>
    <sheetView tabSelected="1" view="pageBreakPreview" topLeftCell="A99" zoomScaleSheetLayoutView="100" workbookViewId="0">
      <selection activeCell="B102" sqref="B102:G116"/>
    </sheetView>
  </sheetViews>
  <sheetFormatPr baseColWidth="10" defaultColWidth="11.5" defaultRowHeight="16"/>
  <cols>
    <col min="1" max="1" width="7.5" style="14" customWidth="1"/>
    <col min="2" max="2" width="58.1640625" style="14" customWidth="1"/>
    <col min="3" max="3" width="13.5" style="14" customWidth="1"/>
    <col min="4" max="4" width="10.5" style="14" customWidth="1"/>
    <col min="5" max="5" width="16.33203125" style="14" bestFit="1" customWidth="1"/>
    <col min="6" max="6" width="20.6640625" style="14" customWidth="1"/>
    <col min="7" max="7" width="22.5" style="16" customWidth="1"/>
    <col min="8" max="8" width="22.6640625" style="8" bestFit="1" customWidth="1"/>
    <col min="9" max="9" width="26.5" style="8" customWidth="1"/>
    <col min="10" max="10" width="11.5" style="8"/>
    <col min="11" max="11" width="19.5" style="8" bestFit="1" customWidth="1"/>
    <col min="12" max="16384" width="11.5" style="8"/>
  </cols>
  <sheetData>
    <row r="1" spans="1:30" s="1" customFormat="1" ht="18.75" customHeight="1">
      <c r="A1" s="135" t="s">
        <v>21</v>
      </c>
      <c r="B1" s="135"/>
      <c r="C1" s="135"/>
      <c r="D1" s="135"/>
      <c r="E1" s="135"/>
      <c r="F1" s="135"/>
      <c r="G1" s="13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" customFormat="1" ht="18.75" customHeight="1">
      <c r="A2" s="136" t="s">
        <v>22</v>
      </c>
      <c r="B2" s="136"/>
      <c r="C2" s="136"/>
      <c r="D2" s="136"/>
      <c r="E2" s="136"/>
      <c r="F2" s="136"/>
      <c r="G2" s="13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1" customFormat="1" ht="18.75" customHeight="1">
      <c r="A3" s="137" t="s">
        <v>23</v>
      </c>
      <c r="B3" s="137"/>
      <c r="C3" s="137"/>
      <c r="D3" s="137"/>
      <c r="E3" s="137"/>
      <c r="F3" s="137"/>
      <c r="G3" s="13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" customFormat="1" ht="15" customHeight="1">
      <c r="A4" s="3"/>
      <c r="B4" s="80"/>
      <c r="C4" s="80"/>
      <c r="D4" s="80"/>
      <c r="E4" s="80"/>
      <c r="F4" s="80"/>
      <c r="G4" s="7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" customFormat="1" ht="18" customHeight="1">
      <c r="A5" s="7" t="s">
        <v>66</v>
      </c>
      <c r="B5" s="4"/>
      <c r="C5" s="4"/>
      <c r="D5" s="4"/>
      <c r="E5" s="4"/>
      <c r="F5" s="4"/>
      <c r="G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" customHeight="1">
      <c r="E6" s="15"/>
      <c r="F6" s="15"/>
    </row>
    <row r="7" spans="1:30" ht="38.25" customHeight="1">
      <c r="A7" s="138" t="s">
        <v>89</v>
      </c>
      <c r="B7" s="138"/>
      <c r="C7" s="138"/>
      <c r="D7" s="138"/>
      <c r="E7" s="138"/>
      <c r="F7" s="138"/>
      <c r="G7" s="138"/>
    </row>
    <row r="8" spans="1:30" ht="13.5" customHeight="1" thickBot="1">
      <c r="E8" s="17"/>
    </row>
    <row r="9" spans="1:30" ht="19.5" customHeight="1" thickTop="1" thickBot="1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11" t="s">
        <v>11</v>
      </c>
      <c r="G9" s="12" t="s">
        <v>24</v>
      </c>
    </row>
    <row r="10" spans="1:30" ht="14.25" customHeight="1" thickTop="1">
      <c r="A10" s="63"/>
      <c r="B10" s="10"/>
      <c r="C10" s="10"/>
      <c r="D10" s="10"/>
      <c r="E10" s="10"/>
      <c r="F10" s="10"/>
      <c r="G10" s="20"/>
    </row>
    <row r="11" spans="1:30" ht="21" customHeight="1">
      <c r="A11" s="64">
        <v>1</v>
      </c>
      <c r="B11" s="21" t="s">
        <v>28</v>
      </c>
      <c r="C11" s="22"/>
      <c r="D11" s="23"/>
      <c r="E11" s="23"/>
      <c r="F11" s="23"/>
      <c r="G11" s="24"/>
    </row>
    <row r="12" spans="1:30" ht="21.75" customHeight="1">
      <c r="A12" s="65">
        <f>+A11+0.1</f>
        <v>1.1000000000000001</v>
      </c>
      <c r="B12" s="9" t="s">
        <v>0</v>
      </c>
      <c r="C12" s="25">
        <v>10</v>
      </c>
      <c r="D12" s="26" t="s">
        <v>12</v>
      </c>
      <c r="E12" s="27"/>
      <c r="F12" s="28"/>
      <c r="G12" s="24"/>
    </row>
    <row r="13" spans="1:30" ht="32.25" customHeight="1">
      <c r="A13" s="65">
        <f t="shared" ref="A13:A14" si="0">+A12+0.1</f>
        <v>1.2000000000000002</v>
      </c>
      <c r="B13" s="9" t="s">
        <v>30</v>
      </c>
      <c r="C13" s="25">
        <v>1</v>
      </c>
      <c r="D13" s="26" t="s">
        <v>2</v>
      </c>
      <c r="E13" s="27"/>
      <c r="F13" s="28"/>
      <c r="G13" s="24"/>
    </row>
    <row r="14" spans="1:30" ht="23.25" customHeight="1">
      <c r="A14" s="65">
        <f t="shared" si="0"/>
        <v>1.3000000000000003</v>
      </c>
      <c r="B14" s="9" t="s">
        <v>3</v>
      </c>
      <c r="C14" s="25">
        <v>150</v>
      </c>
      <c r="D14" s="26" t="s">
        <v>1</v>
      </c>
      <c r="E14" s="27"/>
      <c r="F14" s="28"/>
      <c r="G14" s="29"/>
    </row>
    <row r="15" spans="1:30" ht="15" customHeight="1">
      <c r="A15" s="66"/>
      <c r="B15" s="9"/>
      <c r="C15" s="25"/>
      <c r="D15" s="26"/>
      <c r="E15" s="27"/>
      <c r="F15" s="28"/>
      <c r="G15" s="24"/>
    </row>
    <row r="16" spans="1:30" ht="21" customHeight="1">
      <c r="A16" s="64">
        <v>2</v>
      </c>
      <c r="B16" s="21" t="s">
        <v>29</v>
      </c>
      <c r="C16" s="22"/>
      <c r="D16" s="30"/>
      <c r="E16" s="27"/>
      <c r="F16" s="28"/>
      <c r="G16" s="24"/>
    </row>
    <row r="17" spans="1:7" ht="36" customHeight="1">
      <c r="A17" s="65">
        <f>+A16+0.1</f>
        <v>2.1</v>
      </c>
      <c r="B17" s="9" t="s">
        <v>33</v>
      </c>
      <c r="C17" s="25">
        <v>1</v>
      </c>
      <c r="D17" s="26" t="s">
        <v>2</v>
      </c>
      <c r="E17" s="27"/>
      <c r="F17" s="28"/>
      <c r="G17" s="24"/>
    </row>
    <row r="18" spans="1:7" ht="21" customHeight="1">
      <c r="A18" s="65">
        <f t="shared" ref="A18:A21" si="1">+A17+0.1</f>
        <v>2.2000000000000002</v>
      </c>
      <c r="B18" s="9" t="s">
        <v>31</v>
      </c>
      <c r="C18" s="25">
        <v>1</v>
      </c>
      <c r="D18" s="26" t="s">
        <v>2</v>
      </c>
      <c r="E18" s="45"/>
      <c r="F18" s="28"/>
      <c r="G18" s="24"/>
    </row>
    <row r="19" spans="1:7" ht="35.25" customHeight="1">
      <c r="A19" s="65">
        <f t="shared" si="1"/>
        <v>2.3000000000000003</v>
      </c>
      <c r="B19" s="9" t="s">
        <v>57</v>
      </c>
      <c r="C19" s="25">
        <v>175</v>
      </c>
      <c r="D19" s="26" t="s">
        <v>5</v>
      </c>
      <c r="E19" s="41"/>
      <c r="F19" s="28"/>
      <c r="G19" s="24"/>
    </row>
    <row r="20" spans="1:7" ht="21" customHeight="1">
      <c r="A20" s="65">
        <f t="shared" si="1"/>
        <v>2.4000000000000004</v>
      </c>
      <c r="B20" s="9" t="s">
        <v>49</v>
      </c>
      <c r="C20" s="25">
        <v>1</v>
      </c>
      <c r="D20" s="26" t="s">
        <v>35</v>
      </c>
      <c r="E20" s="45"/>
      <c r="F20" s="28"/>
      <c r="G20" s="24"/>
    </row>
    <row r="21" spans="1:7" ht="21" customHeight="1">
      <c r="A21" s="65">
        <f t="shared" si="1"/>
        <v>2.5000000000000004</v>
      </c>
      <c r="B21" s="9" t="s">
        <v>45</v>
      </c>
      <c r="C21" s="25">
        <v>1</v>
      </c>
      <c r="D21" s="26" t="s">
        <v>2</v>
      </c>
      <c r="E21" s="27"/>
      <c r="F21" s="28"/>
      <c r="G21" s="29"/>
    </row>
    <row r="22" spans="1:7" ht="21" customHeight="1">
      <c r="A22" s="65"/>
      <c r="B22" s="9"/>
      <c r="C22" s="25"/>
      <c r="D22" s="26"/>
      <c r="E22" s="27"/>
      <c r="F22" s="28"/>
      <c r="G22" s="29"/>
    </row>
    <row r="23" spans="1:7" ht="48" customHeight="1">
      <c r="A23" s="67">
        <v>3</v>
      </c>
      <c r="B23" s="46" t="s">
        <v>81</v>
      </c>
      <c r="C23" s="25"/>
      <c r="D23" s="26"/>
      <c r="E23" s="27"/>
      <c r="F23" s="28"/>
      <c r="G23" s="24"/>
    </row>
    <row r="24" spans="1:7" ht="27" customHeight="1">
      <c r="A24" s="68">
        <f>+A23+0.1</f>
        <v>3.1</v>
      </c>
      <c r="B24" s="21" t="s">
        <v>32</v>
      </c>
      <c r="C24" s="22"/>
      <c r="D24" s="30"/>
      <c r="E24" s="27"/>
      <c r="F24" s="28"/>
      <c r="G24" s="24"/>
    </row>
    <row r="25" spans="1:7" ht="33.75" customHeight="1">
      <c r="A25" s="72" t="s">
        <v>59</v>
      </c>
      <c r="B25" s="73" t="s">
        <v>67</v>
      </c>
      <c r="C25" s="74">
        <f>+(760.3*2*3.2)</f>
        <v>4865.92</v>
      </c>
      <c r="D25" s="75" t="s">
        <v>5</v>
      </c>
      <c r="E25" s="42"/>
      <c r="F25" s="42"/>
      <c r="G25" s="57"/>
    </row>
    <row r="26" spans="1:7" ht="39" customHeight="1">
      <c r="A26" s="72" t="s">
        <v>77</v>
      </c>
      <c r="B26" s="73" t="s">
        <v>76</v>
      </c>
      <c r="C26" s="74">
        <f>+(760.3*2*1.2)*1.2</f>
        <v>2189.6639999999998</v>
      </c>
      <c r="D26" s="75" t="s">
        <v>5</v>
      </c>
      <c r="E26" s="42"/>
      <c r="F26" s="42"/>
      <c r="G26" s="57"/>
    </row>
    <row r="27" spans="1:7" ht="33.75" customHeight="1">
      <c r="A27" s="72" t="s">
        <v>60</v>
      </c>
      <c r="B27" s="73" t="s">
        <v>90</v>
      </c>
      <c r="C27" s="74">
        <f>+(760.3*2*2.2)*1.2</f>
        <v>4014.384</v>
      </c>
      <c r="D27" s="75" t="s">
        <v>5</v>
      </c>
      <c r="E27" s="42"/>
      <c r="F27" s="42"/>
      <c r="G27" s="57"/>
    </row>
    <row r="28" spans="1:7" ht="27" customHeight="1">
      <c r="A28" s="72" t="s">
        <v>78</v>
      </c>
      <c r="B28" s="73" t="s">
        <v>58</v>
      </c>
      <c r="C28" s="74">
        <f>+C26</f>
        <v>2189.6639999999998</v>
      </c>
      <c r="D28" s="75" t="s">
        <v>5</v>
      </c>
      <c r="E28" s="42"/>
      <c r="F28" s="42"/>
      <c r="G28" s="57"/>
    </row>
    <row r="29" spans="1:7" ht="27" customHeight="1">
      <c r="A29" s="56">
        <f>+A24+0.1</f>
        <v>3.2</v>
      </c>
      <c r="B29" s="46" t="s">
        <v>62</v>
      </c>
      <c r="C29" s="47"/>
      <c r="D29" s="48"/>
      <c r="E29" s="49"/>
      <c r="F29" s="50"/>
      <c r="G29" s="51"/>
    </row>
    <row r="30" spans="1:7" ht="27" customHeight="1">
      <c r="A30" s="52" t="s">
        <v>61</v>
      </c>
      <c r="B30" s="53" t="s">
        <v>73</v>
      </c>
      <c r="C30" s="47">
        <f>+(760.3*1.2*0.3)*2</f>
        <v>547.41599999999994</v>
      </c>
      <c r="D30" s="48" t="s">
        <v>5</v>
      </c>
      <c r="E30" s="49"/>
      <c r="F30" s="50"/>
      <c r="G30" s="51"/>
    </row>
    <row r="31" spans="1:7" ht="21" customHeight="1">
      <c r="A31" s="52" t="s">
        <v>68</v>
      </c>
      <c r="B31" s="53" t="s">
        <v>74</v>
      </c>
      <c r="C31" s="47">
        <f>760.3*2.81*0.15</f>
        <v>320.46644999999995</v>
      </c>
      <c r="D31" s="48" t="s">
        <v>5</v>
      </c>
      <c r="E31" s="49"/>
      <c r="F31" s="50"/>
      <c r="G31" s="51"/>
    </row>
    <row r="32" spans="1:7" ht="18.75" customHeight="1">
      <c r="A32" s="52" t="s">
        <v>69</v>
      </c>
      <c r="B32" s="53" t="s">
        <v>75</v>
      </c>
      <c r="C32" s="47">
        <f>+(760.3*3*0.3)*2</f>
        <v>1368.5399999999997</v>
      </c>
      <c r="D32" s="48" t="s">
        <v>5</v>
      </c>
      <c r="E32" s="49"/>
      <c r="F32" s="50"/>
      <c r="G32" s="51"/>
    </row>
    <row r="33" spans="1:7" ht="31.5" customHeight="1">
      <c r="A33" s="52" t="s">
        <v>70</v>
      </c>
      <c r="B33" s="53" t="s">
        <v>79</v>
      </c>
      <c r="C33" s="47">
        <f>+(760.3*0.55*0.15)*2</f>
        <v>125.4495</v>
      </c>
      <c r="D33" s="48" t="s">
        <v>5</v>
      </c>
      <c r="E33" s="49"/>
      <c r="F33" s="50"/>
      <c r="G33" s="51"/>
    </row>
    <row r="34" spans="1:7" ht="26.25" customHeight="1">
      <c r="A34" s="52" t="s">
        <v>71</v>
      </c>
      <c r="B34" s="53" t="s">
        <v>48</v>
      </c>
      <c r="C34" s="47">
        <f>760.3*6.5</f>
        <v>4941.95</v>
      </c>
      <c r="D34" s="48" t="s">
        <v>4</v>
      </c>
      <c r="E34" s="49"/>
      <c r="F34" s="50"/>
      <c r="G34" s="54"/>
    </row>
    <row r="35" spans="1:7" ht="25.5" customHeight="1">
      <c r="A35" s="52" t="s">
        <v>72</v>
      </c>
      <c r="B35" s="53" t="s">
        <v>47</v>
      </c>
      <c r="C35" s="47">
        <f>0.07*4.8*760.3</f>
        <v>255.46080000000001</v>
      </c>
      <c r="D35" s="48" t="s">
        <v>5</v>
      </c>
      <c r="E35" s="49"/>
      <c r="F35" s="50"/>
      <c r="G35" s="54"/>
    </row>
    <row r="36" spans="1:7" ht="25.5" customHeight="1">
      <c r="A36" s="56">
        <f>+A29+0.1</f>
        <v>3.3000000000000003</v>
      </c>
      <c r="B36" s="46" t="s">
        <v>84</v>
      </c>
      <c r="C36" s="47"/>
      <c r="D36" s="48"/>
      <c r="E36" s="49"/>
      <c r="F36" s="50"/>
      <c r="G36" s="54"/>
    </row>
    <row r="37" spans="1:7" ht="25.5" customHeight="1">
      <c r="A37" s="52" t="s">
        <v>86</v>
      </c>
      <c r="B37" s="53" t="s">
        <v>87</v>
      </c>
      <c r="C37" s="47">
        <f>+(760.3*3)*2</f>
        <v>4561.7999999999993</v>
      </c>
      <c r="D37" s="48" t="s">
        <v>4</v>
      </c>
      <c r="E37" s="49"/>
      <c r="F37" s="50"/>
      <c r="G37" s="54"/>
    </row>
    <row r="38" spans="1:7" ht="25.5" customHeight="1">
      <c r="A38" s="52" t="s">
        <v>88</v>
      </c>
      <c r="B38" s="53" t="s">
        <v>85</v>
      </c>
      <c r="C38" s="47">
        <f>760.3*2</f>
        <v>1520.6</v>
      </c>
      <c r="D38" s="48" t="s">
        <v>1</v>
      </c>
      <c r="E38" s="49"/>
      <c r="F38" s="50"/>
      <c r="G38" s="54"/>
    </row>
    <row r="39" spans="1:7" ht="15" customHeight="1">
      <c r="A39" s="52"/>
      <c r="B39" s="53"/>
      <c r="C39" s="47"/>
      <c r="D39" s="48"/>
      <c r="E39" s="49"/>
      <c r="F39" s="50"/>
      <c r="G39" s="54"/>
    </row>
    <row r="40" spans="1:7" ht="18.75" customHeight="1">
      <c r="A40" s="69">
        <v>4</v>
      </c>
      <c r="B40" s="31" t="s">
        <v>46</v>
      </c>
      <c r="C40" s="39"/>
      <c r="D40" s="40"/>
      <c r="E40" s="27"/>
      <c r="F40" s="34"/>
      <c r="G40" s="37"/>
    </row>
    <row r="41" spans="1:7" ht="34.5" customHeight="1">
      <c r="A41" s="52">
        <f t="shared" ref="A41:A48" si="2">+A40+0.1</f>
        <v>4.0999999999999996</v>
      </c>
      <c r="B41" s="38" t="s">
        <v>80</v>
      </c>
      <c r="C41" s="36">
        <v>5</v>
      </c>
      <c r="D41" s="32" t="s">
        <v>9</v>
      </c>
      <c r="E41" s="33"/>
      <c r="F41" s="50"/>
      <c r="G41" s="37"/>
    </row>
    <row r="42" spans="1:7" ht="24.75" customHeight="1">
      <c r="A42" s="52">
        <f t="shared" si="2"/>
        <v>4.1999999999999993</v>
      </c>
      <c r="B42" s="38" t="s">
        <v>82</v>
      </c>
      <c r="C42" s="36">
        <v>2</v>
      </c>
      <c r="D42" s="32" t="s">
        <v>9</v>
      </c>
      <c r="E42" s="33"/>
      <c r="F42" s="50"/>
      <c r="G42" s="37"/>
    </row>
    <row r="43" spans="1:7" ht="39" customHeight="1">
      <c r="A43" s="52">
        <f t="shared" si="2"/>
        <v>4.2999999999999989</v>
      </c>
      <c r="B43" s="38" t="s">
        <v>53</v>
      </c>
      <c r="C43" s="36">
        <v>35</v>
      </c>
      <c r="D43" s="32" t="s">
        <v>9</v>
      </c>
      <c r="E43" s="33"/>
      <c r="F43" s="28"/>
      <c r="G43" s="37"/>
    </row>
    <row r="44" spans="1:7" ht="19.5" customHeight="1">
      <c r="A44" s="52">
        <f t="shared" si="2"/>
        <v>4.3999999999999986</v>
      </c>
      <c r="B44" s="9" t="s">
        <v>51</v>
      </c>
      <c r="C44" s="25">
        <v>400</v>
      </c>
      <c r="D44" s="26" t="s">
        <v>4</v>
      </c>
      <c r="E44" s="27"/>
      <c r="F44" s="28"/>
      <c r="G44" s="29"/>
    </row>
    <row r="45" spans="1:7" ht="19.5" customHeight="1">
      <c r="A45" s="52">
        <f t="shared" si="2"/>
        <v>4.4999999999999982</v>
      </c>
      <c r="B45" s="9" t="s">
        <v>64</v>
      </c>
      <c r="C45" s="25">
        <v>1</v>
      </c>
      <c r="D45" s="26" t="s">
        <v>35</v>
      </c>
      <c r="E45" s="27"/>
      <c r="F45" s="28"/>
      <c r="G45" s="29"/>
    </row>
    <row r="46" spans="1:7" ht="19.5" customHeight="1">
      <c r="A46" s="52">
        <f t="shared" si="2"/>
        <v>4.5999999999999979</v>
      </c>
      <c r="B46" s="9" t="s">
        <v>63</v>
      </c>
      <c r="C46" s="25">
        <f>760.3*1*2</f>
        <v>1520.6</v>
      </c>
      <c r="D46" s="26" t="s">
        <v>4</v>
      </c>
      <c r="E46" s="27"/>
      <c r="F46" s="28"/>
      <c r="G46" s="29"/>
    </row>
    <row r="47" spans="1:7" ht="19.5" customHeight="1">
      <c r="A47" s="52">
        <f t="shared" si="2"/>
        <v>4.6999999999999975</v>
      </c>
      <c r="B47" s="9" t="s">
        <v>65</v>
      </c>
      <c r="C47" s="25">
        <f>760.3*2</f>
        <v>1520.6</v>
      </c>
      <c r="D47" s="26" t="s">
        <v>1</v>
      </c>
      <c r="E47" s="27"/>
      <c r="F47" s="28"/>
      <c r="G47" s="29"/>
    </row>
    <row r="48" spans="1:7" ht="19.5" customHeight="1">
      <c r="A48" s="52">
        <f t="shared" si="2"/>
        <v>4.7999999999999972</v>
      </c>
      <c r="B48" s="9" t="s">
        <v>91</v>
      </c>
      <c r="C48" s="25">
        <f>760.3*6</f>
        <v>4561.7999999999993</v>
      </c>
      <c r="D48" s="26" t="s">
        <v>4</v>
      </c>
      <c r="E48" s="27"/>
      <c r="F48" s="28"/>
      <c r="G48" s="29"/>
    </row>
    <row r="49" spans="1:7" ht="19.5" customHeight="1">
      <c r="A49" s="58"/>
      <c r="B49" s="38"/>
      <c r="C49" s="39"/>
      <c r="D49" s="40"/>
      <c r="E49" s="33"/>
      <c r="F49" s="28"/>
      <c r="G49" s="37"/>
    </row>
    <row r="50" spans="1:7" ht="19.5" customHeight="1" thickBot="1">
      <c r="A50" s="76">
        <v>5</v>
      </c>
      <c r="B50" s="77" t="s">
        <v>50</v>
      </c>
      <c r="C50" s="59">
        <v>80</v>
      </c>
      <c r="D50" s="78" t="s">
        <v>9</v>
      </c>
      <c r="E50" s="60"/>
      <c r="F50" s="61"/>
      <c r="G50" s="62"/>
    </row>
    <row r="51" spans="1:7" ht="19.5" customHeight="1">
      <c r="A51" s="58"/>
      <c r="B51" s="38"/>
      <c r="C51" s="39"/>
      <c r="D51" s="40"/>
      <c r="E51" s="33"/>
      <c r="F51" s="28"/>
      <c r="G51" s="37"/>
    </row>
    <row r="52" spans="1:7" ht="24.75" customHeight="1">
      <c r="A52" s="70">
        <v>6</v>
      </c>
      <c r="B52" s="31" t="s">
        <v>40</v>
      </c>
      <c r="C52" s="36"/>
      <c r="D52" s="32"/>
      <c r="E52" s="33"/>
      <c r="F52" s="34"/>
      <c r="G52" s="37"/>
    </row>
    <row r="53" spans="1:7" ht="23.25" customHeight="1">
      <c r="A53" s="65">
        <f>+A52+0.1</f>
        <v>6.1</v>
      </c>
      <c r="B53" s="9" t="s">
        <v>42</v>
      </c>
      <c r="C53" s="25">
        <f>10*30</f>
        <v>300</v>
      </c>
      <c r="D53" s="26" t="s">
        <v>44</v>
      </c>
      <c r="E53" s="27"/>
      <c r="F53" s="28"/>
      <c r="G53" s="29"/>
    </row>
    <row r="54" spans="1:7" s="13" customFormat="1" ht="21" customHeight="1">
      <c r="A54" s="65">
        <f t="shared" ref="A54:A56" si="3">+A53+0.1</f>
        <v>6.1999999999999993</v>
      </c>
      <c r="B54" s="9" t="s">
        <v>43</v>
      </c>
      <c r="C54" s="25">
        <f>+C53</f>
        <v>300</v>
      </c>
      <c r="D54" s="26" t="s">
        <v>44</v>
      </c>
      <c r="E54" s="27"/>
      <c r="F54" s="28"/>
      <c r="G54" s="29"/>
    </row>
    <row r="55" spans="1:7" s="13" customFormat="1" ht="21" customHeight="1">
      <c r="A55" s="65">
        <f t="shared" si="3"/>
        <v>6.2999999999999989</v>
      </c>
      <c r="B55" s="9" t="s">
        <v>41</v>
      </c>
      <c r="C55" s="25">
        <f>+C54</f>
        <v>300</v>
      </c>
      <c r="D55" s="26" t="s">
        <v>44</v>
      </c>
      <c r="E55" s="27"/>
      <c r="F55" s="28"/>
      <c r="G55" s="24"/>
    </row>
    <row r="56" spans="1:7" s="13" customFormat="1" ht="48.75" customHeight="1">
      <c r="A56" s="65">
        <f t="shared" si="3"/>
        <v>6.3999999999999986</v>
      </c>
      <c r="B56" s="38" t="s">
        <v>92</v>
      </c>
      <c r="C56" s="25">
        <v>1</v>
      </c>
      <c r="D56" s="26" t="s">
        <v>35</v>
      </c>
      <c r="E56" s="27"/>
      <c r="F56" s="28"/>
      <c r="G56" s="29"/>
    </row>
    <row r="57" spans="1:7" s="13" customFormat="1" ht="21" customHeight="1">
      <c r="A57" s="65"/>
      <c r="B57" s="38"/>
      <c r="C57" s="25"/>
      <c r="D57" s="26"/>
      <c r="E57" s="27"/>
      <c r="F57" s="28"/>
      <c r="G57" s="29"/>
    </row>
    <row r="58" spans="1:7" s="13" customFormat="1" ht="21" customHeight="1">
      <c r="A58" s="67">
        <v>7</v>
      </c>
      <c r="B58" s="21" t="s">
        <v>37</v>
      </c>
      <c r="C58" s="25"/>
      <c r="D58" s="30"/>
      <c r="E58" s="27"/>
      <c r="F58" s="28"/>
      <c r="G58" s="29"/>
    </row>
    <row r="59" spans="1:7" s="13" customFormat="1" ht="21" customHeight="1">
      <c r="A59" s="65">
        <f>+A58+0.1</f>
        <v>7.1</v>
      </c>
      <c r="B59" s="9" t="s">
        <v>38</v>
      </c>
      <c r="C59" s="25">
        <v>1</v>
      </c>
      <c r="D59" s="30" t="s">
        <v>2</v>
      </c>
      <c r="E59" s="27"/>
      <c r="F59" s="28"/>
      <c r="G59" s="29"/>
    </row>
    <row r="60" spans="1:7" s="13" customFormat="1" ht="21" customHeight="1">
      <c r="A60" s="65">
        <f>+A59+0.1</f>
        <v>7.1999999999999993</v>
      </c>
      <c r="B60" s="9" t="s">
        <v>39</v>
      </c>
      <c r="C60" s="25">
        <v>1</v>
      </c>
      <c r="D60" s="30" t="s">
        <v>2</v>
      </c>
      <c r="E60" s="27"/>
      <c r="F60" s="28"/>
      <c r="G60" s="29"/>
    </row>
    <row r="61" spans="1:7" s="13" customFormat="1" ht="21" customHeight="1">
      <c r="A61" s="65"/>
      <c r="B61" s="38"/>
      <c r="C61" s="25"/>
      <c r="D61" s="26"/>
      <c r="E61" s="27"/>
      <c r="F61" s="28"/>
      <c r="G61" s="29"/>
    </row>
    <row r="62" spans="1:7" s="13" customFormat="1" ht="21" customHeight="1">
      <c r="A62" s="70">
        <v>8</v>
      </c>
      <c r="B62" s="31" t="s">
        <v>34</v>
      </c>
      <c r="C62" s="36"/>
      <c r="D62" s="32"/>
      <c r="E62" s="33"/>
      <c r="F62" s="34"/>
      <c r="G62" s="37"/>
    </row>
    <row r="63" spans="1:7" s="13" customFormat="1" ht="21" customHeight="1">
      <c r="A63" s="65">
        <f>+A62+0.1</f>
        <v>8.1</v>
      </c>
      <c r="B63" s="9" t="s">
        <v>36</v>
      </c>
      <c r="C63" s="25">
        <v>1</v>
      </c>
      <c r="D63" s="26" t="s">
        <v>35</v>
      </c>
      <c r="E63" s="27"/>
      <c r="F63" s="28"/>
      <c r="G63" s="29"/>
    </row>
    <row r="64" spans="1:7" s="13" customFormat="1" ht="33" customHeight="1">
      <c r="A64" s="65">
        <f>+A63+0.1</f>
        <v>8.1999999999999993</v>
      </c>
      <c r="B64" s="38" t="s">
        <v>83</v>
      </c>
      <c r="C64" s="25">
        <v>1</v>
      </c>
      <c r="D64" s="26" t="s">
        <v>35</v>
      </c>
      <c r="E64" s="27"/>
      <c r="F64" s="28"/>
      <c r="G64" s="29"/>
    </row>
    <row r="65" spans="1:11" s="13" customFormat="1" ht="21" customHeight="1">
      <c r="A65" s="71"/>
      <c r="B65" s="38"/>
      <c r="C65" s="39"/>
      <c r="D65" s="40"/>
      <c r="E65" s="33"/>
      <c r="F65" s="34"/>
      <c r="G65" s="37"/>
    </row>
    <row r="66" spans="1:11" s="13" customFormat="1" ht="21" customHeight="1">
      <c r="A66" s="70">
        <v>9</v>
      </c>
      <c r="B66" s="31" t="s">
        <v>52</v>
      </c>
      <c r="C66" s="36"/>
      <c r="D66" s="32"/>
      <c r="E66" s="33"/>
      <c r="F66" s="34"/>
      <c r="G66" s="37"/>
    </row>
    <row r="67" spans="1:11" s="13" customFormat="1" ht="61.5" customHeight="1">
      <c r="A67" s="65">
        <f>+A66+0.1</f>
        <v>9.1</v>
      </c>
      <c r="B67" s="9" t="s">
        <v>54</v>
      </c>
      <c r="C67" s="25">
        <v>28</v>
      </c>
      <c r="D67" s="26" t="s">
        <v>9</v>
      </c>
      <c r="E67" s="27"/>
      <c r="F67" s="28"/>
      <c r="G67" s="29"/>
    </row>
    <row r="68" spans="1:11" s="13" customFormat="1" ht="39" customHeight="1">
      <c r="A68" s="65">
        <f t="shared" ref="A68:A69" si="4">+A67+0.1</f>
        <v>9.1999999999999993</v>
      </c>
      <c r="B68" s="55" t="s">
        <v>55</v>
      </c>
      <c r="C68" s="25">
        <v>1</v>
      </c>
      <c r="D68" s="26" t="s">
        <v>35</v>
      </c>
      <c r="E68" s="27"/>
      <c r="F68" s="28"/>
      <c r="G68" s="29"/>
    </row>
    <row r="69" spans="1:11" s="13" customFormat="1" ht="20.25" customHeight="1">
      <c r="A69" s="65">
        <f t="shared" si="4"/>
        <v>9.2999999999999989</v>
      </c>
      <c r="B69" s="55" t="s">
        <v>56</v>
      </c>
      <c r="C69" s="25">
        <v>1</v>
      </c>
      <c r="D69" s="26" t="s">
        <v>35</v>
      </c>
      <c r="E69" s="27"/>
      <c r="F69" s="28"/>
      <c r="G69" s="29"/>
    </row>
    <row r="70" spans="1:11" s="13" customFormat="1" ht="20.25" customHeight="1">
      <c r="A70" s="65"/>
      <c r="B70" s="9"/>
      <c r="C70" s="25"/>
      <c r="D70" s="26"/>
      <c r="E70" s="27"/>
      <c r="F70" s="28"/>
      <c r="G70" s="29"/>
    </row>
    <row r="71" spans="1:11" s="13" customFormat="1" ht="20.25" customHeight="1">
      <c r="A71" s="70">
        <v>10</v>
      </c>
      <c r="B71" s="31" t="s">
        <v>93</v>
      </c>
      <c r="C71" s="25">
        <v>1</v>
      </c>
      <c r="D71" s="30" t="s">
        <v>2</v>
      </c>
      <c r="E71" s="27"/>
      <c r="F71" s="28"/>
      <c r="G71" s="37"/>
    </row>
    <row r="72" spans="1:11" s="13" customFormat="1" ht="20.25" customHeight="1">
      <c r="A72" s="65"/>
      <c r="B72" s="55"/>
      <c r="C72" s="25"/>
      <c r="D72" s="26"/>
      <c r="E72" s="27"/>
      <c r="F72" s="28"/>
      <c r="G72" s="29"/>
    </row>
    <row r="73" spans="1:11" s="13" customFormat="1" ht="18.75" customHeight="1">
      <c r="A73" s="67">
        <v>11</v>
      </c>
      <c r="B73" s="21" t="s">
        <v>94</v>
      </c>
      <c r="C73" s="25">
        <v>1</v>
      </c>
      <c r="D73" s="30" t="s">
        <v>2</v>
      </c>
      <c r="E73" s="27"/>
      <c r="F73" s="28"/>
      <c r="G73" s="29"/>
    </row>
    <row r="74" spans="1:11" s="13" customFormat="1" ht="18.75" customHeight="1" thickBot="1">
      <c r="A74" s="65"/>
      <c r="B74" s="38"/>
      <c r="C74" s="36"/>
      <c r="D74" s="32"/>
      <c r="E74" s="33"/>
      <c r="F74" s="28"/>
      <c r="G74" s="20"/>
    </row>
    <row r="75" spans="1:11" s="13" customFormat="1" ht="18.75" customHeight="1" thickTop="1" thickBot="1">
      <c r="A75" s="43"/>
      <c r="B75" s="44" t="s">
        <v>13</v>
      </c>
      <c r="C75" s="18"/>
      <c r="D75" s="18"/>
      <c r="E75" s="18"/>
      <c r="F75" s="18"/>
      <c r="G75" s="35"/>
      <c r="K75" s="13" t="e">
        <f>+#REF!-I74</f>
        <v>#REF!</v>
      </c>
    </row>
    <row r="76" spans="1:11" s="13" customFormat="1" ht="18.75" customHeight="1" thickTop="1" thickBot="1">
      <c r="A76" s="43"/>
      <c r="B76" s="44" t="s">
        <v>13</v>
      </c>
      <c r="C76" s="18"/>
      <c r="D76" s="18"/>
      <c r="E76" s="18"/>
      <c r="F76" s="18"/>
      <c r="G76" s="35"/>
    </row>
    <row r="77" spans="1:11" s="13" customFormat="1" ht="18.75" customHeight="1" thickTop="1">
      <c r="A77" s="81"/>
      <c r="B77" s="82"/>
      <c r="C77" s="83"/>
      <c r="D77" s="83"/>
      <c r="E77" s="83"/>
      <c r="F77" s="83"/>
      <c r="G77" s="84"/>
    </row>
    <row r="78" spans="1:11" s="13" customFormat="1" ht="18.75" customHeight="1">
      <c r="A78" s="85"/>
      <c r="B78" s="86" t="s">
        <v>95</v>
      </c>
      <c r="C78" s="87"/>
      <c r="D78" s="88">
        <v>0.1</v>
      </c>
      <c r="E78" s="89"/>
      <c r="F78" s="89"/>
      <c r="G78" s="90"/>
    </row>
    <row r="79" spans="1:11" s="13" customFormat="1" ht="18.75" customHeight="1">
      <c r="A79" s="85"/>
      <c r="B79" s="86" t="s">
        <v>14</v>
      </c>
      <c r="C79" s="87"/>
      <c r="D79" s="88">
        <v>2.5000000000000001E-2</v>
      </c>
      <c r="E79" s="89"/>
      <c r="F79" s="89"/>
      <c r="G79" s="90"/>
    </row>
    <row r="80" spans="1:11" s="13" customFormat="1" ht="18.75" customHeight="1">
      <c r="A80" s="85"/>
      <c r="B80" s="86" t="s">
        <v>25</v>
      </c>
      <c r="C80" s="87"/>
      <c r="D80" s="88">
        <v>5.3499999999999999E-2</v>
      </c>
      <c r="E80" s="89"/>
      <c r="F80" s="89"/>
      <c r="G80" s="90"/>
    </row>
    <row r="81" spans="1:7" s="13" customFormat="1" ht="18.75" customHeight="1">
      <c r="A81" s="85"/>
      <c r="B81" s="86" t="s">
        <v>15</v>
      </c>
      <c r="C81" s="87"/>
      <c r="D81" s="88">
        <v>0.02</v>
      </c>
      <c r="E81" s="89"/>
      <c r="F81" s="89"/>
      <c r="G81" s="90"/>
    </row>
    <row r="82" spans="1:7" s="13" customFormat="1" ht="18.75" customHeight="1">
      <c r="A82" s="85"/>
      <c r="B82" s="86" t="s">
        <v>16</v>
      </c>
      <c r="C82" s="87"/>
      <c r="D82" s="88">
        <v>0.01</v>
      </c>
      <c r="E82" s="89"/>
      <c r="F82" s="89"/>
      <c r="G82" s="90"/>
    </row>
    <row r="83" spans="1:7" s="13" customFormat="1" ht="18.75" customHeight="1">
      <c r="A83" s="85"/>
      <c r="B83" s="86" t="s">
        <v>96</v>
      </c>
      <c r="C83" s="87"/>
      <c r="D83" s="88">
        <v>0.05</v>
      </c>
      <c r="E83" s="89"/>
      <c r="F83" s="89"/>
      <c r="G83" s="90"/>
    </row>
    <row r="84" spans="1:7" s="13" customFormat="1" ht="15" customHeight="1" thickBot="1">
      <c r="A84" s="85"/>
      <c r="B84" s="86"/>
      <c r="C84" s="87"/>
      <c r="D84" s="91"/>
      <c r="E84" s="89"/>
      <c r="F84" s="89"/>
      <c r="G84" s="92"/>
    </row>
    <row r="85" spans="1:7" s="13" customFormat="1" ht="21.75" customHeight="1" thickTop="1" thickBot="1">
      <c r="A85" s="93"/>
      <c r="B85" s="94" t="s">
        <v>17</v>
      </c>
      <c r="C85" s="95"/>
      <c r="D85" s="96"/>
      <c r="E85" s="97"/>
      <c r="F85" s="97"/>
      <c r="G85" s="98"/>
    </row>
    <row r="86" spans="1:7" s="14" customFormat="1" ht="20" thickTop="1" thickBot="1">
      <c r="A86" s="99"/>
      <c r="B86" s="100"/>
      <c r="C86" s="101"/>
      <c r="D86" s="102"/>
      <c r="E86" s="103"/>
      <c r="F86" s="103"/>
      <c r="G86" s="104"/>
    </row>
    <row r="87" spans="1:7" s="14" customFormat="1" ht="20" thickTop="1" thickBot="1">
      <c r="A87" s="93"/>
      <c r="B87" s="94" t="s">
        <v>26</v>
      </c>
      <c r="C87" s="95"/>
      <c r="D87" s="96"/>
      <c r="E87" s="97"/>
      <c r="F87" s="97"/>
      <c r="G87" s="98"/>
    </row>
    <row r="88" spans="1:7" s="14" customFormat="1" ht="20" thickTop="1" thickBot="1">
      <c r="A88" s="99"/>
      <c r="B88" s="100"/>
      <c r="C88" s="101"/>
      <c r="D88" s="102"/>
      <c r="E88" s="103"/>
      <c r="F88" s="103"/>
      <c r="G88" s="104"/>
    </row>
    <row r="89" spans="1:7" s="14" customFormat="1" ht="20" thickTop="1" thickBot="1">
      <c r="A89" s="93"/>
      <c r="B89" s="94" t="s">
        <v>18</v>
      </c>
      <c r="C89" s="95"/>
      <c r="D89" s="105">
        <v>0.03</v>
      </c>
      <c r="E89" s="97"/>
      <c r="F89" s="97"/>
      <c r="G89" s="98"/>
    </row>
    <row r="90" spans="1:7" s="14" customFormat="1" ht="20" thickTop="1" thickBot="1">
      <c r="A90" s="99"/>
      <c r="B90" s="100"/>
      <c r="C90" s="101"/>
      <c r="D90" s="102"/>
      <c r="E90" s="103"/>
      <c r="F90" s="103"/>
      <c r="G90" s="104"/>
    </row>
    <row r="91" spans="1:7" s="14" customFormat="1" ht="20" thickTop="1" thickBot="1">
      <c r="A91" s="93"/>
      <c r="B91" s="94" t="s">
        <v>19</v>
      </c>
      <c r="C91" s="95"/>
      <c r="D91" s="105">
        <v>0.06</v>
      </c>
      <c r="E91" s="97"/>
      <c r="F91" s="97"/>
      <c r="G91" s="98"/>
    </row>
    <row r="92" spans="1:7" s="14" customFormat="1" ht="20" thickTop="1" thickBot="1">
      <c r="A92" s="106"/>
      <c r="B92" s="107"/>
      <c r="C92" s="108"/>
      <c r="D92" s="109"/>
      <c r="E92" s="110"/>
      <c r="F92" s="110"/>
      <c r="G92" s="111"/>
    </row>
    <row r="93" spans="1:7" s="14" customFormat="1" ht="21" thickTop="1" thickBot="1">
      <c r="A93" s="112"/>
      <c r="B93" s="113" t="s">
        <v>97</v>
      </c>
      <c r="C93" s="114"/>
      <c r="D93" s="105">
        <f>1/1000</f>
        <v>1E-3</v>
      </c>
      <c r="E93" s="115"/>
      <c r="F93" s="115"/>
      <c r="G93" s="116"/>
    </row>
    <row r="94" spans="1:7" s="14" customFormat="1" ht="20" thickTop="1" thickBot="1">
      <c r="A94" s="99"/>
      <c r="B94" s="100"/>
      <c r="C94" s="101"/>
      <c r="D94" s="102"/>
      <c r="E94" s="103"/>
      <c r="F94" s="103"/>
      <c r="G94" s="104"/>
    </row>
    <row r="95" spans="1:7" s="14" customFormat="1" ht="20" thickTop="1" thickBot="1">
      <c r="A95" s="93"/>
      <c r="B95" s="94" t="s">
        <v>27</v>
      </c>
      <c r="C95" s="95"/>
      <c r="D95" s="105">
        <v>0.05</v>
      </c>
      <c r="E95" s="97"/>
      <c r="F95" s="97"/>
      <c r="G95" s="98"/>
    </row>
    <row r="96" spans="1:7" s="14" customFormat="1" ht="20" thickTop="1" thickBot="1">
      <c r="A96" s="99"/>
      <c r="B96" s="100"/>
      <c r="C96" s="101"/>
      <c r="D96" s="103"/>
      <c r="E96" s="103"/>
      <c r="F96" s="103"/>
      <c r="G96" s="104"/>
    </row>
    <row r="97" spans="1:7" s="14" customFormat="1" ht="40" thickTop="1" thickBot="1">
      <c r="A97" s="93"/>
      <c r="B97" s="117" t="s">
        <v>98</v>
      </c>
      <c r="C97" s="95"/>
      <c r="D97" s="105">
        <v>0.18</v>
      </c>
      <c r="E97" s="97"/>
      <c r="F97" s="97"/>
      <c r="G97" s="98"/>
    </row>
    <row r="98" spans="1:7" s="14" customFormat="1" ht="20" thickTop="1" thickBot="1">
      <c r="A98" s="99"/>
      <c r="B98" s="100"/>
      <c r="C98" s="101"/>
      <c r="D98" s="103"/>
      <c r="E98" s="103"/>
      <c r="F98" s="103"/>
      <c r="G98" s="104"/>
    </row>
    <row r="99" spans="1:7" s="14" customFormat="1" ht="20" thickTop="1" thickBot="1">
      <c r="A99" s="93"/>
      <c r="B99" s="94" t="s">
        <v>20</v>
      </c>
      <c r="C99" s="95"/>
      <c r="D99" s="97"/>
      <c r="E99" s="97"/>
      <c r="F99" s="97"/>
      <c r="G99" s="98">
        <f>G87+G89+G91+G95+G97+G93</f>
        <v>0</v>
      </c>
    </row>
    <row r="100" spans="1:7" s="14" customFormat="1" ht="19" thickTop="1">
      <c r="A100" s="118"/>
      <c r="B100" s="119"/>
      <c r="C100" s="120"/>
      <c r="D100" s="120"/>
      <c r="E100" s="120"/>
      <c r="F100" s="120"/>
      <c r="G100" s="120"/>
    </row>
    <row r="101" spans="1:7" s="14" customFormat="1" ht="18">
      <c r="A101" s="118"/>
      <c r="B101" s="119"/>
      <c r="C101" s="120"/>
      <c r="D101" s="120"/>
      <c r="E101" s="120"/>
      <c r="F101" s="121"/>
      <c r="G101" s="120"/>
    </row>
    <row r="102" spans="1:7" s="14" customFormat="1" ht="18">
      <c r="A102" s="122"/>
      <c r="B102" s="123"/>
      <c r="C102" s="124"/>
      <c r="D102" s="125"/>
      <c r="E102" s="124"/>
      <c r="F102" s="126"/>
      <c r="G102" s="127"/>
    </row>
    <row r="103" spans="1:7" s="14" customFormat="1" ht="18">
      <c r="A103" s="122"/>
      <c r="B103" s="123"/>
      <c r="C103" s="124"/>
      <c r="D103" s="125"/>
      <c r="E103" s="124"/>
      <c r="F103" s="126"/>
      <c r="G103" s="127"/>
    </row>
    <row r="104" spans="1:7" s="14" customFormat="1" ht="18">
      <c r="A104" s="118"/>
      <c r="B104" s="119"/>
      <c r="C104" s="120"/>
      <c r="D104" s="120"/>
      <c r="E104" s="120"/>
      <c r="F104" s="121"/>
      <c r="G104" s="120"/>
    </row>
    <row r="105" spans="1:7" s="14" customFormat="1" ht="18">
      <c r="A105" s="118"/>
      <c r="B105" s="119"/>
      <c r="C105" s="120"/>
      <c r="D105" s="120"/>
      <c r="E105" s="120"/>
      <c r="F105" s="121"/>
      <c r="G105" s="120"/>
    </row>
    <row r="106" spans="1:7" s="14" customFormat="1" ht="18">
      <c r="A106" s="118"/>
      <c r="B106" s="128"/>
      <c r="C106" s="129"/>
      <c r="D106" s="120"/>
      <c r="E106" s="130"/>
      <c r="F106" s="121"/>
      <c r="G106" s="120"/>
    </row>
    <row r="107" spans="1:7" s="14" customFormat="1" ht="18">
      <c r="A107" s="118"/>
      <c r="B107" s="119"/>
      <c r="C107" s="120"/>
      <c r="D107" s="120"/>
      <c r="E107" s="120"/>
      <c r="F107" s="121"/>
      <c r="G107" s="120"/>
    </row>
    <row r="108" spans="1:7" s="14" customFormat="1" ht="18">
      <c r="A108" s="118"/>
      <c r="B108" s="119"/>
      <c r="C108" s="120"/>
      <c r="D108" s="129"/>
      <c r="E108" s="120"/>
      <c r="F108" s="121"/>
      <c r="G108" s="120"/>
    </row>
    <row r="109" spans="1:7" s="14" customFormat="1" ht="18">
      <c r="A109" s="131"/>
      <c r="B109" s="132"/>
      <c r="C109" s="133"/>
      <c r="D109" s="133"/>
      <c r="E109" s="133"/>
      <c r="F109" s="134"/>
      <c r="G109" s="120"/>
    </row>
    <row r="110" spans="1:7" s="14" customFormat="1" ht="18">
      <c r="A110" s="131"/>
      <c r="B110" s="119"/>
      <c r="C110" s="120"/>
      <c r="D110" s="120"/>
      <c r="E110" s="120"/>
      <c r="F110" s="121"/>
      <c r="G110" s="120"/>
    </row>
    <row r="111" spans="1:7" ht="18">
      <c r="A111" s="131"/>
      <c r="B111" s="123"/>
      <c r="C111" s="124"/>
      <c r="D111" s="133"/>
      <c r="E111" s="124"/>
      <c r="F111" s="134"/>
      <c r="G111" s="120"/>
    </row>
    <row r="112" spans="1:7" ht="18">
      <c r="A112" s="131"/>
      <c r="B112" s="123"/>
      <c r="C112" s="124"/>
      <c r="D112" s="133"/>
      <c r="E112" s="124"/>
      <c r="F112" s="134"/>
      <c r="G112" s="120"/>
    </row>
    <row r="113" spans="1:30" ht="18">
      <c r="A113" s="131"/>
      <c r="B113" s="132"/>
      <c r="C113" s="133"/>
      <c r="D113" s="133"/>
      <c r="E113" s="133"/>
      <c r="F113" s="134"/>
      <c r="G113" s="120"/>
    </row>
    <row r="114" spans="1:30" ht="18">
      <c r="A114" s="131"/>
      <c r="B114" s="119"/>
      <c r="C114" s="120"/>
      <c r="D114" s="120"/>
      <c r="E114" s="120"/>
      <c r="F114" s="121"/>
      <c r="G114" s="120"/>
    </row>
    <row r="115" spans="1:30" ht="18">
      <c r="A115" s="131"/>
      <c r="B115" s="128"/>
      <c r="C115" s="129"/>
      <c r="D115" s="129"/>
      <c r="E115" s="129"/>
      <c r="F115" s="121"/>
      <c r="G115" s="129"/>
    </row>
    <row r="116" spans="1:30" ht="18">
      <c r="A116" s="131"/>
      <c r="B116" s="119"/>
      <c r="C116" s="120"/>
      <c r="D116" s="120"/>
      <c r="E116" s="120"/>
      <c r="F116" s="121"/>
      <c r="G116" s="120"/>
    </row>
    <row r="117" spans="1:30">
      <c r="D117" s="19"/>
      <c r="E117" s="17"/>
    </row>
    <row r="118" spans="1:30">
      <c r="D118" s="19"/>
      <c r="E118" s="17"/>
    </row>
    <row r="119" spans="1:30">
      <c r="D119" s="19"/>
      <c r="E119" s="17"/>
    </row>
    <row r="120" spans="1:30">
      <c r="D120" s="19"/>
      <c r="E120" s="17"/>
    </row>
    <row r="121" spans="1:30">
      <c r="D121" s="19"/>
      <c r="E121" s="17"/>
    </row>
    <row r="122" spans="1:30">
      <c r="D122" s="19"/>
      <c r="E122" s="17"/>
    </row>
    <row r="123" spans="1:30">
      <c r="D123" s="19"/>
      <c r="E123" s="17"/>
    </row>
    <row r="124" spans="1:30">
      <c r="D124" s="19"/>
      <c r="E124" s="17"/>
    </row>
    <row r="125" spans="1:30">
      <c r="D125" s="19"/>
      <c r="E125" s="17"/>
    </row>
    <row r="126" spans="1:30">
      <c r="D126" s="19"/>
      <c r="E126" s="17"/>
    </row>
    <row r="127" spans="1:30">
      <c r="D127" s="19"/>
      <c r="E127" s="17"/>
    </row>
    <row r="128" spans="1:30" s="14" customFormat="1">
      <c r="D128" s="19"/>
      <c r="E128" s="17"/>
      <c r="G128" s="1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4:30" s="14" customFormat="1">
      <c r="D129" s="19"/>
      <c r="E129" s="17"/>
      <c r="G129" s="1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4:30" s="14" customFormat="1">
      <c r="D130" s="19"/>
      <c r="E130" s="17"/>
      <c r="G130" s="1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4:30" s="14" customFormat="1">
      <c r="E131" s="17"/>
      <c r="G131" s="1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4:30" s="14" customFormat="1">
      <c r="E132" s="17"/>
      <c r="G132" s="16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4:30" s="14" customFormat="1">
      <c r="E133" s="17"/>
      <c r="G133" s="16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4:30" s="14" customFormat="1">
      <c r="E134" s="17"/>
      <c r="G134" s="16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4:30" s="14" customFormat="1">
      <c r="E135" s="17"/>
      <c r="G135" s="16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4:30" s="14" customFormat="1">
      <c r="E136" s="17"/>
      <c r="G136" s="16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4:30" s="14" customFormat="1">
      <c r="E137" s="17"/>
      <c r="G137" s="16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4:30" s="14" customFormat="1">
      <c r="E138" s="17"/>
      <c r="G138" s="16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</sheetData>
  <mergeCells count="4">
    <mergeCell ref="A1:G1"/>
    <mergeCell ref="A2:G2"/>
    <mergeCell ref="A3:G3"/>
    <mergeCell ref="A7:G7"/>
  </mergeCells>
  <printOptions horizontalCentered="1"/>
  <pageMargins left="0.51181102362204722" right="0.51181102362204722" top="0.74803149606299213" bottom="0.94488188976377963" header="0.31496062992125984" footer="0.70866141732283472"/>
  <pageSetup paperSize="9" scale="60" orientation="portrait" r:id="rId1"/>
  <headerFooter>
    <oddFooter>&amp;L&amp;9&amp;F&amp;Z&amp;R&amp;10&amp;P de &amp;N</oddFooter>
  </headerFooter>
  <rowBreaks count="2" manualBreakCount="2">
    <brk id="50" max="6" man="1"/>
    <brk id="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 Act 23-11-20</vt:lpstr>
      <vt:lpstr>'PRESUPUESTO  Act 23-11-20'!Área_de_impresión</vt:lpstr>
      <vt:lpstr>'PRESUPUESTO  Act 23-11-20'!Títulos_a_imprimir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rpeguero</dc:creator>
  <cp:lastModifiedBy>Microsoft Office User</cp:lastModifiedBy>
  <cp:lastPrinted>2020-11-23T15:00:46Z</cp:lastPrinted>
  <dcterms:created xsi:type="dcterms:W3CDTF">2013-12-10T20:58:11Z</dcterms:created>
  <dcterms:modified xsi:type="dcterms:W3CDTF">2020-11-24T21:50:15Z</dcterms:modified>
</cp:coreProperties>
</file>