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BC/Desktop/NOVIEMBRE 23-11-20/REHABILITACION  CAÑADAS MUNICIPIOS SDO Y SDN/"/>
    </mc:Choice>
  </mc:AlternateContent>
  <xr:revisionPtr revIDLastSave="0" documentId="13_ncr:1_{E0F35BEB-50B0-8740-87D8-ECE476C7BB60}" xr6:coauthVersionLast="45" xr6:coauthVersionMax="45" xr10:uidLastSave="{00000000-0000-0000-0000-000000000000}"/>
  <bookViews>
    <workbookView xWindow="0" yWindow="460" windowWidth="20740" windowHeight="11160" xr2:uid="{00000000-000D-0000-FFFF-FFFF00000000}"/>
  </bookViews>
  <sheets>
    <sheet name="2020-263" sheetId="5" r:id="rId1"/>
  </sheets>
  <externalReferences>
    <externalReference r:id="rId2"/>
  </externalReferences>
  <definedNames>
    <definedName name="_xlnm.Print_Area" localSheetId="0">'2020-263'!$A$1:$G$165</definedName>
    <definedName name="GASOLINA">[1]Ins!$E$582</definedName>
    <definedName name="Imprimir_área_IM" localSheetId="0">'2020-263'!#REF!</definedName>
    <definedName name="Imprimir_títulos_IM" localSheetId="0">'2020-263'!$1:$7</definedName>
    <definedName name="PLIGADORA2">[1]Ins!$E$584</definedName>
    <definedName name="PWINCHE2000K">[1]Ins!$E$592</definedName>
    <definedName name="_xlnm.Print_Titles" localSheetId="0">'2020-263'!$1:$8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2" i="5" l="1"/>
  <c r="F122" i="5"/>
  <c r="G122" i="5" s="1"/>
  <c r="F120" i="5"/>
  <c r="A120" i="5"/>
  <c r="F119" i="5"/>
  <c r="A119" i="5"/>
  <c r="F116" i="5"/>
  <c r="G116" i="5" s="1"/>
  <c r="F114" i="5"/>
  <c r="G114" i="5" s="1"/>
  <c r="A114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4" i="5"/>
  <c r="J93" i="5"/>
  <c r="F93" i="5"/>
  <c r="J92" i="5"/>
  <c r="F92" i="5"/>
  <c r="F90" i="5"/>
  <c r="F89" i="5"/>
  <c r="H87" i="5"/>
  <c r="F87" i="5"/>
  <c r="F86" i="5"/>
  <c r="F85" i="5"/>
  <c r="F83" i="5"/>
  <c r="F81" i="5"/>
  <c r="F80" i="5"/>
  <c r="F79" i="5"/>
  <c r="F78" i="5"/>
  <c r="I77" i="5"/>
  <c r="F76" i="5"/>
  <c r="F74" i="5"/>
  <c r="F73" i="5"/>
  <c r="F72" i="5"/>
  <c r="F70" i="5"/>
  <c r="F69" i="5"/>
  <c r="F68" i="5"/>
  <c r="H66" i="5"/>
  <c r="F66" i="5"/>
  <c r="F64" i="5"/>
  <c r="F63" i="5"/>
  <c r="F62" i="5"/>
  <c r="F61" i="5"/>
  <c r="F59" i="5"/>
  <c r="F57" i="5"/>
  <c r="F56" i="5"/>
  <c r="F55" i="5"/>
  <c r="F53" i="5"/>
  <c r="F52" i="5"/>
  <c r="F51" i="5"/>
  <c r="F49" i="5"/>
  <c r="F47" i="5"/>
  <c r="F46" i="5"/>
  <c r="F45" i="5"/>
  <c r="F44" i="5"/>
  <c r="A44" i="5"/>
  <c r="A45" i="5" s="1"/>
  <c r="A46" i="5" s="1"/>
  <c r="A47" i="5" s="1"/>
  <c r="A48" i="5" s="1"/>
  <c r="A65" i="5" s="1"/>
  <c r="A82" i="5" s="1"/>
  <c r="A95" i="5" s="1"/>
  <c r="A110" i="5" s="1"/>
  <c r="A111" i="5" s="1"/>
  <c r="F41" i="5"/>
  <c r="F40" i="5"/>
  <c r="G41" i="5" s="1"/>
  <c r="A40" i="5"/>
  <c r="A41" i="5" s="1"/>
  <c r="F37" i="5"/>
  <c r="G37" i="5" s="1"/>
  <c r="A37" i="5"/>
  <c r="F34" i="5"/>
  <c r="G34" i="5" s="1"/>
  <c r="A34" i="5"/>
  <c r="F31" i="5"/>
  <c r="G31" i="5" s="1"/>
  <c r="A31" i="5"/>
  <c r="F28" i="5"/>
  <c r="F27" i="5"/>
  <c r="F26" i="5"/>
  <c r="F25" i="5"/>
  <c r="F24" i="5"/>
  <c r="F23" i="5"/>
  <c r="A23" i="5"/>
  <c r="A24" i="5" s="1"/>
  <c r="A25" i="5" s="1"/>
  <c r="A26" i="5" s="1"/>
  <c r="A27" i="5" s="1"/>
  <c r="A28" i="5" s="1"/>
  <c r="F22" i="5"/>
  <c r="G28" i="5" s="1"/>
  <c r="A22" i="5"/>
  <c r="F19" i="5"/>
  <c r="F18" i="5"/>
  <c r="F17" i="5"/>
  <c r="G19" i="5" s="1"/>
  <c r="A17" i="5"/>
  <c r="A18" i="5" s="1"/>
  <c r="A19" i="5" s="1"/>
  <c r="F14" i="5"/>
  <c r="F13" i="5"/>
  <c r="F12" i="5"/>
  <c r="F11" i="5"/>
  <c r="A11" i="5"/>
  <c r="A12" i="5" s="1"/>
  <c r="A13" i="5" s="1"/>
  <c r="A14" i="5" s="1"/>
  <c r="H64" i="5" l="1"/>
  <c r="H109" i="5"/>
  <c r="G111" i="5"/>
  <c r="H94" i="5"/>
  <c r="G120" i="5"/>
  <c r="H124" i="5"/>
  <c r="H81" i="5"/>
  <c r="H86" i="5"/>
  <c r="G14" i="5"/>
  <c r="G124" i="5" s="1"/>
  <c r="F129" i="5" l="1"/>
  <c r="F130" i="5"/>
  <c r="G140" i="5"/>
  <c r="F132" i="5"/>
  <c r="F128" i="5"/>
  <c r="G125" i="5"/>
  <c r="I87" i="5" s="1"/>
  <c r="F131" i="5"/>
  <c r="F127" i="5"/>
  <c r="G142" i="5"/>
  <c r="G134" i="5" l="1"/>
  <c r="G146" i="5"/>
  <c r="G136" i="5" l="1"/>
  <c r="G138" i="5"/>
  <c r="G144" i="5" l="1"/>
  <c r="G148" i="5" s="1"/>
</calcChain>
</file>

<file path=xl/sharedStrings.xml><?xml version="1.0" encoding="utf-8"?>
<sst xmlns="http://schemas.openxmlformats.org/spreadsheetml/2006/main" count="264" uniqueCount="169">
  <si>
    <t>No.</t>
  </si>
  <si>
    <t>DESCRIPCION</t>
  </si>
  <si>
    <t>CANTIDAD</t>
  </si>
  <si>
    <t>UD</t>
  </si>
  <si>
    <t>P.U. RD$</t>
  </si>
  <si>
    <t>COSTO RD$</t>
  </si>
  <si>
    <t>SUB-TOTAL</t>
  </si>
  <si>
    <t>PA</t>
  </si>
  <si>
    <t>TOTAL GENERAL A CONTRATAR</t>
  </si>
  <si>
    <t>DIRECCIÓN TÉCNICA</t>
  </si>
  <si>
    <t>GASTOS ADMINISTRATIVOS</t>
  </si>
  <si>
    <t>SEGURO Y FIANZAS</t>
  </si>
  <si>
    <t>TRANSPORTE</t>
  </si>
  <si>
    <t>LEY # 6/86</t>
  </si>
  <si>
    <t>SUPERVISIÓN</t>
  </si>
  <si>
    <t>TOTAL DE GASTOS INDIRECTOS</t>
  </si>
  <si>
    <t>SUB-TOTAL GENERAL EN RD$</t>
  </si>
  <si>
    <t>CUENCA HIDROGRAFICA</t>
  </si>
  <si>
    <t>EQUIPAMIENTO CAASD</t>
  </si>
  <si>
    <t>CODIA</t>
  </si>
  <si>
    <t>IMPREVISTOS</t>
  </si>
  <si>
    <t>ITBIS (18% DE DIRECCIÓN TÉCNICA)SEGÚN NORMA 07-2007 DGII</t>
  </si>
  <si>
    <t xml:space="preserve">TOTAL GENERAL </t>
  </si>
  <si>
    <t>Demoliciones de Estructuras Existentes</t>
  </si>
  <si>
    <t>Bote de Material Sobrante a Distancia de 10 Kms</t>
  </si>
  <si>
    <t>TRANSPORTE DE:</t>
  </si>
  <si>
    <t>Equipos Pesados</t>
  </si>
  <si>
    <t>Materiales en Area Interna</t>
  </si>
  <si>
    <t>LIMPIEZA CONTINUA Y FINAL</t>
  </si>
  <si>
    <t>M3</t>
  </si>
  <si>
    <t>M2</t>
  </si>
  <si>
    <t xml:space="preserve">Limpieza, Desmonte y Destronque (Limpieza de tuberías, registros y cajones, Recolección de Sedimentos y Escombros en Sacos) </t>
  </si>
  <si>
    <t>CORPORACION DEL ACUEDUCTO Y ALCANTARILLADO DE SANTO DOMINGO</t>
  </si>
  <si>
    <t>*** C.A.A.S.D. ***</t>
  </si>
  <si>
    <t>UNIDAD EJECUTORA DE PROYECTOS</t>
  </si>
  <si>
    <t>Replanteo General y Nivelación</t>
  </si>
  <si>
    <t>Control del Tránsito en Vías existentes de acceso a la obra</t>
  </si>
  <si>
    <t>Construcción de Accesos Temporales</t>
  </si>
  <si>
    <t>ML</t>
  </si>
  <si>
    <t>Oficina de Campo/Campamento obra</t>
  </si>
  <si>
    <t xml:space="preserve">Bote de Material Producto de las Sedimentaciones Recolectadas en Sacos y Las Demoliciones a Distancia de 10 Kms </t>
  </si>
  <si>
    <t>Tragantes para drenaje pluvial (cada 30 mts) (incluye interconexión)</t>
  </si>
  <si>
    <t>MANEJO DE AGUA CON BOMBA DE ACHIQUE DE:</t>
  </si>
  <si>
    <t>Ø3"</t>
  </si>
  <si>
    <t>Ø4"</t>
  </si>
  <si>
    <t>CONSTRUCCION DE:</t>
  </si>
  <si>
    <t>Contén</t>
  </si>
  <si>
    <t>Acera</t>
  </si>
  <si>
    <t>Bordillos</t>
  </si>
  <si>
    <t>Encache</t>
  </si>
  <si>
    <t>REPOSICIÓN DE:</t>
  </si>
  <si>
    <t>Servicio Existente (Cubicar Desglosado)</t>
  </si>
  <si>
    <t xml:space="preserve">Baden </t>
  </si>
  <si>
    <t xml:space="preserve">SUMINISTRO DE TUBERIAS: </t>
  </si>
  <si>
    <t xml:space="preserve">COLOCACION DE TUBERIAS: </t>
  </si>
  <si>
    <t xml:space="preserve">TRANSPORTE INTERNO DE TUBERIAS: </t>
  </si>
  <si>
    <t>Meses</t>
  </si>
  <si>
    <t>Viaje</t>
  </si>
  <si>
    <t>TRABAJOS GENERALES:</t>
  </si>
  <si>
    <t>DEMOLICIONES:</t>
  </si>
  <si>
    <t>MOVIMIENTO DE TIERRA:</t>
  </si>
  <si>
    <t>Suministro y Colocación de Asiento de Arena</t>
  </si>
  <si>
    <t>Compactación de Material de Relleno (Granzote)</t>
  </si>
  <si>
    <t>Ud</t>
  </si>
  <si>
    <t>SEÑALES  E ILUMINACIÓN (Cubicar Desglosado)</t>
  </si>
  <si>
    <t>Excavación en Material No clasificado Con Retro Para la Nivelación zona de influencia Zanja dentro Terreno del Club</t>
  </si>
  <si>
    <t>Excavación en Material No clasificado Con Retro Para Zanja de Tubería</t>
  </si>
  <si>
    <t>Suministro y Colocación de Grava Sobre Tubería</t>
  </si>
  <si>
    <t>Acopio de  Material No clasificado Producto de Nivelación zona de influencia Zanja dentro Terreno del Club</t>
  </si>
  <si>
    <t>DIA</t>
  </si>
  <si>
    <t>De 80" Hormigón ARMADO CLASE 4</t>
  </si>
  <si>
    <t>SANEAMIENTO DE AFLUENTE CAÑADA CAFÉ DE HERRERA - MIRADOR DEL OESTE</t>
  </si>
  <si>
    <t>Replanteo</t>
  </si>
  <si>
    <t>pa</t>
  </si>
  <si>
    <t>Movimiento de tierra:</t>
  </si>
  <si>
    <t xml:space="preserve">Excavación </t>
  </si>
  <si>
    <t>m3</t>
  </si>
  <si>
    <t>Relleno compactado con equipo</t>
  </si>
  <si>
    <t>Bote de material sobrante</t>
  </si>
  <si>
    <t>Hormigón Armado en:</t>
  </si>
  <si>
    <t>Terminación de Superficie:</t>
  </si>
  <si>
    <t>Fino de Techo</t>
  </si>
  <si>
    <t>m2</t>
  </si>
  <si>
    <t>Misceláneos:</t>
  </si>
  <si>
    <t>Escalera</t>
  </si>
  <si>
    <t>Limpieza Final</t>
  </si>
  <si>
    <t>Señalización y manejo de tránsito</t>
  </si>
  <si>
    <t>8.5.1</t>
  </si>
  <si>
    <t>8.5.2</t>
  </si>
  <si>
    <t>8.5.2.1</t>
  </si>
  <si>
    <t>8.5.2.2</t>
  </si>
  <si>
    <t>8.5.2.3</t>
  </si>
  <si>
    <t>8.5.3</t>
  </si>
  <si>
    <t>8.5.3.1</t>
  </si>
  <si>
    <t>8.5.3.2</t>
  </si>
  <si>
    <t>8.5.3.3</t>
  </si>
  <si>
    <t>M3.</t>
  </si>
  <si>
    <t>Muros (e=0.30) P = 4.89 qq/m3</t>
  </si>
  <si>
    <t>Losa lnferior (e=0.30) P=2.13 qq/m3</t>
  </si>
  <si>
    <t>Losa superior (e=0.25) P=2.05 qq/m3</t>
  </si>
  <si>
    <t>8.5.4</t>
  </si>
  <si>
    <t>8.5.4.1</t>
  </si>
  <si>
    <t>8.5.5</t>
  </si>
  <si>
    <t>8.5.5.1</t>
  </si>
  <si>
    <t>Pa</t>
  </si>
  <si>
    <t>8.5.6</t>
  </si>
  <si>
    <t>8.5.7</t>
  </si>
  <si>
    <t>8.6.1</t>
  </si>
  <si>
    <t>8.6.2</t>
  </si>
  <si>
    <t>8.6.2.1</t>
  </si>
  <si>
    <t>8.6.2.2</t>
  </si>
  <si>
    <t>8.6.2.3</t>
  </si>
  <si>
    <t>8.6.3</t>
  </si>
  <si>
    <t>8.6.3.1</t>
  </si>
  <si>
    <t>8.6.3.2</t>
  </si>
  <si>
    <t>8.6.3.3</t>
  </si>
  <si>
    <t>8.6.4</t>
  </si>
  <si>
    <t>8.6.4.1</t>
  </si>
  <si>
    <t>8.6.5</t>
  </si>
  <si>
    <t>8.6.5.1</t>
  </si>
  <si>
    <t>8.6.6</t>
  </si>
  <si>
    <t>8.6.7</t>
  </si>
  <si>
    <t>Registros (6.40 x 3.80 x 3.80) (Dos Unidades)</t>
  </si>
  <si>
    <t xml:space="preserve">Cabezal de Descarga (4.90 x 3.00 x 5.20) </t>
  </si>
  <si>
    <t xml:space="preserve">Registros (3.35 x 2.50 x 6.52) </t>
  </si>
  <si>
    <t>8.7.1</t>
  </si>
  <si>
    <t>8.7.2</t>
  </si>
  <si>
    <t>8.7.2.1</t>
  </si>
  <si>
    <t>8.7.2.2</t>
  </si>
  <si>
    <t>8.7.2.3</t>
  </si>
  <si>
    <t>8.7.3</t>
  </si>
  <si>
    <t>8.7.3.1</t>
  </si>
  <si>
    <t>8.7.3.2</t>
  </si>
  <si>
    <t>8.7.4</t>
  </si>
  <si>
    <t>8.7.4.1</t>
  </si>
  <si>
    <t>8.7.5</t>
  </si>
  <si>
    <t>8.7.6</t>
  </si>
  <si>
    <t>Muros (e=0.40 y 0.25) P = 4.89 qq/m3</t>
  </si>
  <si>
    <t>Fino de Fondo</t>
  </si>
  <si>
    <t>P.A</t>
  </si>
  <si>
    <t>Bote de Material</t>
  </si>
  <si>
    <t>Relleno Compactado</t>
  </si>
  <si>
    <t>Losa de Fondo</t>
  </si>
  <si>
    <t>Losa de Techo</t>
  </si>
  <si>
    <t>Viga H. A.</t>
  </si>
  <si>
    <t>M2.</t>
  </si>
  <si>
    <t>Pañete Corriente</t>
  </si>
  <si>
    <t>Fino Losa de Fondo C/Imprmb.</t>
  </si>
  <si>
    <t xml:space="preserve">Escalera </t>
  </si>
  <si>
    <t>Sum. Y Colc. Tapa Liviana</t>
  </si>
  <si>
    <t>Sum. Y Colc. Rejilla</t>
  </si>
  <si>
    <t>Imbornal de Cuatro Parrillas (Dos Unidades)</t>
  </si>
  <si>
    <t>Muros (e=0.20) P = 4.89 qq/m3</t>
  </si>
  <si>
    <t>8.8.1</t>
  </si>
  <si>
    <t>8.8.2</t>
  </si>
  <si>
    <t>8.8.3</t>
  </si>
  <si>
    <t>8.8.4</t>
  </si>
  <si>
    <t>8.8.5</t>
  </si>
  <si>
    <t>8.8.6</t>
  </si>
  <si>
    <t>8.8.7</t>
  </si>
  <si>
    <t>8.8.8</t>
  </si>
  <si>
    <t>8.8.9</t>
  </si>
  <si>
    <t>8.8.10</t>
  </si>
  <si>
    <t>8.8.11</t>
  </si>
  <si>
    <t>8.8.12</t>
  </si>
  <si>
    <t>8.8.13</t>
  </si>
  <si>
    <t>8.8.14</t>
  </si>
  <si>
    <t>8.5.5.2</t>
  </si>
  <si>
    <t>8.6.5.2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</si>
</sst>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RD$&quot;#,##0.00_);\(&quot;RD$&quot;#,##0.00\)"/>
    <numFmt numFmtId="43" formatCode="_(* #,##0.00_);_(* \(#,##0.00\);_(* &quot;-&quot;??_);_(@_)"/>
    <numFmt numFmtId="164" formatCode="_-* #,##0.00_-;\-* #,##0.00_-;_-* &quot;-&quot;??_-;_-@_-"/>
    <numFmt numFmtId="165" formatCode="0.00_)"/>
    <numFmt numFmtId="166" formatCode="0.0"/>
    <numFmt numFmtId="167" formatCode="_([$€]* #,##0.00_);_([$€]* \(#,##0.00\);_([$€]* &quot;-&quot;??_);_(@_)"/>
    <numFmt numFmtId="168" formatCode="0.0_)"/>
    <numFmt numFmtId="169" formatCode="_(* #,##0.00_);_(* \(#,##0.00\);_(* \-??_);_(@_)"/>
    <numFmt numFmtId="170" formatCode="_(* #,##0.0000_);_(* \(#,##0.0000\);_(* \-??_);_(@_)"/>
    <numFmt numFmtId="171" formatCode="_(* #,##0.0000_);_(* \(#,##0.0000\);_(* &quot;-&quot;??_);_(@_)"/>
  </numFmts>
  <fonts count="25">
    <font>
      <sz val="12"/>
      <name val="Arial"/>
    </font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2"/>
      <name val="Arial"/>
      <family val="2"/>
    </font>
    <font>
      <sz val="11"/>
      <name val="Arial MT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 MT"/>
    </font>
    <font>
      <sz val="10"/>
      <name val="Arial"/>
      <family val="2"/>
    </font>
    <font>
      <sz val="14"/>
      <color theme="4" tint="-0.249977111117893"/>
      <name val="Arial"/>
      <family val="2"/>
    </font>
    <font>
      <sz val="14"/>
      <color rgb="FF92D050"/>
      <name val="Arial"/>
      <family val="2"/>
    </font>
    <font>
      <sz val="14"/>
      <color rgb="FF00B0F0"/>
      <name val="Arial"/>
      <family val="2"/>
    </font>
    <font>
      <sz val="10"/>
      <name val="Courier New"/>
      <family val="3"/>
    </font>
    <font>
      <sz val="12"/>
      <name val="Times New Roman"/>
      <family val="1"/>
    </font>
    <font>
      <b/>
      <sz val="14"/>
      <color rgb="FFFF0000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sz val="14"/>
      <color theme="9"/>
      <name val="Arial"/>
      <family val="2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tted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tted">
        <color indexed="8"/>
      </bottom>
      <diagonal/>
    </border>
    <border>
      <left style="double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double">
        <color indexed="8"/>
      </right>
      <top style="dotted">
        <color indexed="8"/>
      </top>
      <bottom style="dotted">
        <color indexed="8"/>
      </bottom>
      <diagonal/>
    </border>
    <border>
      <left style="double">
        <color indexed="8"/>
      </left>
      <right style="thin">
        <color indexed="8"/>
      </right>
      <top style="dotted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tted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tted">
        <color indexed="8"/>
      </bottom>
      <diagonal/>
    </border>
    <border>
      <left style="thin">
        <color indexed="8"/>
      </left>
      <right style="double">
        <color indexed="8"/>
      </right>
      <top/>
      <bottom style="dotted">
        <color indexed="8"/>
      </bottom>
      <diagonal/>
    </border>
    <border>
      <left style="double">
        <color indexed="8"/>
      </left>
      <right style="thin">
        <color indexed="8"/>
      </right>
      <top/>
      <bottom style="dotted">
        <color indexed="64"/>
      </bottom>
      <diagonal/>
    </border>
    <border>
      <left style="thin">
        <color indexed="8"/>
      </left>
      <right style="thin">
        <color indexed="8"/>
      </right>
      <top/>
      <bottom style="dotted">
        <color indexed="64"/>
      </bottom>
      <diagonal/>
    </border>
    <border>
      <left style="thin">
        <color indexed="8"/>
      </left>
      <right style="double">
        <color indexed="8"/>
      </right>
      <top/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double">
        <color indexed="8"/>
      </right>
      <top style="dotted">
        <color indexed="64"/>
      </top>
      <bottom style="dotted">
        <color indexed="64"/>
      </bottom>
      <diagonal/>
    </border>
    <border>
      <left style="double">
        <color indexed="8"/>
      </left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double">
        <color indexed="8"/>
      </left>
      <right style="thin">
        <color indexed="8"/>
      </right>
      <top style="dotted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dotted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dotted">
        <color indexed="8"/>
      </bottom>
      <diagonal/>
    </border>
    <border>
      <left style="double">
        <color indexed="8"/>
      </left>
      <right style="thin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dotted">
        <color indexed="8"/>
      </top>
      <bottom style="medium">
        <color indexed="64"/>
      </bottom>
      <diagonal/>
    </border>
  </borders>
  <cellStyleXfs count="13">
    <xf numFmtId="165" fontId="0" fillId="0" borderId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6" fillId="0" borderId="0" applyFont="0" applyFill="0" applyBorder="0" applyAlignment="0" applyProtection="0"/>
    <xf numFmtId="165" fontId="6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9" fontId="15" fillId="0" borderId="0" applyFill="0" applyBorder="0" applyAlignment="0" applyProtection="0"/>
    <xf numFmtId="43" fontId="16" fillId="0" borderId="0" applyFont="0" applyFill="0" applyBorder="0" applyAlignment="0" applyProtection="0"/>
    <xf numFmtId="7" fontId="15" fillId="0" borderId="0" applyFill="0" applyBorder="0" applyAlignment="0" applyProtection="0"/>
    <xf numFmtId="43" fontId="1" fillId="0" borderId="0" applyFont="0" applyFill="0" applyBorder="0" applyAlignment="0" applyProtection="0"/>
    <xf numFmtId="165" fontId="24" fillId="0" borderId="0"/>
    <xf numFmtId="43" fontId="3" fillId="0" borderId="0" applyFont="0" applyFill="0" applyBorder="0" applyAlignment="0" applyProtection="0"/>
  </cellStyleXfs>
  <cellXfs count="195">
    <xf numFmtId="165" fontId="0" fillId="0" borderId="0" xfId="0"/>
    <xf numFmtId="43" fontId="4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166" fontId="4" fillId="0" borderId="0" xfId="0" applyNumberFormat="1" applyFont="1" applyAlignment="1">
      <alignment horizontal="right" vertical="center"/>
    </xf>
    <xf numFmtId="165" fontId="4" fillId="0" borderId="0" xfId="0" applyFont="1" applyAlignment="1">
      <alignment vertical="center"/>
    </xf>
    <xf numFmtId="165" fontId="4" fillId="0" borderId="0" xfId="0" applyFont="1" applyAlignment="1">
      <alignment horizontal="right" vertical="center"/>
    </xf>
    <xf numFmtId="165" fontId="4" fillId="0" borderId="0" xfId="0" applyFont="1" applyBorder="1" applyAlignment="1">
      <alignment horizontal="center" vertical="center"/>
    </xf>
    <xf numFmtId="165" fontId="4" fillId="0" borderId="0" xfId="0" applyFont="1" applyBorder="1" applyAlignment="1">
      <alignment vertical="center"/>
    </xf>
    <xf numFmtId="43" fontId="8" fillId="0" borderId="0" xfId="1" applyFont="1" applyAlignment="1">
      <alignment horizontal="right" vertical="center"/>
    </xf>
    <xf numFmtId="0" fontId="10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166" fontId="5" fillId="0" borderId="4" xfId="0" applyNumberFormat="1" applyFont="1" applyBorder="1" applyAlignment="1">
      <alignment horizontal="right" vertical="center" wrapText="1"/>
    </xf>
    <xf numFmtId="0" fontId="4" fillId="0" borderId="5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9" fillId="0" borderId="7" xfId="0" applyNumberFormat="1" applyFont="1" applyBorder="1" applyAlignment="1" applyProtection="1">
      <alignment horizontal="right" vertical="center" wrapText="1"/>
    </xf>
    <xf numFmtId="0" fontId="9" fillId="0" borderId="8" xfId="0" applyNumberFormat="1" applyFont="1" applyBorder="1" applyAlignment="1" applyProtection="1">
      <alignment vertical="center" wrapText="1"/>
    </xf>
    <xf numFmtId="0" fontId="4" fillId="0" borderId="7" xfId="0" applyNumberFormat="1" applyFont="1" applyBorder="1" applyAlignment="1" applyProtection="1">
      <alignment horizontal="right" vertical="center" wrapText="1"/>
    </xf>
    <xf numFmtId="0" fontId="4" fillId="0" borderId="8" xfId="0" applyNumberFormat="1" applyFont="1" applyBorder="1" applyAlignment="1" applyProtection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5" fillId="0" borderId="8" xfId="0" applyNumberFormat="1" applyFont="1" applyBorder="1" applyAlignment="1">
      <alignment vertical="center" wrapText="1"/>
    </xf>
    <xf numFmtId="4" fontId="4" fillId="0" borderId="8" xfId="0" applyNumberFormat="1" applyFont="1" applyFill="1" applyBorder="1" applyAlignment="1">
      <alignment horizontal="right" vertical="center" wrapText="1"/>
    </xf>
    <xf numFmtId="4" fontId="2" fillId="0" borderId="9" xfId="0" applyNumberFormat="1" applyFont="1" applyBorder="1" applyAlignment="1">
      <alignment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vertical="center" wrapText="1"/>
    </xf>
    <xf numFmtId="1" fontId="9" fillId="0" borderId="11" xfId="0" applyNumberFormat="1" applyFont="1" applyBorder="1" applyAlignment="1">
      <alignment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 wrapText="1"/>
    </xf>
    <xf numFmtId="0" fontId="2" fillId="0" borderId="7" xfId="0" applyNumberFormat="1" applyFont="1" applyBorder="1" applyAlignment="1">
      <alignment vertical="center" wrapText="1"/>
    </xf>
    <xf numFmtId="1" fontId="9" fillId="0" borderId="8" xfId="0" applyNumberFormat="1" applyFont="1" applyBorder="1" applyAlignment="1">
      <alignment vertical="center" wrapText="1"/>
    </xf>
    <xf numFmtId="10" fontId="4" fillId="0" borderId="17" xfId="6" applyNumberFormat="1" applyFont="1" applyFill="1" applyBorder="1" applyAlignment="1" applyProtection="1">
      <alignment horizontal="center" vertical="center" wrapText="1"/>
    </xf>
    <xf numFmtId="10" fontId="4" fillId="0" borderId="17" xfId="6" applyNumberFormat="1" applyFont="1" applyFill="1" applyBorder="1" applyAlignment="1" applyProtection="1">
      <alignment vertical="center" wrapText="1"/>
    </xf>
    <xf numFmtId="10" fontId="5" fillId="2" borderId="2" xfId="6" applyNumberFormat="1" applyFont="1" applyFill="1" applyBorder="1" applyAlignment="1" applyProtection="1">
      <alignment vertical="center" wrapText="1"/>
    </xf>
    <xf numFmtId="10" fontId="5" fillId="0" borderId="2" xfId="6" applyNumberFormat="1" applyFont="1" applyFill="1" applyBorder="1" applyAlignment="1" applyProtection="1">
      <alignment vertical="center" wrapText="1"/>
    </xf>
    <xf numFmtId="10" fontId="5" fillId="2" borderId="2" xfId="6" applyNumberFormat="1" applyFont="1" applyFill="1" applyBorder="1" applyAlignment="1" applyProtection="1">
      <alignment horizontal="center" vertical="center" wrapText="1"/>
    </xf>
    <xf numFmtId="165" fontId="5" fillId="0" borderId="1" xfId="0" applyFont="1" applyBorder="1" applyAlignment="1">
      <alignment vertical="center" wrapText="1"/>
    </xf>
    <xf numFmtId="165" fontId="2" fillId="0" borderId="2" xfId="0" applyFont="1" applyBorder="1" applyAlignment="1">
      <alignment vertical="center" wrapText="1"/>
    </xf>
    <xf numFmtId="169" fontId="2" fillId="0" borderId="2" xfId="7" applyFont="1" applyFill="1" applyBorder="1" applyAlignment="1" applyProtection="1">
      <alignment vertical="center" wrapText="1"/>
    </xf>
    <xf numFmtId="10" fontId="5" fillId="0" borderId="2" xfId="0" applyNumberFormat="1" applyFont="1" applyBorder="1" applyAlignment="1">
      <alignment vertical="center" wrapText="1"/>
    </xf>
    <xf numFmtId="169" fontId="5" fillId="0" borderId="2" xfId="7" applyFont="1" applyFill="1" applyBorder="1" applyAlignment="1" applyProtection="1">
      <alignment vertical="center" wrapText="1"/>
    </xf>
    <xf numFmtId="169" fontId="2" fillId="0" borderId="3" xfId="7" applyFont="1" applyFill="1" applyBorder="1" applyAlignment="1" applyProtection="1">
      <alignment vertical="center" wrapText="1"/>
    </xf>
    <xf numFmtId="165" fontId="5" fillId="2" borderId="1" xfId="0" applyFont="1" applyFill="1" applyBorder="1" applyAlignment="1">
      <alignment vertical="center" wrapText="1"/>
    </xf>
    <xf numFmtId="165" fontId="2" fillId="2" borderId="2" xfId="0" applyFont="1" applyFill="1" applyBorder="1" applyAlignment="1">
      <alignment vertical="center" wrapText="1"/>
    </xf>
    <xf numFmtId="10" fontId="5" fillId="2" borderId="2" xfId="0" applyNumberFormat="1" applyFont="1" applyFill="1" applyBorder="1" applyAlignment="1">
      <alignment horizontal="right" vertical="center" wrapText="1"/>
    </xf>
    <xf numFmtId="169" fontId="5" fillId="2" borderId="2" xfId="7" applyFont="1" applyFill="1" applyBorder="1" applyAlignment="1" applyProtection="1">
      <alignment vertical="center" wrapText="1"/>
    </xf>
    <xf numFmtId="169" fontId="2" fillId="2" borderId="3" xfId="7" applyFont="1" applyFill="1" applyBorder="1" applyAlignment="1" applyProtection="1">
      <alignment vertical="center" wrapText="1"/>
    </xf>
    <xf numFmtId="168" fontId="2" fillId="2" borderId="2" xfId="4" applyNumberFormat="1" applyFont="1" applyFill="1" applyBorder="1" applyAlignment="1">
      <alignment vertical="center" wrapText="1"/>
    </xf>
    <xf numFmtId="168" fontId="5" fillId="0" borderId="0" xfId="4" applyNumberFormat="1" applyFont="1" applyAlignment="1">
      <alignment vertical="center"/>
    </xf>
    <xf numFmtId="165" fontId="5" fillId="0" borderId="0" xfId="4" applyFont="1" applyAlignment="1">
      <alignment horizontal="left" vertical="center"/>
    </xf>
    <xf numFmtId="43" fontId="5" fillId="0" borderId="0" xfId="5" applyFont="1" applyBorder="1" applyAlignment="1" applyProtection="1">
      <alignment vertical="center"/>
    </xf>
    <xf numFmtId="43" fontId="4" fillId="0" borderId="0" xfId="5" applyFont="1" applyAlignment="1">
      <alignment vertical="center"/>
    </xf>
    <xf numFmtId="168" fontId="12" fillId="0" borderId="0" xfId="4" applyNumberFormat="1" applyFont="1" applyAlignment="1">
      <alignment vertical="center"/>
    </xf>
    <xf numFmtId="165" fontId="4" fillId="0" borderId="0" xfId="4" applyFont="1" applyAlignment="1">
      <alignment horizontal="left" vertical="center"/>
    </xf>
    <xf numFmtId="43" fontId="4" fillId="0" borderId="0" xfId="5" applyFont="1" applyBorder="1" applyAlignment="1" applyProtection="1">
      <alignment vertical="center"/>
    </xf>
    <xf numFmtId="43" fontId="13" fillId="0" borderId="0" xfId="5" applyFont="1" applyBorder="1" applyAlignment="1" applyProtection="1">
      <alignment vertical="center"/>
    </xf>
    <xf numFmtId="43" fontId="12" fillId="0" borderId="0" xfId="5" applyFont="1" applyAlignment="1">
      <alignment vertical="center"/>
    </xf>
    <xf numFmtId="43" fontId="12" fillId="0" borderId="0" xfId="5" applyFont="1" applyBorder="1" applyAlignment="1" applyProtection="1">
      <alignment vertical="center"/>
    </xf>
    <xf numFmtId="165" fontId="2" fillId="0" borderId="0" xfId="4" applyFont="1" applyAlignment="1">
      <alignment horizontal="left" vertical="center"/>
    </xf>
    <xf numFmtId="43" fontId="2" fillId="0" borderId="0" xfId="5" applyFont="1" applyBorder="1" applyAlignment="1" applyProtection="1">
      <alignment vertical="center"/>
    </xf>
    <xf numFmtId="43" fontId="2" fillId="0" borderId="0" xfId="8" applyFont="1" applyBorder="1" applyAlignment="1" applyProtection="1">
      <alignment vertical="center"/>
    </xf>
    <xf numFmtId="168" fontId="4" fillId="0" borderId="0" xfId="4" applyNumberFormat="1" applyFont="1" applyAlignment="1">
      <alignment vertical="center"/>
    </xf>
    <xf numFmtId="165" fontId="14" fillId="0" borderId="0" xfId="4" applyFont="1" applyAlignment="1">
      <alignment horizontal="left" vertical="center"/>
    </xf>
    <xf numFmtId="43" fontId="14" fillId="0" borderId="0" xfId="5" applyFont="1" applyBorder="1" applyAlignment="1" applyProtection="1">
      <alignment vertical="center"/>
    </xf>
    <xf numFmtId="43" fontId="14" fillId="0" borderId="0" xfId="5" applyFont="1" applyAlignment="1">
      <alignment vertical="center"/>
    </xf>
    <xf numFmtId="43" fontId="5" fillId="0" borderId="8" xfId="1" applyFont="1" applyBorder="1" applyAlignment="1">
      <alignment horizontal="center" vertical="center" wrapText="1"/>
    </xf>
    <xf numFmtId="43" fontId="5" fillId="0" borderId="8" xfId="1" applyFont="1" applyBorder="1" applyAlignment="1">
      <alignment vertical="center" wrapText="1"/>
    </xf>
    <xf numFmtId="43" fontId="17" fillId="0" borderId="0" xfId="1" applyFont="1" applyAlignment="1">
      <alignment vertical="center"/>
    </xf>
    <xf numFmtId="166" fontId="8" fillId="0" borderId="0" xfId="0" applyNumberFormat="1" applyFont="1" applyFill="1" applyBorder="1" applyAlignment="1" applyProtection="1">
      <alignment vertical="center"/>
    </xf>
    <xf numFmtId="2" fontId="9" fillId="0" borderId="0" xfId="0" applyNumberFormat="1" applyFont="1" applyFill="1" applyBorder="1" applyAlignment="1">
      <alignment horizontal="left" vertical="center" wrapText="1"/>
    </xf>
    <xf numFmtId="43" fontId="9" fillId="0" borderId="0" xfId="10" applyFont="1" applyFill="1" applyBorder="1" applyAlignment="1">
      <alignment horizontal="left" vertical="center" wrapText="1"/>
    </xf>
    <xf numFmtId="43" fontId="9" fillId="0" borderId="0" xfId="10" applyFont="1" applyFill="1" applyBorder="1" applyAlignment="1">
      <alignment horizontal="center" vertical="center" wrapText="1"/>
    </xf>
    <xf numFmtId="49" fontId="9" fillId="0" borderId="0" xfId="4" applyNumberFormat="1" applyFont="1" applyFill="1" applyBorder="1" applyAlignment="1" applyProtection="1">
      <alignment horizontal="left" vertical="center"/>
    </xf>
    <xf numFmtId="39" fontId="9" fillId="0" borderId="0" xfId="4" applyNumberFormat="1" applyFont="1" applyFill="1" applyBorder="1" applyAlignment="1">
      <alignment horizontal="left" vertical="center"/>
    </xf>
    <xf numFmtId="39" fontId="9" fillId="0" borderId="0" xfId="4" applyNumberFormat="1" applyFont="1" applyFill="1" applyBorder="1" applyAlignment="1">
      <alignment horizontal="center" vertical="center"/>
    </xf>
    <xf numFmtId="170" fontId="9" fillId="0" borderId="0" xfId="4" applyNumberFormat="1" applyFont="1" applyFill="1" applyBorder="1" applyAlignment="1">
      <alignment horizontal="left" vertical="center"/>
    </xf>
    <xf numFmtId="0" fontId="22" fillId="0" borderId="0" xfId="0" applyNumberFormat="1" applyFont="1" applyAlignment="1">
      <alignment vertical="center"/>
    </xf>
    <xf numFmtId="0" fontId="4" fillId="0" borderId="0" xfId="0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0" fontId="23" fillId="0" borderId="0" xfId="0" applyNumberFormat="1" applyFont="1" applyFill="1" applyAlignment="1">
      <alignment vertical="center"/>
    </xf>
    <xf numFmtId="164" fontId="23" fillId="0" borderId="0" xfId="1" applyNumberFormat="1" applyFont="1" applyFill="1" applyAlignment="1">
      <alignment vertical="center"/>
    </xf>
    <xf numFmtId="49" fontId="21" fillId="0" borderId="8" xfId="0" applyNumberFormat="1" applyFont="1" applyBorder="1" applyAlignment="1">
      <alignment vertical="center" wrapText="1"/>
    </xf>
    <xf numFmtId="49" fontId="18" fillId="0" borderId="8" xfId="0" applyNumberFormat="1" applyFont="1" applyBorder="1" applyAlignment="1">
      <alignment vertical="center" wrapText="1"/>
    </xf>
    <xf numFmtId="1" fontId="9" fillId="0" borderId="7" xfId="0" applyNumberFormat="1" applyFont="1" applyFill="1" applyBorder="1" applyAlignment="1">
      <alignment horizontal="right" vertical="center" wrapText="1"/>
    </xf>
    <xf numFmtId="0" fontId="9" fillId="0" borderId="8" xfId="0" applyNumberFormat="1" applyFont="1" applyFill="1" applyBorder="1" applyAlignment="1">
      <alignment vertical="center" wrapText="1"/>
    </xf>
    <xf numFmtId="164" fontId="4" fillId="0" borderId="8" xfId="1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169" fontId="4" fillId="0" borderId="8" xfId="9" applyNumberFormat="1" applyFont="1" applyFill="1" applyBorder="1" applyAlignment="1" applyProtection="1">
      <alignment vertical="center" wrapText="1"/>
    </xf>
    <xf numFmtId="164" fontId="4" fillId="0" borderId="7" xfId="1" applyNumberFormat="1" applyFont="1" applyFill="1" applyBorder="1" applyAlignment="1">
      <alignment horizontal="right" vertical="center" wrapText="1"/>
    </xf>
    <xf numFmtId="0" fontId="4" fillId="0" borderId="8" xfId="0" applyNumberFormat="1" applyFont="1" applyFill="1" applyBorder="1" applyAlignment="1">
      <alignment vertical="center" wrapText="1"/>
    </xf>
    <xf numFmtId="49" fontId="4" fillId="0" borderId="7" xfId="0" applyNumberFormat="1" applyFont="1" applyFill="1" applyBorder="1" applyAlignment="1">
      <alignment horizontal="right" vertical="center" wrapText="1"/>
    </xf>
    <xf numFmtId="171" fontId="4" fillId="0" borderId="0" xfId="1" applyNumberFormat="1" applyFont="1" applyAlignment="1">
      <alignment vertical="center"/>
    </xf>
    <xf numFmtId="0" fontId="4" fillId="0" borderId="20" xfId="0" applyNumberFormat="1" applyFont="1" applyFill="1" applyBorder="1" applyAlignment="1">
      <alignment vertical="center" wrapText="1"/>
    </xf>
    <xf numFmtId="164" fontId="4" fillId="0" borderId="20" xfId="1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>
      <alignment horizontal="center" vertical="center" wrapText="1"/>
    </xf>
    <xf numFmtId="169" fontId="4" fillId="0" borderId="20" xfId="9" applyNumberFormat="1" applyFont="1" applyFill="1" applyBorder="1" applyAlignment="1" applyProtection="1">
      <alignment vertical="center" wrapText="1"/>
    </xf>
    <xf numFmtId="165" fontId="2" fillId="2" borderId="1" xfId="0" applyNumberFormat="1" applyFont="1" applyFill="1" applyBorder="1" applyAlignment="1" applyProtection="1">
      <alignment horizontal="center" vertical="center"/>
    </xf>
    <xf numFmtId="165" fontId="2" fillId="2" borderId="2" xfId="0" applyNumberFormat="1" applyFont="1" applyFill="1" applyBorder="1" applyAlignment="1" applyProtection="1">
      <alignment horizontal="center" vertical="center"/>
    </xf>
    <xf numFmtId="43" fontId="2" fillId="2" borderId="2" xfId="1" applyFont="1" applyFill="1" applyBorder="1" applyAlignment="1" applyProtection="1">
      <alignment horizontal="center" vertical="center"/>
    </xf>
    <xf numFmtId="43" fontId="2" fillId="2" borderId="3" xfId="1" applyFont="1" applyFill="1" applyBorder="1" applyAlignment="1" applyProtection="1">
      <alignment horizontal="center" vertical="center"/>
    </xf>
    <xf numFmtId="1" fontId="18" fillId="0" borderId="7" xfId="0" applyNumberFormat="1" applyFont="1" applyBorder="1" applyAlignment="1">
      <alignment vertical="center" wrapText="1"/>
    </xf>
    <xf numFmtId="0" fontId="19" fillId="0" borderId="8" xfId="0" applyNumberFormat="1" applyFont="1" applyBorder="1" applyAlignment="1">
      <alignment horizontal="center" vertical="center" wrapText="1"/>
    </xf>
    <xf numFmtId="0" fontId="19" fillId="0" borderId="8" xfId="0" applyNumberFormat="1" applyFont="1" applyBorder="1" applyAlignment="1">
      <alignment vertical="center" wrapText="1"/>
    </xf>
    <xf numFmtId="43" fontId="19" fillId="0" borderId="8" xfId="1" applyFont="1" applyBorder="1" applyAlignment="1">
      <alignment vertical="center" wrapText="1"/>
    </xf>
    <xf numFmtId="43" fontId="20" fillId="0" borderId="9" xfId="1" applyFont="1" applyBorder="1" applyAlignment="1">
      <alignment vertical="center" wrapText="1"/>
    </xf>
    <xf numFmtId="166" fontId="21" fillId="0" borderId="7" xfId="0" applyNumberFormat="1" applyFont="1" applyBorder="1" applyAlignment="1">
      <alignment vertical="center" wrapText="1"/>
    </xf>
    <xf numFmtId="4" fontId="21" fillId="0" borderId="8" xfId="0" applyNumberFormat="1" applyFont="1" applyBorder="1" applyAlignment="1">
      <alignment horizontal="center" vertical="center" wrapText="1"/>
    </xf>
    <xf numFmtId="49" fontId="21" fillId="0" borderId="8" xfId="0" applyNumberFormat="1" applyFont="1" applyBorder="1" applyAlignment="1">
      <alignment horizontal="center" vertical="center" wrapText="1"/>
    </xf>
    <xf numFmtId="2" fontId="21" fillId="0" borderId="8" xfId="0" applyNumberFormat="1" applyFont="1" applyBorder="1" applyAlignment="1">
      <alignment horizontal="center" vertical="center" wrapText="1"/>
    </xf>
    <xf numFmtId="43" fontId="21" fillId="0" borderId="8" xfId="1" applyFont="1" applyBorder="1" applyAlignment="1">
      <alignment vertical="center" wrapText="1"/>
    </xf>
    <xf numFmtId="0" fontId="21" fillId="0" borderId="7" xfId="0" applyNumberFormat="1" applyFont="1" applyBorder="1" applyAlignment="1">
      <alignment vertical="center" wrapText="1"/>
    </xf>
    <xf numFmtId="43" fontId="4" fillId="0" borderId="9" xfId="1" applyFont="1" applyBorder="1" applyAlignment="1">
      <alignment vertical="center" wrapText="1"/>
    </xf>
    <xf numFmtId="169" fontId="9" fillId="0" borderId="9" xfId="0" applyNumberFormat="1" applyFont="1" applyFill="1" applyBorder="1" applyAlignment="1" applyProtection="1">
      <alignment horizontal="right" vertical="center" wrapText="1"/>
    </xf>
    <xf numFmtId="169" fontId="9" fillId="0" borderId="21" xfId="0" applyNumberFormat="1" applyFont="1" applyFill="1" applyBorder="1" applyAlignment="1" applyProtection="1">
      <alignment horizontal="right" vertical="center" wrapText="1"/>
    </xf>
    <xf numFmtId="165" fontId="5" fillId="2" borderId="1" xfId="0" applyNumberFormat="1" applyFont="1" applyFill="1" applyBorder="1" applyAlignment="1" applyProtection="1">
      <alignment vertical="center" wrapText="1"/>
    </xf>
    <xf numFmtId="165" fontId="2" fillId="2" borderId="2" xfId="0" applyNumberFormat="1" applyFont="1" applyFill="1" applyBorder="1" applyAlignment="1" applyProtection="1">
      <alignment vertical="center" wrapText="1"/>
    </xf>
    <xf numFmtId="43" fontId="2" fillId="2" borderId="2" xfId="1" applyFont="1" applyFill="1" applyBorder="1" applyAlignment="1" applyProtection="1">
      <alignment vertical="center" wrapText="1"/>
    </xf>
    <xf numFmtId="165" fontId="5" fillId="2" borderId="2" xfId="0" applyNumberFormat="1" applyFont="1" applyFill="1" applyBorder="1" applyAlignment="1" applyProtection="1">
      <alignment vertical="center" wrapText="1"/>
    </xf>
    <xf numFmtId="43" fontId="5" fillId="2" borderId="2" xfId="1" applyFont="1" applyFill="1" applyBorder="1" applyAlignment="1" applyProtection="1">
      <alignment vertical="center" wrapText="1"/>
    </xf>
    <xf numFmtId="43" fontId="2" fillId="2" borderId="3" xfId="1" applyFont="1" applyFill="1" applyBorder="1" applyAlignment="1" applyProtection="1">
      <alignment vertical="center" wrapText="1"/>
    </xf>
    <xf numFmtId="168" fontId="5" fillId="0" borderId="13" xfId="4" applyNumberFormat="1" applyFont="1" applyBorder="1" applyAlignment="1">
      <alignment vertical="center" wrapText="1"/>
    </xf>
    <xf numFmtId="165" fontId="5" fillId="0" borderId="14" xfId="4" applyFont="1" applyBorder="1" applyAlignment="1">
      <alignment horizontal="left" vertical="center" wrapText="1"/>
    </xf>
    <xf numFmtId="43" fontId="5" fillId="0" borderId="14" xfId="5" applyFont="1" applyBorder="1" applyAlignment="1" applyProtection="1">
      <alignment vertical="center" wrapText="1"/>
    </xf>
    <xf numFmtId="43" fontId="2" fillId="0" borderId="15" xfId="5" applyFont="1" applyBorder="1" applyAlignment="1" applyProtection="1">
      <alignment vertical="center" wrapText="1"/>
    </xf>
    <xf numFmtId="168" fontId="4" fillId="0" borderId="16" xfId="4" applyNumberFormat="1" applyFont="1" applyBorder="1" applyAlignment="1">
      <alignment vertical="center" wrapText="1"/>
    </xf>
    <xf numFmtId="165" fontId="4" fillId="0" borderId="17" xfId="4" applyFont="1" applyBorder="1" applyAlignment="1">
      <alignment horizontal="left" vertical="center" wrapText="1"/>
    </xf>
    <xf numFmtId="43" fontId="4" fillId="0" borderId="17" xfId="5" applyFont="1" applyFill="1" applyBorder="1" applyAlignment="1" applyProtection="1">
      <alignment horizontal="left" vertical="center" wrapText="1"/>
    </xf>
    <xf numFmtId="43" fontId="4" fillId="0" borderId="17" xfId="5" applyFont="1" applyFill="1" applyBorder="1" applyAlignment="1" applyProtection="1">
      <alignment vertical="center" wrapText="1"/>
    </xf>
    <xf numFmtId="43" fontId="4" fillId="0" borderId="18" xfId="5" applyFont="1" applyFill="1" applyBorder="1" applyAlignment="1" applyProtection="1">
      <alignment vertical="center" wrapText="1"/>
    </xf>
    <xf numFmtId="43" fontId="4" fillId="0" borderId="19" xfId="5" applyFont="1" applyFill="1" applyBorder="1" applyAlignment="1" applyProtection="1">
      <alignment vertical="center" wrapText="1"/>
    </xf>
    <xf numFmtId="168" fontId="5" fillId="2" borderId="1" xfId="4" applyNumberFormat="1" applyFont="1" applyFill="1" applyBorder="1" applyAlignment="1">
      <alignment vertical="center" wrapText="1"/>
    </xf>
    <xf numFmtId="165" fontId="2" fillId="2" borderId="2" xfId="4" applyFont="1" applyFill="1" applyBorder="1" applyAlignment="1">
      <alignment horizontal="left" vertical="center" wrapText="1"/>
    </xf>
    <xf numFmtId="43" fontId="2" fillId="2" borderId="2" xfId="5" applyFont="1" applyFill="1" applyBorder="1" applyAlignment="1" applyProtection="1">
      <alignment vertical="center" wrapText="1"/>
    </xf>
    <xf numFmtId="43" fontId="5" fillId="2" borderId="2" xfId="5" applyFont="1" applyFill="1" applyBorder="1" applyAlignment="1" applyProtection="1">
      <alignment vertical="center" wrapText="1"/>
    </xf>
    <xf numFmtId="43" fontId="2" fillId="2" borderId="3" xfId="5" applyFont="1" applyFill="1" applyBorder="1" applyAlignment="1" applyProtection="1">
      <alignment vertical="center" wrapText="1"/>
    </xf>
    <xf numFmtId="168" fontId="5" fillId="0" borderId="1" xfId="4" applyNumberFormat="1" applyFont="1" applyBorder="1" applyAlignment="1">
      <alignment vertical="center" wrapText="1"/>
    </xf>
    <xf numFmtId="165" fontId="2" fillId="0" borderId="2" xfId="4" applyFont="1" applyBorder="1" applyAlignment="1">
      <alignment horizontal="left" vertical="center" wrapText="1"/>
    </xf>
    <xf numFmtId="43" fontId="2" fillId="0" borderId="2" xfId="5" applyFont="1" applyFill="1" applyBorder="1" applyAlignment="1" applyProtection="1">
      <alignment vertical="center" wrapText="1"/>
    </xf>
    <xf numFmtId="43" fontId="5" fillId="0" borderId="2" xfId="5" applyFont="1" applyFill="1" applyBorder="1" applyAlignment="1" applyProtection="1">
      <alignment vertical="center" wrapText="1"/>
    </xf>
    <xf numFmtId="43" fontId="2" fillId="0" borderId="3" xfId="5" applyFont="1" applyFill="1" applyBorder="1" applyAlignment="1" applyProtection="1">
      <alignment vertical="center" wrapText="1"/>
    </xf>
    <xf numFmtId="1" fontId="18" fillId="0" borderId="22" xfId="0" applyNumberFormat="1" applyFont="1" applyBorder="1" applyAlignment="1">
      <alignment vertical="center" wrapText="1"/>
    </xf>
    <xf numFmtId="49" fontId="18" fillId="0" borderId="23" xfId="0" applyNumberFormat="1" applyFont="1" applyBorder="1" applyAlignment="1">
      <alignment vertical="center" wrapText="1"/>
    </xf>
    <xf numFmtId="43" fontId="4" fillId="0" borderId="23" xfId="1" applyFont="1" applyBorder="1" applyAlignment="1">
      <alignment vertical="center" wrapText="1"/>
    </xf>
    <xf numFmtId="49" fontId="21" fillId="0" borderId="23" xfId="0" applyNumberFormat="1" applyFont="1" applyBorder="1" applyAlignment="1">
      <alignment horizontal="center" vertical="center" wrapText="1"/>
    </xf>
    <xf numFmtId="4" fontId="21" fillId="0" borderId="23" xfId="0" applyNumberFormat="1" applyFont="1" applyBorder="1" applyAlignment="1">
      <alignment vertical="center" wrapText="1"/>
    </xf>
    <xf numFmtId="4" fontId="19" fillId="0" borderId="23" xfId="0" applyNumberFormat="1" applyFont="1" applyBorder="1" applyAlignment="1">
      <alignment vertical="center" wrapText="1"/>
    </xf>
    <xf numFmtId="0" fontId="20" fillId="0" borderId="24" xfId="0" applyNumberFormat="1" applyFont="1" applyBorder="1" applyAlignment="1">
      <alignment vertical="center" wrapText="1"/>
    </xf>
    <xf numFmtId="49" fontId="21" fillId="0" borderId="25" xfId="0" applyNumberFormat="1" applyFont="1" applyBorder="1" applyAlignment="1">
      <alignment vertical="center" wrapText="1"/>
    </xf>
    <xf numFmtId="43" fontId="4" fillId="0" borderId="25" xfId="1" applyFont="1" applyBorder="1" applyAlignment="1">
      <alignment vertical="center" wrapText="1"/>
    </xf>
    <xf numFmtId="49" fontId="21" fillId="0" borderId="25" xfId="0" applyNumberFormat="1" applyFont="1" applyBorder="1" applyAlignment="1">
      <alignment horizontal="center" vertical="center" wrapText="1"/>
    </xf>
    <xf numFmtId="4" fontId="21" fillId="0" borderId="25" xfId="0" applyNumberFormat="1" applyFont="1" applyFill="1" applyBorder="1" applyAlignment="1">
      <alignment vertical="center" wrapText="1"/>
    </xf>
    <xf numFmtId="4" fontId="19" fillId="0" borderId="25" xfId="0" applyNumberFormat="1" applyFont="1" applyBorder="1" applyAlignment="1">
      <alignment vertical="center" wrapText="1"/>
    </xf>
    <xf numFmtId="4" fontId="20" fillId="0" borderId="26" xfId="0" applyNumberFormat="1" applyFont="1" applyBorder="1" applyAlignment="1">
      <alignment vertical="center" wrapText="1"/>
    </xf>
    <xf numFmtId="166" fontId="21" fillId="0" borderId="27" xfId="0" applyNumberFormat="1" applyFont="1" applyBorder="1" applyAlignment="1">
      <alignment vertical="center" wrapText="1"/>
    </xf>
    <xf numFmtId="0" fontId="20" fillId="0" borderId="26" xfId="0" applyNumberFormat="1" applyFont="1" applyBorder="1" applyAlignment="1">
      <alignment vertical="center" wrapText="1"/>
    </xf>
    <xf numFmtId="4" fontId="21" fillId="0" borderId="25" xfId="0" applyNumberFormat="1" applyFont="1" applyBorder="1" applyAlignment="1">
      <alignment vertical="center" wrapText="1"/>
    </xf>
    <xf numFmtId="166" fontId="21" fillId="0" borderId="22" xfId="0" applyNumberFormat="1" applyFont="1" applyBorder="1" applyAlignment="1">
      <alignment vertical="center" wrapText="1"/>
    </xf>
    <xf numFmtId="49" fontId="21" fillId="0" borderId="23" xfId="0" applyNumberFormat="1" applyFont="1" applyBorder="1" applyAlignment="1">
      <alignment vertical="center" wrapText="1"/>
    </xf>
    <xf numFmtId="4" fontId="20" fillId="0" borderId="24" xfId="0" applyNumberFormat="1" applyFont="1" applyBorder="1" applyAlignment="1">
      <alignment vertical="center" wrapText="1"/>
    </xf>
    <xf numFmtId="166" fontId="21" fillId="0" borderId="28" xfId="0" applyNumberFormat="1" applyFont="1" applyBorder="1" applyAlignment="1">
      <alignment vertical="center" wrapText="1"/>
    </xf>
    <xf numFmtId="43" fontId="4" fillId="0" borderId="29" xfId="1" applyFont="1" applyBorder="1" applyAlignment="1">
      <alignment vertical="center" wrapText="1"/>
    </xf>
    <xf numFmtId="49" fontId="21" fillId="0" borderId="29" xfId="0" applyNumberFormat="1" applyFont="1" applyBorder="1" applyAlignment="1">
      <alignment horizontal="center" vertical="center" wrapText="1"/>
    </xf>
    <xf numFmtId="4" fontId="21" fillId="0" borderId="29" xfId="0" applyNumberFormat="1" applyFont="1" applyBorder="1" applyAlignment="1">
      <alignment vertical="center" wrapText="1"/>
    </xf>
    <xf numFmtId="4" fontId="19" fillId="0" borderId="29" xfId="0" applyNumberFormat="1" applyFont="1" applyBorder="1" applyAlignment="1">
      <alignment vertical="center" wrapText="1"/>
    </xf>
    <xf numFmtId="4" fontId="20" fillId="0" borderId="30" xfId="0" applyNumberFormat="1" applyFont="1" applyBorder="1" applyAlignment="1">
      <alignment vertical="center" wrapText="1"/>
    </xf>
    <xf numFmtId="166" fontId="18" fillId="0" borderId="7" xfId="0" applyNumberFormat="1" applyFont="1" applyBorder="1" applyAlignment="1">
      <alignment vertical="center" wrapText="1"/>
    </xf>
    <xf numFmtId="0" fontId="9" fillId="0" borderId="20" xfId="0" applyNumberFormat="1" applyFont="1" applyFill="1" applyBorder="1" applyAlignment="1">
      <alignment vertical="center" wrapText="1"/>
    </xf>
    <xf numFmtId="164" fontId="9" fillId="0" borderId="20" xfId="1" applyNumberFormat="1" applyFont="1" applyFill="1" applyBorder="1" applyAlignment="1" applyProtection="1">
      <alignment horizontal="center" vertical="center" wrapText="1"/>
    </xf>
    <xf numFmtId="0" fontId="9" fillId="0" borderId="20" xfId="0" applyNumberFormat="1" applyFont="1" applyFill="1" applyBorder="1" applyAlignment="1">
      <alignment horizontal="center" vertical="center" wrapText="1"/>
    </xf>
    <xf numFmtId="169" fontId="9" fillId="0" borderId="20" xfId="9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Alignment="1">
      <alignment vertical="center"/>
    </xf>
    <xf numFmtId="164" fontId="9" fillId="0" borderId="0" xfId="1" applyNumberFormat="1" applyFont="1" applyFill="1" applyAlignment="1">
      <alignment vertical="center"/>
    </xf>
    <xf numFmtId="166" fontId="18" fillId="0" borderId="7" xfId="0" applyNumberFormat="1" applyFont="1" applyBorder="1" applyAlignment="1">
      <alignment horizontal="right" vertical="center" wrapText="1"/>
    </xf>
    <xf numFmtId="166" fontId="21" fillId="0" borderId="7" xfId="0" applyNumberFormat="1" applyFont="1" applyBorder="1" applyAlignment="1">
      <alignment horizontal="right" vertical="center" wrapText="1"/>
    </xf>
    <xf numFmtId="169" fontId="9" fillId="0" borderId="0" xfId="0" applyNumberFormat="1" applyFont="1" applyFill="1" applyAlignment="1">
      <alignment vertical="center"/>
    </xf>
    <xf numFmtId="2" fontId="18" fillId="0" borderId="7" xfId="0" applyNumberFormat="1" applyFont="1" applyBorder="1" applyAlignment="1">
      <alignment vertical="center" wrapText="1"/>
    </xf>
    <xf numFmtId="166" fontId="18" fillId="0" borderId="31" xfId="0" applyNumberFormat="1" applyFont="1" applyBorder="1" applyAlignment="1">
      <alignment horizontal="right" vertical="center" wrapText="1"/>
    </xf>
    <xf numFmtId="166" fontId="21" fillId="0" borderId="32" xfId="0" applyNumberFormat="1" applyFont="1" applyBorder="1" applyAlignment="1">
      <alignment horizontal="right" vertical="center" wrapText="1"/>
    </xf>
    <xf numFmtId="0" fontId="4" fillId="0" borderId="33" xfId="0" applyNumberFormat="1" applyFont="1" applyFill="1" applyBorder="1" applyAlignment="1">
      <alignment vertical="center" wrapText="1"/>
    </xf>
    <xf numFmtId="164" fontId="4" fillId="0" borderId="33" xfId="1" applyNumberFormat="1" applyFont="1" applyFill="1" applyBorder="1" applyAlignment="1" applyProtection="1">
      <alignment horizontal="center" vertical="center" wrapText="1"/>
    </xf>
    <xf numFmtId="0" fontId="4" fillId="0" borderId="33" xfId="0" applyNumberFormat="1" applyFont="1" applyFill="1" applyBorder="1" applyAlignment="1">
      <alignment horizontal="center" vertical="center" wrapText="1"/>
    </xf>
    <xf numFmtId="169" fontId="4" fillId="0" borderId="33" xfId="9" applyNumberFormat="1" applyFont="1" applyFill="1" applyBorder="1" applyAlignment="1" applyProtection="1">
      <alignment vertical="center" wrapText="1"/>
    </xf>
    <xf numFmtId="169" fontId="9" fillId="0" borderId="34" xfId="0" applyNumberFormat="1" applyFont="1" applyFill="1" applyBorder="1" applyAlignment="1" applyProtection="1">
      <alignment horizontal="right" vertical="center" wrapText="1"/>
    </xf>
    <xf numFmtId="49" fontId="21" fillId="0" borderId="29" xfId="0" applyNumberFormat="1" applyFont="1" applyBorder="1" applyAlignment="1">
      <alignment vertical="center" wrapText="1"/>
    </xf>
    <xf numFmtId="49" fontId="9" fillId="0" borderId="0" xfId="9" applyNumberFormat="1" applyFont="1" applyFill="1" applyBorder="1" applyAlignment="1" applyProtection="1">
      <alignment horizontal="center" vertical="center" wrapText="1"/>
    </xf>
    <xf numFmtId="2" fontId="9" fillId="0" borderId="0" xfId="9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/>
    </xf>
  </cellXfs>
  <cellStyles count="13">
    <cellStyle name="Euro" xfId="3" xr:uid="{00000000-0005-0000-0000-000000000000}"/>
    <cellStyle name="Millares" xfId="1" builtinId="3"/>
    <cellStyle name="Millares 10" xfId="2" xr:uid="{00000000-0005-0000-0000-000002000000}"/>
    <cellStyle name="Millares 10 2" xfId="12" xr:uid="{00000000-0005-0000-0000-000003000000}"/>
    <cellStyle name="Millares 11 6" xfId="10" xr:uid="{00000000-0005-0000-0000-000004000000}"/>
    <cellStyle name="Millares 12" xfId="8" xr:uid="{00000000-0005-0000-0000-000005000000}"/>
    <cellStyle name="Millares 2 2 3" xfId="5" xr:uid="{00000000-0005-0000-0000-000006000000}"/>
    <cellStyle name="Millares 2 4" xfId="7" xr:uid="{00000000-0005-0000-0000-000007000000}"/>
    <cellStyle name="Millares 8" xfId="9" xr:uid="{00000000-0005-0000-0000-000008000000}"/>
    <cellStyle name="Normal" xfId="0" builtinId="0"/>
    <cellStyle name="Normal 2" xfId="11" xr:uid="{00000000-0005-0000-0000-00000A000000}"/>
    <cellStyle name="Normal 3" xfId="4" xr:uid="{00000000-0005-0000-0000-00000B000000}"/>
    <cellStyle name="Porcentaje 2" xfId="6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24-5-01003/COSTOS-UEP/Costos/PRESUPUESTOS%202013/An&#225;lisis%20de%20Ingenier&#237;a%20(%20Insumos,%20Mano%20de%20Obra%20de%20Alba&#241;iler&#237;a%20de%20Obras%20P&#250;blicas%20del%2020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</sheetNames>
    <sheetDataSet>
      <sheetData sheetId="0" refreshError="1"/>
      <sheetData sheetId="1" refreshError="1">
        <row r="582">
          <cell r="E582">
            <v>126.15</v>
          </cell>
        </row>
        <row r="584">
          <cell r="E584">
            <v>445000</v>
          </cell>
        </row>
        <row r="592">
          <cell r="E592">
            <v>570000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K266"/>
  <sheetViews>
    <sheetView showGridLines="0" showZeros="0" tabSelected="1" view="pageBreakPreview" topLeftCell="A146" zoomScale="75" zoomScaleNormal="80" zoomScaleSheetLayoutView="75" workbookViewId="0">
      <selection activeCell="B150" sqref="B150:G165"/>
    </sheetView>
  </sheetViews>
  <sheetFormatPr baseColWidth="10" defaultColWidth="12.7109375" defaultRowHeight="15" customHeight="1"/>
  <cols>
    <col min="1" max="1" width="8.28515625" style="3" customWidth="1"/>
    <col min="2" max="2" width="48" style="4" customWidth="1"/>
    <col min="3" max="3" width="11.7109375" style="5" customWidth="1"/>
    <col min="4" max="4" width="9.140625" style="6" customWidth="1"/>
    <col min="5" max="5" width="17.42578125" style="5" bestFit="1" customWidth="1"/>
    <col min="6" max="6" width="17.28515625" style="7" customWidth="1"/>
    <col min="7" max="7" width="18.140625" style="4" customWidth="1"/>
    <col min="8" max="8" width="20.7109375" style="1" customWidth="1"/>
    <col min="9" max="9" width="17.28515625" style="1" customWidth="1"/>
    <col min="10" max="10" width="14" style="1" bestFit="1" customWidth="1"/>
    <col min="11" max="11" width="10.7109375" style="1" customWidth="1"/>
    <col min="12" max="16384" width="12.7109375" style="4"/>
  </cols>
  <sheetData>
    <row r="1" spans="1:8" s="1" customFormat="1" ht="21" customHeight="1">
      <c r="A1" s="191" t="s">
        <v>32</v>
      </c>
      <c r="B1" s="191"/>
      <c r="C1" s="191"/>
      <c r="D1" s="191"/>
      <c r="E1" s="191"/>
      <c r="F1" s="191"/>
      <c r="G1" s="191"/>
    </row>
    <row r="2" spans="1:8" s="1" customFormat="1" ht="21" customHeight="1">
      <c r="A2" s="191" t="s">
        <v>33</v>
      </c>
      <c r="B2" s="191"/>
      <c r="C2" s="191"/>
      <c r="D2" s="191"/>
      <c r="E2" s="191"/>
      <c r="F2" s="191"/>
      <c r="G2" s="191"/>
    </row>
    <row r="3" spans="1:8" s="1" customFormat="1" ht="21" customHeight="1">
      <c r="A3" s="192" t="s">
        <v>34</v>
      </c>
      <c r="B3" s="192"/>
      <c r="C3" s="192"/>
      <c r="D3" s="192"/>
      <c r="E3" s="192"/>
      <c r="F3" s="192"/>
      <c r="G3" s="192"/>
    </row>
    <row r="4" spans="1:8" s="1" customFormat="1" ht="21" customHeight="1">
      <c r="A4" s="75"/>
      <c r="B4" s="76"/>
      <c r="C4" s="77"/>
      <c r="D4" s="78"/>
      <c r="E4" s="77"/>
      <c r="F4" s="77"/>
      <c r="G4" s="77"/>
    </row>
    <row r="5" spans="1:8" s="1" customFormat="1" ht="21" customHeight="1">
      <c r="A5" s="79"/>
      <c r="B5" s="80"/>
      <c r="C5" s="80"/>
      <c r="D5" s="81"/>
      <c r="E5" s="80"/>
      <c r="F5" s="80"/>
      <c r="G5" s="82"/>
    </row>
    <row r="6" spans="1:8" s="1" customFormat="1" ht="24.75" customHeight="1">
      <c r="A6" s="193" t="s">
        <v>71</v>
      </c>
      <c r="B6" s="193"/>
      <c r="C6" s="193"/>
      <c r="D6" s="193"/>
      <c r="E6" s="193"/>
      <c r="F6" s="193"/>
      <c r="G6" s="193"/>
      <c r="H6" s="8"/>
    </row>
    <row r="7" spans="1:8" s="1" customFormat="1" ht="19" thickBot="1">
      <c r="A7" s="194"/>
      <c r="B7" s="194"/>
      <c r="C7" s="194"/>
      <c r="D7" s="194"/>
      <c r="E7" s="194"/>
      <c r="F7" s="194"/>
      <c r="G7" s="194"/>
    </row>
    <row r="8" spans="1:8" s="1" customFormat="1" ht="23.25" customHeight="1" thickTop="1" thickBot="1">
      <c r="A8" s="103" t="s">
        <v>0</v>
      </c>
      <c r="B8" s="104" t="s">
        <v>1</v>
      </c>
      <c r="C8" s="105" t="s">
        <v>2</v>
      </c>
      <c r="D8" s="104" t="s">
        <v>3</v>
      </c>
      <c r="E8" s="105" t="s">
        <v>4</v>
      </c>
      <c r="F8" s="105" t="s">
        <v>5</v>
      </c>
      <c r="G8" s="106" t="s">
        <v>6</v>
      </c>
      <c r="H8" s="8"/>
    </row>
    <row r="9" spans="1:8" s="1" customFormat="1" ht="27" customHeight="1" thickTop="1">
      <c r="A9" s="11"/>
      <c r="B9" s="12"/>
      <c r="C9" s="13"/>
      <c r="D9" s="14"/>
      <c r="E9" s="15"/>
      <c r="F9" s="16"/>
      <c r="G9" s="17"/>
      <c r="H9" s="2"/>
    </row>
    <row r="10" spans="1:8" s="1" customFormat="1" ht="27" customHeight="1">
      <c r="A10" s="107">
        <v>1</v>
      </c>
      <c r="B10" s="89" t="s">
        <v>58</v>
      </c>
      <c r="C10" s="108"/>
      <c r="D10" s="109"/>
      <c r="E10" s="110"/>
      <c r="F10" s="110"/>
      <c r="G10" s="111"/>
      <c r="H10" s="2"/>
    </row>
    <row r="11" spans="1:8" s="1" customFormat="1" ht="27" customHeight="1">
      <c r="A11" s="112">
        <f>+A10+0.1</f>
        <v>1.1000000000000001</v>
      </c>
      <c r="B11" s="88" t="s">
        <v>35</v>
      </c>
      <c r="C11" s="113">
        <v>3</v>
      </c>
      <c r="D11" s="114" t="s">
        <v>56</v>
      </c>
      <c r="E11" s="26"/>
      <c r="F11" s="110">
        <f>+E11*C11</f>
        <v>0</v>
      </c>
      <c r="G11" s="111"/>
      <c r="H11" s="2"/>
    </row>
    <row r="12" spans="1:8" s="1" customFormat="1" ht="41.25" customHeight="1">
      <c r="A12" s="112">
        <f t="shared" ref="A12:A14" si="0">+A11+0.1</f>
        <v>1.2000000000000002</v>
      </c>
      <c r="B12" s="88" t="s">
        <v>36</v>
      </c>
      <c r="C12" s="115">
        <v>1</v>
      </c>
      <c r="D12" s="28" t="s">
        <v>7</v>
      </c>
      <c r="E12" s="116"/>
      <c r="F12" s="110">
        <f t="shared" ref="F12:F14" si="1">+E12*C12</f>
        <v>0</v>
      </c>
      <c r="G12" s="111"/>
      <c r="H12" s="2"/>
    </row>
    <row r="13" spans="1:8" s="1" customFormat="1" ht="24.75" customHeight="1">
      <c r="A13" s="112">
        <f t="shared" si="0"/>
        <v>1.3000000000000003</v>
      </c>
      <c r="B13" s="88" t="s">
        <v>37</v>
      </c>
      <c r="C13" s="115">
        <v>100</v>
      </c>
      <c r="D13" s="114" t="s">
        <v>38</v>
      </c>
      <c r="E13" s="116"/>
      <c r="F13" s="110">
        <f t="shared" si="1"/>
        <v>0</v>
      </c>
      <c r="G13" s="111"/>
      <c r="H13" s="2"/>
    </row>
    <row r="14" spans="1:8" s="1" customFormat="1" ht="24.75" customHeight="1">
      <c r="A14" s="112">
        <f t="shared" si="0"/>
        <v>1.4000000000000004</v>
      </c>
      <c r="B14" s="88" t="s">
        <v>39</v>
      </c>
      <c r="C14" s="113">
        <v>3</v>
      </c>
      <c r="D14" s="114" t="s">
        <v>56</v>
      </c>
      <c r="E14" s="26"/>
      <c r="F14" s="110">
        <f t="shared" si="1"/>
        <v>0</v>
      </c>
      <c r="G14" s="111">
        <f>SUM(F11:F14)</f>
        <v>0</v>
      </c>
      <c r="H14" s="2"/>
    </row>
    <row r="15" spans="1:8" s="1" customFormat="1" ht="24.75" customHeight="1">
      <c r="A15" s="117"/>
      <c r="B15" s="88"/>
      <c r="C15" s="115"/>
      <c r="D15" s="114"/>
      <c r="E15" s="116"/>
      <c r="F15" s="110"/>
      <c r="G15" s="111"/>
      <c r="H15" s="2"/>
    </row>
    <row r="16" spans="1:8" s="1" customFormat="1" ht="24.75" customHeight="1">
      <c r="A16" s="18">
        <v>2</v>
      </c>
      <c r="B16" s="89" t="s">
        <v>59</v>
      </c>
      <c r="C16" s="24"/>
      <c r="D16" s="25"/>
      <c r="E16" s="26"/>
      <c r="F16" s="72"/>
      <c r="G16" s="27"/>
      <c r="H16" s="2"/>
    </row>
    <row r="17" spans="1:8" s="1" customFormat="1" ht="66.75" customHeight="1">
      <c r="A17" s="20">
        <f t="shared" ref="A17:A19" si="2">+A16+0.1</f>
        <v>2.1</v>
      </c>
      <c r="B17" s="21" t="s">
        <v>31</v>
      </c>
      <c r="C17" s="22">
        <v>1</v>
      </c>
      <c r="D17" s="28" t="s">
        <v>7</v>
      </c>
      <c r="E17" s="26"/>
      <c r="F17" s="72">
        <f t="shared" ref="F17:F19" si="3">+E17*C17</f>
        <v>0</v>
      </c>
      <c r="G17" s="27"/>
      <c r="H17" s="2"/>
    </row>
    <row r="18" spans="1:8" s="1" customFormat="1" ht="27" customHeight="1">
      <c r="A18" s="20">
        <f t="shared" si="2"/>
        <v>2.2000000000000002</v>
      </c>
      <c r="B18" s="21" t="s">
        <v>23</v>
      </c>
      <c r="C18" s="24">
        <v>1</v>
      </c>
      <c r="D18" s="28" t="s">
        <v>7</v>
      </c>
      <c r="E18" s="26"/>
      <c r="F18" s="72">
        <f t="shared" si="3"/>
        <v>0</v>
      </c>
      <c r="G18" s="118"/>
      <c r="H18" s="2"/>
    </row>
    <row r="19" spans="1:8" s="1" customFormat="1" ht="57" customHeight="1">
      <c r="A19" s="20">
        <f t="shared" si="2"/>
        <v>2.3000000000000003</v>
      </c>
      <c r="B19" s="21" t="s">
        <v>40</v>
      </c>
      <c r="C19" s="24">
        <v>5</v>
      </c>
      <c r="D19" s="23" t="s">
        <v>57</v>
      </c>
      <c r="E19" s="26"/>
      <c r="F19" s="72">
        <f t="shared" si="3"/>
        <v>0</v>
      </c>
      <c r="G19" s="27">
        <f>SUM(F17:F19)</f>
        <v>0</v>
      </c>
      <c r="H19" s="2"/>
    </row>
    <row r="20" spans="1:8" s="1" customFormat="1" ht="23.25" customHeight="1">
      <c r="A20" s="117"/>
      <c r="B20" s="88"/>
      <c r="C20" s="113"/>
      <c r="D20" s="114"/>
      <c r="E20" s="116"/>
      <c r="F20" s="110"/>
      <c r="G20" s="111"/>
      <c r="H20" s="2"/>
    </row>
    <row r="21" spans="1:8" s="1" customFormat="1" ht="30.75" customHeight="1">
      <c r="A21" s="107">
        <v>3</v>
      </c>
      <c r="B21" s="89" t="s">
        <v>60</v>
      </c>
      <c r="C21" s="108"/>
      <c r="D21" s="108"/>
      <c r="E21" s="116"/>
      <c r="F21" s="110"/>
      <c r="G21" s="111"/>
      <c r="H21" s="2"/>
    </row>
    <row r="22" spans="1:8" s="1" customFormat="1" ht="56.25" customHeight="1">
      <c r="A22" s="20">
        <f>+A21+0.1</f>
        <v>3.1</v>
      </c>
      <c r="B22" s="21" t="s">
        <v>65</v>
      </c>
      <c r="C22" s="24">
        <v>103224</v>
      </c>
      <c r="D22" s="23" t="s">
        <v>29</v>
      </c>
      <c r="E22" s="26"/>
      <c r="F22" s="72">
        <f t="shared" ref="F22:F28" si="4">+E22*C22</f>
        <v>0</v>
      </c>
      <c r="G22" s="27"/>
      <c r="H22" s="2"/>
    </row>
    <row r="23" spans="1:8" s="1" customFormat="1" ht="40.5" customHeight="1">
      <c r="A23" s="20">
        <f t="shared" ref="A23:A28" si="5">+A22+0.1</f>
        <v>3.2</v>
      </c>
      <c r="B23" s="21" t="s">
        <v>66</v>
      </c>
      <c r="C23" s="24">
        <v>4898.9999999999991</v>
      </c>
      <c r="D23" s="23" t="s">
        <v>29</v>
      </c>
      <c r="E23" s="26"/>
      <c r="F23" s="72">
        <f t="shared" si="4"/>
        <v>0</v>
      </c>
      <c r="G23" s="27"/>
      <c r="H23" s="2"/>
    </row>
    <row r="24" spans="1:8" s="1" customFormat="1" ht="31.5" customHeight="1">
      <c r="A24" s="20">
        <f t="shared" si="5"/>
        <v>3.3000000000000003</v>
      </c>
      <c r="B24" s="21" t="s">
        <v>61</v>
      </c>
      <c r="C24" s="24">
        <v>138</v>
      </c>
      <c r="D24" s="23" t="s">
        <v>29</v>
      </c>
      <c r="E24" s="26"/>
      <c r="F24" s="72">
        <f t="shared" si="4"/>
        <v>0</v>
      </c>
      <c r="G24" s="27"/>
      <c r="H24" s="2"/>
    </row>
    <row r="25" spans="1:8" s="1" customFormat="1" ht="24.75" customHeight="1">
      <c r="A25" s="20">
        <f t="shared" si="5"/>
        <v>3.4000000000000004</v>
      </c>
      <c r="B25" s="21" t="s">
        <v>67</v>
      </c>
      <c r="C25" s="24">
        <v>644</v>
      </c>
      <c r="D25" s="23" t="s">
        <v>29</v>
      </c>
      <c r="E25" s="26"/>
      <c r="F25" s="72">
        <f t="shared" si="4"/>
        <v>0</v>
      </c>
      <c r="G25" s="27"/>
      <c r="H25" s="2"/>
    </row>
    <row r="26" spans="1:8" s="1" customFormat="1" ht="37.5" customHeight="1">
      <c r="A26" s="20">
        <f t="shared" si="5"/>
        <v>3.5000000000000004</v>
      </c>
      <c r="B26" s="21" t="s">
        <v>62</v>
      </c>
      <c r="C26" s="24">
        <v>3270.0094335999988</v>
      </c>
      <c r="D26" s="23" t="s">
        <v>29</v>
      </c>
      <c r="E26" s="26"/>
      <c r="F26" s="72">
        <f t="shared" si="4"/>
        <v>0</v>
      </c>
      <c r="G26" s="27"/>
      <c r="H26" s="2"/>
    </row>
    <row r="27" spans="1:8" s="1" customFormat="1" ht="59.25" customHeight="1">
      <c r="A27" s="20">
        <f t="shared" si="5"/>
        <v>3.6000000000000005</v>
      </c>
      <c r="B27" s="21" t="s">
        <v>68</v>
      </c>
      <c r="C27" s="24">
        <v>103224</v>
      </c>
      <c r="D27" s="23" t="s">
        <v>29</v>
      </c>
      <c r="E27" s="26"/>
      <c r="F27" s="72">
        <f t="shared" si="4"/>
        <v>0</v>
      </c>
      <c r="G27" s="27"/>
      <c r="H27" s="2"/>
    </row>
    <row r="28" spans="1:8" s="1" customFormat="1" ht="21.75" customHeight="1">
      <c r="A28" s="20">
        <f t="shared" si="5"/>
        <v>3.7000000000000006</v>
      </c>
      <c r="B28" s="21" t="s">
        <v>24</v>
      </c>
      <c r="C28" s="24">
        <v>2117.6877363200006</v>
      </c>
      <c r="D28" s="23" t="s">
        <v>29</v>
      </c>
      <c r="E28" s="26"/>
      <c r="F28" s="72">
        <f t="shared" si="4"/>
        <v>0</v>
      </c>
      <c r="G28" s="27">
        <f>SUM(F22:F28)</f>
        <v>0</v>
      </c>
      <c r="H28" s="74"/>
    </row>
    <row r="29" spans="1:8" s="1" customFormat="1" ht="24.75" customHeight="1">
      <c r="A29" s="20"/>
      <c r="B29" s="88"/>
      <c r="C29" s="113"/>
      <c r="D29" s="114"/>
      <c r="E29" s="116"/>
      <c r="F29" s="110"/>
      <c r="G29" s="111"/>
      <c r="H29" s="2"/>
    </row>
    <row r="30" spans="1:8" s="83" customFormat="1" ht="24.75" customHeight="1">
      <c r="A30" s="147">
        <v>4</v>
      </c>
      <c r="B30" s="148" t="s">
        <v>53</v>
      </c>
      <c r="C30" s="149"/>
      <c r="D30" s="150"/>
      <c r="E30" s="151"/>
      <c r="F30" s="152"/>
      <c r="G30" s="153"/>
    </row>
    <row r="31" spans="1:8" s="83" customFormat="1" ht="24.75" customHeight="1">
      <c r="A31" s="20">
        <f t="shared" ref="A31" si="6">+A30+0.1</f>
        <v>4.0999999999999996</v>
      </c>
      <c r="B31" s="154" t="s">
        <v>70</v>
      </c>
      <c r="C31" s="155">
        <v>460</v>
      </c>
      <c r="D31" s="156" t="s">
        <v>38</v>
      </c>
      <c r="E31" s="157"/>
      <c r="F31" s="158">
        <f>+E31*C31</f>
        <v>0</v>
      </c>
      <c r="G31" s="159">
        <f>+F31</f>
        <v>0</v>
      </c>
    </row>
    <row r="32" spans="1:8" s="83" customFormat="1" ht="24.75" customHeight="1">
      <c r="A32" s="160"/>
      <c r="B32" s="154"/>
      <c r="C32" s="155"/>
      <c r="D32" s="156"/>
      <c r="E32" s="157"/>
      <c r="F32" s="158"/>
      <c r="G32" s="161"/>
    </row>
    <row r="33" spans="1:9" s="83" customFormat="1" ht="24.75" customHeight="1">
      <c r="A33" s="147">
        <v>5</v>
      </c>
      <c r="B33" s="148" t="s">
        <v>54</v>
      </c>
      <c r="C33" s="149"/>
      <c r="D33" s="150"/>
      <c r="E33" s="151"/>
      <c r="F33" s="152"/>
      <c r="G33" s="153"/>
    </row>
    <row r="34" spans="1:9" s="83" customFormat="1" ht="24.75" customHeight="1">
      <c r="A34" s="160">
        <f>+A33+0.1</f>
        <v>5.0999999999999996</v>
      </c>
      <c r="B34" s="154" t="s">
        <v>70</v>
      </c>
      <c r="C34" s="155">
        <v>460</v>
      </c>
      <c r="D34" s="156" t="s">
        <v>38</v>
      </c>
      <c r="E34" s="162"/>
      <c r="F34" s="158">
        <f>+E34*C34</f>
        <v>0</v>
      </c>
      <c r="G34" s="159">
        <f>SUM(F34)</f>
        <v>0</v>
      </c>
    </row>
    <row r="35" spans="1:9" s="83" customFormat="1" ht="24.75" customHeight="1">
      <c r="A35" s="160"/>
      <c r="B35" s="154"/>
      <c r="C35" s="155"/>
      <c r="D35" s="156"/>
      <c r="E35" s="162"/>
      <c r="F35" s="158"/>
      <c r="G35" s="159"/>
    </row>
    <row r="36" spans="1:9" s="83" customFormat="1" ht="21.75" customHeight="1">
      <c r="A36" s="147">
        <v>6</v>
      </c>
      <c r="B36" s="148" t="s">
        <v>55</v>
      </c>
      <c r="C36" s="149"/>
      <c r="D36" s="150"/>
      <c r="E36" s="151"/>
      <c r="F36" s="152"/>
      <c r="G36" s="153"/>
    </row>
    <row r="37" spans="1:9" s="83" customFormat="1" ht="21.75" customHeight="1" thickBot="1">
      <c r="A37" s="166">
        <f>+A36+0.1</f>
        <v>6.1</v>
      </c>
      <c r="B37" s="190" t="s">
        <v>70</v>
      </c>
      <c r="C37" s="167">
        <v>460</v>
      </c>
      <c r="D37" s="168" t="s">
        <v>38</v>
      </c>
      <c r="E37" s="169"/>
      <c r="F37" s="170">
        <f>+E37*C37</f>
        <v>0</v>
      </c>
      <c r="G37" s="171">
        <f>SUM(F37)</f>
        <v>0</v>
      </c>
    </row>
    <row r="38" spans="1:9" s="83" customFormat="1" ht="19.5" customHeight="1">
      <c r="A38" s="163"/>
      <c r="B38" s="164"/>
      <c r="C38" s="149"/>
      <c r="D38" s="150"/>
      <c r="E38" s="151"/>
      <c r="F38" s="152"/>
      <c r="G38" s="165"/>
    </row>
    <row r="39" spans="1:9" s="84" customFormat="1" ht="46.5" customHeight="1">
      <c r="A39" s="90">
        <v>7</v>
      </c>
      <c r="B39" s="91" t="s">
        <v>42</v>
      </c>
      <c r="C39" s="92"/>
      <c r="D39" s="93"/>
      <c r="E39" s="94"/>
      <c r="F39" s="94"/>
      <c r="G39" s="119"/>
      <c r="I39" s="85"/>
    </row>
    <row r="40" spans="1:9" s="84" customFormat="1" ht="21.75" customHeight="1">
      <c r="A40" s="112">
        <f t="shared" ref="A40:A41" si="7">+A39+0.1</f>
        <v>7.1</v>
      </c>
      <c r="B40" s="96" t="s">
        <v>43</v>
      </c>
      <c r="C40" s="92">
        <v>15</v>
      </c>
      <c r="D40" s="93" t="s">
        <v>69</v>
      </c>
      <c r="E40" s="94"/>
      <c r="F40" s="94">
        <f t="shared" ref="F40:F41" si="8">ROUNDUP(C40*E40,2)</f>
        <v>0</v>
      </c>
      <c r="G40" s="119"/>
      <c r="I40" s="85"/>
    </row>
    <row r="41" spans="1:9" s="84" customFormat="1" ht="21.75" customHeight="1">
      <c r="A41" s="112">
        <f t="shared" si="7"/>
        <v>7.1999999999999993</v>
      </c>
      <c r="B41" s="96" t="s">
        <v>44</v>
      </c>
      <c r="C41" s="92">
        <v>15</v>
      </c>
      <c r="D41" s="93" t="s">
        <v>69</v>
      </c>
      <c r="E41" s="94"/>
      <c r="F41" s="94">
        <f t="shared" si="8"/>
        <v>0</v>
      </c>
      <c r="G41" s="119">
        <f>SUM(F40:F41)</f>
        <v>0</v>
      </c>
      <c r="I41" s="85"/>
    </row>
    <row r="42" spans="1:9" s="84" customFormat="1" ht="21.75" customHeight="1">
      <c r="A42" s="95"/>
      <c r="B42" s="96"/>
      <c r="C42" s="92"/>
      <c r="D42" s="93"/>
      <c r="E42" s="94"/>
      <c r="F42" s="94"/>
      <c r="G42" s="119"/>
      <c r="I42" s="85"/>
    </row>
    <row r="43" spans="1:9" s="84" customFormat="1" ht="23.25" customHeight="1">
      <c r="A43" s="90">
        <v>8</v>
      </c>
      <c r="B43" s="91" t="s">
        <v>45</v>
      </c>
      <c r="C43" s="92"/>
      <c r="D43" s="93"/>
      <c r="E43" s="94"/>
      <c r="F43" s="94"/>
      <c r="G43" s="119"/>
      <c r="I43" s="85"/>
    </row>
    <row r="44" spans="1:9" s="86" customFormat="1" ht="23.25" customHeight="1">
      <c r="A44" s="112">
        <f t="shared" ref="A44:A48" si="9">+A43+0.1</f>
        <v>8.1</v>
      </c>
      <c r="B44" s="96" t="s">
        <v>46</v>
      </c>
      <c r="C44" s="92">
        <v>50</v>
      </c>
      <c r="D44" s="93" t="s">
        <v>38</v>
      </c>
      <c r="E44" s="94"/>
      <c r="F44" s="94">
        <f t="shared" ref="F44:F111" si="10">ROUNDUP(C44*E44,2)</f>
        <v>0</v>
      </c>
      <c r="G44" s="119"/>
      <c r="I44" s="87"/>
    </row>
    <row r="45" spans="1:9" s="86" customFormat="1" ht="23.25" customHeight="1">
      <c r="A45" s="112">
        <f t="shared" si="9"/>
        <v>8.1999999999999993</v>
      </c>
      <c r="B45" s="96" t="s">
        <v>47</v>
      </c>
      <c r="C45" s="92">
        <v>50</v>
      </c>
      <c r="D45" s="93" t="s">
        <v>30</v>
      </c>
      <c r="E45" s="94"/>
      <c r="F45" s="94">
        <f t="shared" si="10"/>
        <v>0</v>
      </c>
      <c r="G45" s="119"/>
      <c r="I45" s="87"/>
    </row>
    <row r="46" spans="1:9" s="84" customFormat="1" ht="23.25" customHeight="1">
      <c r="A46" s="112">
        <f t="shared" si="9"/>
        <v>8.2999999999999989</v>
      </c>
      <c r="B46" s="96" t="s">
        <v>48</v>
      </c>
      <c r="C46" s="92">
        <v>50</v>
      </c>
      <c r="D46" s="93" t="s">
        <v>38</v>
      </c>
      <c r="E46" s="94"/>
      <c r="F46" s="94">
        <f t="shared" si="10"/>
        <v>0</v>
      </c>
      <c r="G46" s="119"/>
      <c r="I46" s="85"/>
    </row>
    <row r="47" spans="1:9" s="84" customFormat="1" ht="37.5" customHeight="1">
      <c r="A47" s="112">
        <f t="shared" si="9"/>
        <v>8.3999999999999986</v>
      </c>
      <c r="B47" s="96" t="s">
        <v>41</v>
      </c>
      <c r="C47" s="92">
        <v>15</v>
      </c>
      <c r="D47" s="93" t="s">
        <v>3</v>
      </c>
      <c r="E47" s="94"/>
      <c r="F47" s="94">
        <f t="shared" si="10"/>
        <v>0</v>
      </c>
      <c r="G47" s="119"/>
      <c r="I47" s="85"/>
    </row>
    <row r="48" spans="1:9" s="84" customFormat="1" ht="29.25" customHeight="1">
      <c r="A48" s="172">
        <f t="shared" si="9"/>
        <v>8.4999999999999982</v>
      </c>
      <c r="B48" s="173" t="s">
        <v>122</v>
      </c>
      <c r="C48" s="100"/>
      <c r="D48" s="101"/>
      <c r="E48" s="102"/>
      <c r="F48" s="102"/>
      <c r="G48" s="120"/>
      <c r="I48" s="85"/>
    </row>
    <row r="49" spans="1:9" s="84" customFormat="1" ht="25.5" customHeight="1">
      <c r="A49" s="180" t="s">
        <v>87</v>
      </c>
      <c r="B49" s="99" t="s">
        <v>72</v>
      </c>
      <c r="C49" s="100">
        <v>1</v>
      </c>
      <c r="D49" s="101" t="s">
        <v>73</v>
      </c>
      <c r="E49" s="102"/>
      <c r="F49" s="102">
        <f>+C49*E49</f>
        <v>0</v>
      </c>
      <c r="G49" s="120"/>
      <c r="I49" s="85"/>
    </row>
    <row r="50" spans="1:9" s="84" customFormat="1" ht="25.5" customHeight="1">
      <c r="A50" s="179" t="s">
        <v>88</v>
      </c>
      <c r="B50" s="173" t="s">
        <v>74</v>
      </c>
      <c r="C50" s="100"/>
      <c r="D50" s="101"/>
      <c r="E50" s="102"/>
      <c r="F50" s="102"/>
      <c r="G50" s="120"/>
      <c r="I50" s="85"/>
    </row>
    <row r="51" spans="1:9" s="84" customFormat="1" ht="25.5" customHeight="1">
      <c r="A51" s="180" t="s">
        <v>89</v>
      </c>
      <c r="B51" s="99" t="s">
        <v>75</v>
      </c>
      <c r="C51" s="100">
        <v>184.83199999999999</v>
      </c>
      <c r="D51" s="101" t="s">
        <v>76</v>
      </c>
      <c r="E51" s="102"/>
      <c r="F51" s="102">
        <f>+C51*E51</f>
        <v>0</v>
      </c>
      <c r="G51" s="120"/>
      <c r="I51" s="85"/>
    </row>
    <row r="52" spans="1:9" s="84" customFormat="1" ht="25.5" customHeight="1">
      <c r="A52" s="180" t="s">
        <v>90</v>
      </c>
      <c r="B52" s="99" t="s">
        <v>77</v>
      </c>
      <c r="C52" s="100">
        <v>73.9328</v>
      </c>
      <c r="D52" s="101" t="s">
        <v>76</v>
      </c>
      <c r="E52" s="102"/>
      <c r="F52" s="102">
        <f>+C52*E52</f>
        <v>0</v>
      </c>
      <c r="G52" s="120"/>
      <c r="I52" s="85"/>
    </row>
    <row r="53" spans="1:9" s="84" customFormat="1" ht="25.5" customHeight="1">
      <c r="A53" s="180" t="s">
        <v>91</v>
      </c>
      <c r="B53" s="99" t="s">
        <v>78</v>
      </c>
      <c r="C53" s="100">
        <v>240.2816</v>
      </c>
      <c r="D53" s="101" t="s">
        <v>76</v>
      </c>
      <c r="E53" s="102"/>
      <c r="F53" s="102">
        <f>+C53*E53</f>
        <v>0</v>
      </c>
      <c r="G53" s="120"/>
      <c r="I53" s="85"/>
    </row>
    <row r="54" spans="1:9" s="84" customFormat="1" ht="25.5" customHeight="1">
      <c r="A54" s="179" t="s">
        <v>92</v>
      </c>
      <c r="B54" s="173" t="s">
        <v>79</v>
      </c>
      <c r="C54" s="100"/>
      <c r="D54" s="101"/>
      <c r="E54" s="102"/>
      <c r="F54" s="102"/>
      <c r="G54" s="120"/>
      <c r="I54" s="85"/>
    </row>
    <row r="55" spans="1:9" s="84" customFormat="1" ht="25.5" customHeight="1">
      <c r="A55" s="180" t="s">
        <v>93</v>
      </c>
      <c r="B55" s="99" t="s">
        <v>98</v>
      </c>
      <c r="C55" s="100">
        <v>13.223999999999998</v>
      </c>
      <c r="D55" s="101" t="s">
        <v>76</v>
      </c>
      <c r="E55" s="102"/>
      <c r="F55" s="102">
        <f>+C55*E55</f>
        <v>0</v>
      </c>
      <c r="G55" s="120"/>
      <c r="I55" s="85"/>
    </row>
    <row r="56" spans="1:9" s="84" customFormat="1" ht="25.5" customHeight="1">
      <c r="A56" s="180" t="s">
        <v>94</v>
      </c>
      <c r="B56" s="99" t="s">
        <v>97</v>
      </c>
      <c r="C56" s="100">
        <v>37.44</v>
      </c>
      <c r="D56" s="101" t="s">
        <v>76</v>
      </c>
      <c r="E56" s="102"/>
      <c r="F56" s="102">
        <f>+C56*E56</f>
        <v>0</v>
      </c>
      <c r="G56" s="120"/>
      <c r="I56" s="85"/>
    </row>
    <row r="57" spans="1:9" s="84" customFormat="1" ht="25.5" customHeight="1">
      <c r="A57" s="180" t="s">
        <v>95</v>
      </c>
      <c r="B57" s="99" t="s">
        <v>99</v>
      </c>
      <c r="C57" s="100">
        <v>11.02</v>
      </c>
      <c r="D57" s="101" t="s">
        <v>76</v>
      </c>
      <c r="E57" s="102"/>
      <c r="F57" s="102">
        <f>+C57*E57</f>
        <v>0</v>
      </c>
      <c r="G57" s="120"/>
      <c r="I57" s="85"/>
    </row>
    <row r="58" spans="1:9" s="84" customFormat="1" ht="25.5" customHeight="1">
      <c r="A58" s="179" t="s">
        <v>100</v>
      </c>
      <c r="B58" s="173" t="s">
        <v>80</v>
      </c>
      <c r="C58" s="100"/>
      <c r="D58" s="101"/>
      <c r="E58" s="102"/>
      <c r="F58" s="102"/>
      <c r="G58" s="120"/>
      <c r="I58" s="85"/>
    </row>
    <row r="59" spans="1:9" s="84" customFormat="1" ht="25.5" customHeight="1">
      <c r="A59" s="180" t="s">
        <v>101</v>
      </c>
      <c r="B59" s="99" t="s">
        <v>81</v>
      </c>
      <c r="C59" s="100">
        <v>44.08</v>
      </c>
      <c r="D59" s="101" t="s">
        <v>82</v>
      </c>
      <c r="E59" s="102"/>
      <c r="F59" s="102">
        <f>+C59*E59</f>
        <v>0</v>
      </c>
      <c r="G59" s="120"/>
      <c r="I59" s="85"/>
    </row>
    <row r="60" spans="1:9" s="177" customFormat="1" ht="25.5" customHeight="1">
      <c r="A60" s="179" t="s">
        <v>102</v>
      </c>
      <c r="B60" s="173" t="s">
        <v>83</v>
      </c>
      <c r="C60" s="174"/>
      <c r="D60" s="175"/>
      <c r="E60" s="176"/>
      <c r="F60" s="176"/>
      <c r="G60" s="120"/>
      <c r="I60" s="178"/>
    </row>
    <row r="61" spans="1:9" s="84" customFormat="1" ht="25.5" customHeight="1">
      <c r="A61" s="180" t="s">
        <v>103</v>
      </c>
      <c r="B61" s="99" t="s">
        <v>84</v>
      </c>
      <c r="C61" s="100">
        <v>2</v>
      </c>
      <c r="D61" s="101" t="s">
        <v>63</v>
      </c>
      <c r="E61" s="102"/>
      <c r="F61" s="102">
        <f>+C61*E61</f>
        <v>0</v>
      </c>
      <c r="G61" s="120"/>
      <c r="I61" s="85"/>
    </row>
    <row r="62" spans="1:9" s="84" customFormat="1" ht="25.5" customHeight="1">
      <c r="A62" s="180" t="s">
        <v>167</v>
      </c>
      <c r="B62" s="99" t="s">
        <v>149</v>
      </c>
      <c r="C62" s="100">
        <v>2</v>
      </c>
      <c r="D62" s="101" t="s">
        <v>3</v>
      </c>
      <c r="E62" s="102"/>
      <c r="F62" s="102">
        <f t="shared" ref="F62" si="11">+E62*C62</f>
        <v>0</v>
      </c>
      <c r="G62" s="120"/>
      <c r="I62" s="85"/>
    </row>
    <row r="63" spans="1:9" s="177" customFormat="1" ht="25.5" customHeight="1">
      <c r="A63" s="179" t="s">
        <v>105</v>
      </c>
      <c r="B63" s="173" t="s">
        <v>85</v>
      </c>
      <c r="C63" s="100">
        <v>1</v>
      </c>
      <c r="D63" s="101" t="s">
        <v>104</v>
      </c>
      <c r="E63" s="102"/>
      <c r="F63" s="102">
        <f>+C63*E63</f>
        <v>0</v>
      </c>
      <c r="G63" s="120"/>
      <c r="I63" s="178"/>
    </row>
    <row r="64" spans="1:9" s="177" customFormat="1" ht="25.5" customHeight="1">
      <c r="A64" s="179" t="s">
        <v>106</v>
      </c>
      <c r="B64" s="173" t="s">
        <v>86</v>
      </c>
      <c r="C64" s="100">
        <v>1</v>
      </c>
      <c r="D64" s="101" t="s">
        <v>73</v>
      </c>
      <c r="E64" s="102"/>
      <c r="F64" s="102">
        <f>+C64*E64</f>
        <v>0</v>
      </c>
      <c r="G64" s="120"/>
      <c r="H64" s="181">
        <f>SUM(F49:F64)</f>
        <v>0</v>
      </c>
      <c r="I64" s="178"/>
    </row>
    <row r="65" spans="1:9" s="84" customFormat="1" ht="24" customHeight="1">
      <c r="A65" s="172">
        <f>+A48+0.1</f>
        <v>8.5999999999999979</v>
      </c>
      <c r="B65" s="173" t="s">
        <v>124</v>
      </c>
      <c r="C65" s="100"/>
      <c r="D65" s="101"/>
      <c r="E65" s="102"/>
      <c r="F65" s="102"/>
      <c r="G65" s="120"/>
      <c r="I65" s="85"/>
    </row>
    <row r="66" spans="1:9" s="84" customFormat="1" ht="26.25" customHeight="1">
      <c r="A66" s="180" t="s">
        <v>107</v>
      </c>
      <c r="B66" s="99" t="s">
        <v>72</v>
      </c>
      <c r="C66" s="100">
        <v>1</v>
      </c>
      <c r="D66" s="101" t="s">
        <v>73</v>
      </c>
      <c r="E66" s="102"/>
      <c r="F66" s="102">
        <f>+C66*E66</f>
        <v>0</v>
      </c>
      <c r="G66" s="120"/>
      <c r="H66" s="84">
        <f>0.25+3.72+2.25+0.3</f>
        <v>6.5200000000000005</v>
      </c>
      <c r="I66" s="85"/>
    </row>
    <row r="67" spans="1:9" s="84" customFormat="1" ht="26.25" customHeight="1">
      <c r="A67" s="179" t="s">
        <v>108</v>
      </c>
      <c r="B67" s="173" t="s">
        <v>74</v>
      </c>
      <c r="C67" s="100"/>
      <c r="D67" s="101"/>
      <c r="E67" s="102"/>
      <c r="F67" s="102"/>
      <c r="G67" s="120"/>
      <c r="I67" s="85"/>
    </row>
    <row r="68" spans="1:9" s="84" customFormat="1" ht="26.25" customHeight="1">
      <c r="A68" s="180" t="s">
        <v>109</v>
      </c>
      <c r="B68" s="99" t="s">
        <v>75</v>
      </c>
      <c r="C68" s="100">
        <v>54.604999999999997</v>
      </c>
      <c r="D68" s="101" t="s">
        <v>76</v>
      </c>
      <c r="E68" s="102"/>
      <c r="F68" s="102">
        <f>+C68*E68</f>
        <v>0</v>
      </c>
      <c r="G68" s="120"/>
      <c r="I68" s="85"/>
    </row>
    <row r="69" spans="1:9" s="84" customFormat="1" ht="26.25" customHeight="1">
      <c r="A69" s="180" t="s">
        <v>110</v>
      </c>
      <c r="B69" s="99" t="s">
        <v>77</v>
      </c>
      <c r="C69" s="100">
        <v>21.841999999999999</v>
      </c>
      <c r="D69" s="101" t="s">
        <v>76</v>
      </c>
      <c r="E69" s="102"/>
      <c r="F69" s="102">
        <f>+C69*E69</f>
        <v>0</v>
      </c>
      <c r="G69" s="120"/>
      <c r="I69" s="85"/>
    </row>
    <row r="70" spans="1:9" s="84" customFormat="1" ht="26.25" customHeight="1">
      <c r="A70" s="180" t="s">
        <v>111</v>
      </c>
      <c r="B70" s="99" t="s">
        <v>78</v>
      </c>
      <c r="C70" s="100">
        <v>70.986499999999992</v>
      </c>
      <c r="D70" s="101" t="s">
        <v>76</v>
      </c>
      <c r="E70" s="102"/>
      <c r="F70" s="102">
        <f>+C70*E70</f>
        <v>0</v>
      </c>
      <c r="G70" s="120"/>
      <c r="I70" s="85"/>
    </row>
    <row r="71" spans="1:9" s="84" customFormat="1" ht="26.25" customHeight="1">
      <c r="A71" s="179" t="s">
        <v>112</v>
      </c>
      <c r="B71" s="173" t="s">
        <v>79</v>
      </c>
      <c r="C71" s="100"/>
      <c r="D71" s="101"/>
      <c r="E71" s="102"/>
      <c r="F71" s="102"/>
      <c r="G71" s="120"/>
      <c r="I71" s="85"/>
    </row>
    <row r="72" spans="1:9" s="84" customFormat="1" ht="21.75" customHeight="1">
      <c r="A72" s="180" t="s">
        <v>113</v>
      </c>
      <c r="B72" s="99" t="s">
        <v>98</v>
      </c>
      <c r="C72" s="100">
        <v>2.4375</v>
      </c>
      <c r="D72" s="101" t="s">
        <v>76</v>
      </c>
      <c r="E72" s="102"/>
      <c r="F72" s="102">
        <f>+C72*E72</f>
        <v>0</v>
      </c>
      <c r="G72" s="120"/>
      <c r="I72" s="85"/>
    </row>
    <row r="73" spans="1:9" s="84" customFormat="1" ht="21.75" customHeight="1">
      <c r="A73" s="180" t="s">
        <v>114</v>
      </c>
      <c r="B73" s="99" t="s">
        <v>97</v>
      </c>
      <c r="C73" s="100">
        <v>16.05</v>
      </c>
      <c r="D73" s="101" t="s">
        <v>76</v>
      </c>
      <c r="E73" s="102"/>
      <c r="F73" s="102">
        <f>+C73*E73</f>
        <v>0</v>
      </c>
      <c r="G73" s="120"/>
      <c r="I73" s="85"/>
    </row>
    <row r="74" spans="1:9" s="84" customFormat="1" ht="21.75" customHeight="1" thickBot="1">
      <c r="A74" s="184" t="s">
        <v>115</v>
      </c>
      <c r="B74" s="185" t="s">
        <v>99</v>
      </c>
      <c r="C74" s="186">
        <v>2.03125</v>
      </c>
      <c r="D74" s="187" t="s">
        <v>76</v>
      </c>
      <c r="E74" s="188"/>
      <c r="F74" s="188">
        <f>+C74*E74</f>
        <v>0</v>
      </c>
      <c r="G74" s="189"/>
      <c r="I74" s="85"/>
    </row>
    <row r="75" spans="1:9" s="84" customFormat="1" ht="21.75" customHeight="1">
      <c r="A75" s="183" t="s">
        <v>116</v>
      </c>
      <c r="B75" s="173" t="s">
        <v>80</v>
      </c>
      <c r="C75" s="100"/>
      <c r="D75" s="101"/>
      <c r="E75" s="102"/>
      <c r="F75" s="102"/>
      <c r="G75" s="120"/>
      <c r="I75" s="85"/>
    </row>
    <row r="76" spans="1:9" s="84" customFormat="1" ht="21" customHeight="1">
      <c r="A76" s="180" t="s">
        <v>117</v>
      </c>
      <c r="B76" s="99" t="s">
        <v>81</v>
      </c>
      <c r="C76" s="100">
        <v>8.125</v>
      </c>
      <c r="D76" s="101" t="s">
        <v>82</v>
      </c>
      <c r="E76" s="102"/>
      <c r="F76" s="102">
        <f>+C76*E76</f>
        <v>0</v>
      </c>
      <c r="G76" s="120"/>
      <c r="I76" s="85">
        <v>1111206.2833333362</v>
      </c>
    </row>
    <row r="77" spans="1:9" s="84" customFormat="1" ht="21.75" customHeight="1">
      <c r="A77" s="183" t="s">
        <v>118</v>
      </c>
      <c r="B77" s="173" t="s">
        <v>83</v>
      </c>
      <c r="C77" s="174"/>
      <c r="D77" s="175"/>
      <c r="E77" s="176"/>
      <c r="F77" s="176"/>
      <c r="G77" s="120"/>
      <c r="I77" s="85">
        <f>1610/40</f>
        <v>40.25</v>
      </c>
    </row>
    <row r="78" spans="1:9" s="1" customFormat="1" ht="17.25" customHeight="1">
      <c r="A78" s="180" t="s">
        <v>119</v>
      </c>
      <c r="B78" s="99" t="s">
        <v>84</v>
      </c>
      <c r="C78" s="100">
        <v>1</v>
      </c>
      <c r="D78" s="101" t="s">
        <v>63</v>
      </c>
      <c r="E78" s="102"/>
      <c r="F78" s="102">
        <f>+C78*E78</f>
        <v>0</v>
      </c>
      <c r="G78" s="120"/>
      <c r="H78" s="2"/>
    </row>
    <row r="79" spans="1:9" s="1" customFormat="1" ht="17.25" customHeight="1">
      <c r="A79" s="180" t="s">
        <v>168</v>
      </c>
      <c r="B79" s="99" t="s">
        <v>149</v>
      </c>
      <c r="C79" s="100">
        <v>1</v>
      </c>
      <c r="D79" s="101" t="s">
        <v>3</v>
      </c>
      <c r="E79" s="102"/>
      <c r="F79" s="102">
        <f t="shared" ref="F79" si="12">+E79*C79</f>
        <v>0</v>
      </c>
      <c r="G79" s="120"/>
      <c r="H79" s="2"/>
    </row>
    <row r="80" spans="1:9" s="1" customFormat="1" ht="19">
      <c r="A80" s="179" t="s">
        <v>120</v>
      </c>
      <c r="B80" s="173" t="s">
        <v>85</v>
      </c>
      <c r="C80" s="100">
        <v>1</v>
      </c>
      <c r="D80" s="101" t="s">
        <v>104</v>
      </c>
      <c r="E80" s="102"/>
      <c r="F80" s="102">
        <f>+C80*E80</f>
        <v>0</v>
      </c>
      <c r="G80" s="120"/>
      <c r="H80" s="2"/>
    </row>
    <row r="81" spans="1:10" s="1" customFormat="1" ht="19">
      <c r="A81" s="179" t="s">
        <v>121</v>
      </c>
      <c r="B81" s="173" t="s">
        <v>86</v>
      </c>
      <c r="C81" s="100">
        <v>1</v>
      </c>
      <c r="D81" s="101" t="s">
        <v>73</v>
      </c>
      <c r="E81" s="102"/>
      <c r="F81" s="102">
        <f>+C81*E81</f>
        <v>0</v>
      </c>
      <c r="G81" s="120"/>
      <c r="H81" s="2">
        <f>SUM(F66:F81)</f>
        <v>0</v>
      </c>
    </row>
    <row r="82" spans="1:10" s="1" customFormat="1" ht="19">
      <c r="A82" s="172">
        <f>+A65+0.1</f>
        <v>8.6999999999999975</v>
      </c>
      <c r="B82" s="173" t="s">
        <v>123</v>
      </c>
      <c r="C82" s="100"/>
      <c r="D82" s="101"/>
      <c r="E82" s="102"/>
      <c r="F82" s="102"/>
      <c r="G82" s="120"/>
      <c r="H82" s="2"/>
    </row>
    <row r="83" spans="1:10" s="1" customFormat="1" ht="20.25" customHeight="1">
      <c r="A83" s="180" t="s">
        <v>125</v>
      </c>
      <c r="B83" s="99" t="s">
        <v>72</v>
      </c>
      <c r="C83" s="100">
        <v>1</v>
      </c>
      <c r="D83" s="101" t="s">
        <v>73</v>
      </c>
      <c r="E83" s="102"/>
      <c r="F83" s="102">
        <f>+C83*E83</f>
        <v>0</v>
      </c>
      <c r="G83" s="120"/>
      <c r="H83" s="2"/>
    </row>
    <row r="84" spans="1:10" s="1" customFormat="1" ht="19">
      <c r="A84" s="179" t="s">
        <v>126</v>
      </c>
      <c r="B84" s="173" t="s">
        <v>74</v>
      </c>
      <c r="C84" s="100"/>
      <c r="D84" s="101"/>
      <c r="E84" s="102"/>
      <c r="F84" s="102"/>
      <c r="G84" s="120"/>
      <c r="H84" s="2"/>
    </row>
    <row r="85" spans="1:10" s="1" customFormat="1" ht="20.25" customHeight="1">
      <c r="A85" s="180" t="s">
        <v>127</v>
      </c>
      <c r="B85" s="99" t="s">
        <v>75</v>
      </c>
      <c r="C85" s="100">
        <v>76.440000000000012</v>
      </c>
      <c r="D85" s="101" t="s">
        <v>76</v>
      </c>
      <c r="E85" s="102"/>
      <c r="F85" s="102">
        <f>+C85*E85</f>
        <v>0</v>
      </c>
      <c r="G85" s="120"/>
      <c r="H85" s="2"/>
    </row>
    <row r="86" spans="1:10" s="1" customFormat="1" ht="23.25" customHeight="1">
      <c r="A86" s="180" t="s">
        <v>128</v>
      </c>
      <c r="B86" s="99" t="s">
        <v>77</v>
      </c>
      <c r="C86" s="100">
        <v>30.576000000000008</v>
      </c>
      <c r="D86" s="101" t="s">
        <v>76</v>
      </c>
      <c r="E86" s="102"/>
      <c r="F86" s="102">
        <f>+C86*E86</f>
        <v>0</v>
      </c>
      <c r="G86" s="120"/>
      <c r="H86" s="1">
        <f>SUM(F11:F122)</f>
        <v>0</v>
      </c>
    </row>
    <row r="87" spans="1:10" s="1" customFormat="1" ht="23.25" customHeight="1">
      <c r="A87" s="180" t="s">
        <v>129</v>
      </c>
      <c r="B87" s="99" t="s">
        <v>78</v>
      </c>
      <c r="C87" s="100">
        <v>99.372000000000014</v>
      </c>
      <c r="D87" s="101" t="s">
        <v>76</v>
      </c>
      <c r="E87" s="102"/>
      <c r="F87" s="102">
        <f>+C87*E87</f>
        <v>0</v>
      </c>
      <c r="G87" s="120"/>
      <c r="H87" s="1" t="e">
        <f>#REF!</f>
        <v>#REF!</v>
      </c>
      <c r="I87" s="1" t="e">
        <f>H87-G125</f>
        <v>#REF!</v>
      </c>
    </row>
    <row r="88" spans="1:10" s="1" customFormat="1" ht="20.25" customHeight="1">
      <c r="A88" s="179" t="s">
        <v>130</v>
      </c>
      <c r="B88" s="173" t="s">
        <v>79</v>
      </c>
      <c r="C88" s="100"/>
      <c r="D88" s="101"/>
      <c r="E88" s="102"/>
      <c r="F88" s="102"/>
      <c r="G88" s="120"/>
    </row>
    <row r="89" spans="1:10" s="1" customFormat="1" ht="20.25" customHeight="1">
      <c r="A89" s="180" t="s">
        <v>131</v>
      </c>
      <c r="B89" s="99" t="s">
        <v>98</v>
      </c>
      <c r="C89" s="100">
        <v>4.41</v>
      </c>
      <c r="D89" s="101" t="s">
        <v>76</v>
      </c>
      <c r="E89" s="102"/>
      <c r="F89" s="102">
        <f>+C89*E89</f>
        <v>0</v>
      </c>
      <c r="G89" s="120"/>
    </row>
    <row r="90" spans="1:10" s="1" customFormat="1" ht="20.25" customHeight="1">
      <c r="A90" s="180" t="s">
        <v>132</v>
      </c>
      <c r="B90" s="99" t="s">
        <v>137</v>
      </c>
      <c r="C90" s="100">
        <v>60.16896000000002</v>
      </c>
      <c r="D90" s="101" t="s">
        <v>76</v>
      </c>
      <c r="E90" s="102"/>
      <c r="F90" s="102">
        <f>+C90*E90</f>
        <v>0</v>
      </c>
      <c r="G90" s="120"/>
    </row>
    <row r="91" spans="1:10" s="1" customFormat="1" ht="20.25" customHeight="1">
      <c r="A91" s="179" t="s">
        <v>133</v>
      </c>
      <c r="B91" s="173" t="s">
        <v>80</v>
      </c>
      <c r="C91" s="100"/>
      <c r="D91" s="101"/>
      <c r="E91" s="102"/>
      <c r="F91" s="102"/>
      <c r="G91" s="120"/>
    </row>
    <row r="92" spans="1:10" s="1" customFormat="1" ht="20.25" customHeight="1">
      <c r="A92" s="180" t="s">
        <v>134</v>
      </c>
      <c r="B92" s="99" t="s">
        <v>138</v>
      </c>
      <c r="C92" s="100">
        <v>14.700000000000001</v>
      </c>
      <c r="D92" s="101" t="s">
        <v>82</v>
      </c>
      <c r="E92" s="102"/>
      <c r="F92" s="102">
        <f>+C92*E92</f>
        <v>0</v>
      </c>
      <c r="G92" s="120"/>
      <c r="J92" s="98">
        <f>SUM(D127:D132)</f>
        <v>0.25850000000000001</v>
      </c>
    </row>
    <row r="93" spans="1:10" s="1" customFormat="1" ht="20.25" customHeight="1">
      <c r="A93" s="179" t="s">
        <v>135</v>
      </c>
      <c r="B93" s="173" t="s">
        <v>85</v>
      </c>
      <c r="C93" s="100">
        <v>1</v>
      </c>
      <c r="D93" s="101" t="s">
        <v>104</v>
      </c>
      <c r="E93" s="102"/>
      <c r="F93" s="102">
        <f>+C93*E93</f>
        <v>0</v>
      </c>
      <c r="G93" s="120"/>
      <c r="J93" s="1">
        <f>0.06</f>
        <v>0.06</v>
      </c>
    </row>
    <row r="94" spans="1:10" s="1" customFormat="1" ht="20.25" customHeight="1">
      <c r="A94" s="179" t="s">
        <v>136</v>
      </c>
      <c r="B94" s="173" t="s">
        <v>86</v>
      </c>
      <c r="C94" s="100">
        <v>1</v>
      </c>
      <c r="D94" s="101" t="s">
        <v>73</v>
      </c>
      <c r="E94" s="102"/>
      <c r="F94" s="102">
        <f>+C94*E94</f>
        <v>0</v>
      </c>
      <c r="G94" s="120"/>
      <c r="H94" s="1">
        <f>SUM(F83:F94)</f>
        <v>0</v>
      </c>
      <c r="J94" s="1">
        <v>0.01</v>
      </c>
    </row>
    <row r="95" spans="1:10" s="1" customFormat="1" ht="23.25" customHeight="1">
      <c r="A95" s="172">
        <f>+A82+0.1</f>
        <v>8.7999999999999972</v>
      </c>
      <c r="B95" s="91" t="s">
        <v>151</v>
      </c>
      <c r="C95" s="92"/>
      <c r="D95" s="93"/>
      <c r="E95" s="94"/>
      <c r="F95" s="94"/>
      <c r="G95" s="119"/>
    </row>
    <row r="96" spans="1:10" s="1" customFormat="1" ht="19.5" customHeight="1">
      <c r="A96" s="180" t="s">
        <v>153</v>
      </c>
      <c r="B96" s="99" t="s">
        <v>72</v>
      </c>
      <c r="C96" s="100">
        <v>1</v>
      </c>
      <c r="D96" s="101" t="s">
        <v>139</v>
      </c>
      <c r="E96" s="102"/>
      <c r="F96" s="102">
        <f t="shared" ref="F96:F109" si="13">+E96*C96</f>
        <v>0</v>
      </c>
      <c r="G96" s="120"/>
    </row>
    <row r="97" spans="1:8" s="1" customFormat="1" ht="19.5" customHeight="1">
      <c r="A97" s="180" t="s">
        <v>154</v>
      </c>
      <c r="B97" s="99" t="s">
        <v>75</v>
      </c>
      <c r="C97" s="100">
        <v>17.108000000000001</v>
      </c>
      <c r="D97" s="101" t="s">
        <v>96</v>
      </c>
      <c r="E97" s="102"/>
      <c r="F97" s="102">
        <f t="shared" si="13"/>
        <v>0</v>
      </c>
      <c r="G97" s="120"/>
    </row>
    <row r="98" spans="1:8" s="1" customFormat="1" ht="19.5" customHeight="1">
      <c r="A98" s="180" t="s">
        <v>155</v>
      </c>
      <c r="B98" s="99" t="s">
        <v>140</v>
      </c>
      <c r="C98" s="100">
        <v>22.240400000000001</v>
      </c>
      <c r="D98" s="101" t="s">
        <v>96</v>
      </c>
      <c r="E98" s="102"/>
      <c r="F98" s="102">
        <f t="shared" si="13"/>
        <v>0</v>
      </c>
      <c r="G98" s="120"/>
    </row>
    <row r="99" spans="1:8" s="1" customFormat="1" ht="19.5" customHeight="1">
      <c r="A99" s="180" t="s">
        <v>156</v>
      </c>
      <c r="B99" s="99" t="s">
        <v>141</v>
      </c>
      <c r="C99" s="100">
        <v>1</v>
      </c>
      <c r="D99" s="101" t="s">
        <v>139</v>
      </c>
      <c r="E99" s="102"/>
      <c r="F99" s="102">
        <f t="shared" si="13"/>
        <v>0</v>
      </c>
      <c r="G99" s="120"/>
    </row>
    <row r="100" spans="1:8" s="1" customFormat="1" ht="19.5" customHeight="1">
      <c r="A100" s="180" t="s">
        <v>157</v>
      </c>
      <c r="B100" s="99" t="s">
        <v>142</v>
      </c>
      <c r="C100" s="100">
        <v>1.456</v>
      </c>
      <c r="D100" s="101" t="s">
        <v>96</v>
      </c>
      <c r="E100" s="102"/>
      <c r="F100" s="102">
        <f t="shared" si="13"/>
        <v>0</v>
      </c>
      <c r="G100" s="120"/>
    </row>
    <row r="101" spans="1:8" s="1" customFormat="1" ht="19.5" customHeight="1">
      <c r="A101" s="180" t="s">
        <v>158</v>
      </c>
      <c r="B101" s="99" t="s">
        <v>143</v>
      </c>
      <c r="C101" s="100">
        <v>1.0919999999999999</v>
      </c>
      <c r="D101" s="101" t="s">
        <v>96</v>
      </c>
      <c r="E101" s="102"/>
      <c r="F101" s="102">
        <f t="shared" si="13"/>
        <v>0</v>
      </c>
      <c r="G101" s="120"/>
    </row>
    <row r="102" spans="1:8" s="1" customFormat="1" ht="19.5" customHeight="1">
      <c r="A102" s="180" t="s">
        <v>159</v>
      </c>
      <c r="B102" s="99" t="s">
        <v>144</v>
      </c>
      <c r="C102" s="100">
        <v>0.31200000000000006</v>
      </c>
      <c r="D102" s="101" t="s">
        <v>96</v>
      </c>
      <c r="E102" s="102"/>
      <c r="F102" s="102">
        <f t="shared" si="13"/>
        <v>0</v>
      </c>
      <c r="G102" s="120"/>
    </row>
    <row r="103" spans="1:8" s="1" customFormat="1" ht="19.5" customHeight="1">
      <c r="A103" s="180" t="s">
        <v>160</v>
      </c>
      <c r="B103" s="99" t="s">
        <v>152</v>
      </c>
      <c r="C103" s="100">
        <v>5.7600000000000007</v>
      </c>
      <c r="D103" s="101" t="s">
        <v>145</v>
      </c>
      <c r="E103" s="102"/>
      <c r="F103" s="102">
        <f t="shared" si="13"/>
        <v>0</v>
      </c>
      <c r="G103" s="120"/>
    </row>
    <row r="104" spans="1:8" s="1" customFormat="1" ht="19.5" customHeight="1">
      <c r="A104" s="180" t="s">
        <v>161</v>
      </c>
      <c r="B104" s="99" t="s">
        <v>146</v>
      </c>
      <c r="C104" s="100">
        <v>28.8</v>
      </c>
      <c r="D104" s="101" t="s">
        <v>145</v>
      </c>
      <c r="E104" s="102"/>
      <c r="F104" s="102">
        <f t="shared" si="13"/>
        <v>0</v>
      </c>
      <c r="G104" s="120"/>
    </row>
    <row r="105" spans="1:8" s="1" customFormat="1" ht="19.5" customHeight="1">
      <c r="A105" s="180" t="s">
        <v>162</v>
      </c>
      <c r="B105" s="99" t="s">
        <v>147</v>
      </c>
      <c r="C105" s="100">
        <v>7.2799999999999994</v>
      </c>
      <c r="D105" s="101" t="s">
        <v>145</v>
      </c>
      <c r="E105" s="102"/>
      <c r="F105" s="102">
        <f t="shared" si="13"/>
        <v>0</v>
      </c>
      <c r="G105" s="120"/>
    </row>
    <row r="106" spans="1:8" s="1" customFormat="1" ht="19.5" customHeight="1">
      <c r="A106" s="180" t="s">
        <v>163</v>
      </c>
      <c r="B106" s="99" t="s">
        <v>148</v>
      </c>
      <c r="C106" s="100">
        <v>2</v>
      </c>
      <c r="D106" s="101" t="s">
        <v>3</v>
      </c>
      <c r="E106" s="102"/>
      <c r="F106" s="102">
        <f t="shared" si="13"/>
        <v>0</v>
      </c>
      <c r="G106" s="120"/>
    </row>
    <row r="107" spans="1:8" s="1" customFormat="1" ht="19.5" customHeight="1">
      <c r="A107" s="180" t="s">
        <v>164</v>
      </c>
      <c r="B107" s="99" t="s">
        <v>149</v>
      </c>
      <c r="C107" s="100">
        <v>2</v>
      </c>
      <c r="D107" s="101" t="s">
        <v>3</v>
      </c>
      <c r="E107" s="102"/>
      <c r="F107" s="102">
        <f t="shared" si="13"/>
        <v>0</v>
      </c>
      <c r="G107" s="120"/>
    </row>
    <row r="108" spans="1:8" s="1" customFormat="1" ht="19.5" customHeight="1">
      <c r="A108" s="180" t="s">
        <v>165</v>
      </c>
      <c r="B108" s="99" t="s">
        <v>150</v>
      </c>
      <c r="C108" s="100">
        <v>8</v>
      </c>
      <c r="D108" s="101" t="s">
        <v>3</v>
      </c>
      <c r="E108" s="102"/>
      <c r="F108" s="102">
        <f t="shared" si="13"/>
        <v>0</v>
      </c>
      <c r="G108" s="120"/>
    </row>
    <row r="109" spans="1:8" s="1" customFormat="1" ht="19.5" customHeight="1">
      <c r="A109" s="180" t="s">
        <v>166</v>
      </c>
      <c r="B109" s="99" t="s">
        <v>85</v>
      </c>
      <c r="C109" s="100">
        <v>1</v>
      </c>
      <c r="D109" s="101" t="s">
        <v>139</v>
      </c>
      <c r="E109" s="102"/>
      <c r="F109" s="102">
        <f t="shared" si="13"/>
        <v>0</v>
      </c>
      <c r="G109" s="120"/>
      <c r="H109" s="1">
        <f>SUM(F96:F109)</f>
        <v>0</v>
      </c>
    </row>
    <row r="110" spans="1:8" s="1" customFormat="1" ht="18.75" customHeight="1">
      <c r="A110" s="172">
        <f>+A95+0.1</f>
        <v>8.8999999999999968</v>
      </c>
      <c r="B110" s="91" t="s">
        <v>52</v>
      </c>
      <c r="C110" s="92">
        <v>20</v>
      </c>
      <c r="D110" s="93" t="s">
        <v>38</v>
      </c>
      <c r="E110" s="94"/>
      <c r="F110" s="94">
        <f t="shared" si="10"/>
        <v>0</v>
      </c>
      <c r="G110" s="119"/>
    </row>
    <row r="111" spans="1:8" s="1" customFormat="1" ht="18.75" customHeight="1">
      <c r="A111" s="182">
        <f>+A110-0.8</f>
        <v>8.0999999999999961</v>
      </c>
      <c r="B111" s="91" t="s">
        <v>49</v>
      </c>
      <c r="C111" s="92">
        <v>200</v>
      </c>
      <c r="D111" s="93" t="s">
        <v>30</v>
      </c>
      <c r="E111" s="94"/>
      <c r="F111" s="94">
        <f t="shared" si="10"/>
        <v>0</v>
      </c>
      <c r="G111" s="119">
        <f>SUM(F44:F111)</f>
        <v>0</v>
      </c>
    </row>
    <row r="112" spans="1:8" s="1" customFormat="1" ht="16.5" customHeight="1">
      <c r="A112" s="97"/>
      <c r="B112" s="96"/>
      <c r="C112" s="92"/>
      <c r="D112" s="93"/>
      <c r="E112" s="94"/>
      <c r="F112" s="94"/>
      <c r="G112" s="119"/>
    </row>
    <row r="113" spans="1:8" s="1" customFormat="1" ht="16.5" customHeight="1">
      <c r="A113" s="90">
        <v>9</v>
      </c>
      <c r="B113" s="91" t="s">
        <v>50</v>
      </c>
      <c r="C113" s="92"/>
      <c r="D113" s="93"/>
      <c r="E113" s="94"/>
      <c r="F113" s="94"/>
      <c r="G113" s="119"/>
    </row>
    <row r="114" spans="1:8" s="1" customFormat="1" ht="16.5" customHeight="1">
      <c r="A114" s="112">
        <f t="shared" ref="A114" si="14">+A113+0.1</f>
        <v>9.1</v>
      </c>
      <c r="B114" s="96" t="s">
        <v>51</v>
      </c>
      <c r="C114" s="92">
        <v>1</v>
      </c>
      <c r="D114" s="93" t="s">
        <v>7</v>
      </c>
      <c r="E114" s="94"/>
      <c r="F114" s="94">
        <f t="shared" ref="F114:F116" si="15">ROUNDUP(C114*E114,2)</f>
        <v>0</v>
      </c>
      <c r="G114" s="119">
        <f>F114</f>
        <v>0</v>
      </c>
    </row>
    <row r="115" spans="1:8" s="1" customFormat="1" ht="16.5" customHeight="1">
      <c r="A115" s="97"/>
      <c r="B115" s="96"/>
      <c r="C115" s="92"/>
      <c r="D115" s="93"/>
      <c r="E115" s="94"/>
      <c r="F115" s="94"/>
      <c r="G115" s="119"/>
    </row>
    <row r="116" spans="1:8" s="1" customFormat="1" ht="36" customHeight="1">
      <c r="A116" s="90">
        <v>10</v>
      </c>
      <c r="B116" s="91" t="s">
        <v>64</v>
      </c>
      <c r="C116" s="92">
        <v>1</v>
      </c>
      <c r="D116" s="93" t="s">
        <v>7</v>
      </c>
      <c r="E116" s="94"/>
      <c r="F116" s="94">
        <f t="shared" si="15"/>
        <v>0</v>
      </c>
      <c r="G116" s="119">
        <f>F116</f>
        <v>0</v>
      </c>
    </row>
    <row r="117" spans="1:8" s="1" customFormat="1" ht="15" customHeight="1">
      <c r="A117" s="36"/>
      <c r="B117" s="37"/>
      <c r="C117" s="22"/>
      <c r="D117" s="23"/>
      <c r="E117" s="24"/>
      <c r="F117" s="73"/>
      <c r="G117" s="27"/>
    </row>
    <row r="118" spans="1:8" s="1" customFormat="1" ht="20.25" customHeight="1">
      <c r="A118" s="18">
        <v>11</v>
      </c>
      <c r="B118" s="19" t="s">
        <v>25</v>
      </c>
      <c r="C118" s="24"/>
      <c r="D118" s="23"/>
      <c r="E118" s="26"/>
      <c r="F118" s="72"/>
      <c r="G118" s="27"/>
    </row>
    <row r="119" spans="1:8" s="1" customFormat="1" ht="20.25" customHeight="1">
      <c r="A119" s="20">
        <f t="shared" ref="A119:A120" si="16">+A118+0.1</f>
        <v>11.1</v>
      </c>
      <c r="B119" s="21" t="s">
        <v>26</v>
      </c>
      <c r="C119" s="22">
        <v>4</v>
      </c>
      <c r="D119" s="23" t="s">
        <v>57</v>
      </c>
      <c r="E119" s="26"/>
      <c r="F119" s="72">
        <f t="shared" ref="F119:F120" si="17">+E119*C119</f>
        <v>0</v>
      </c>
      <c r="G119" s="27"/>
    </row>
    <row r="120" spans="1:8" s="1" customFormat="1" ht="20.25" customHeight="1">
      <c r="A120" s="20">
        <f t="shared" si="16"/>
        <v>11.2</v>
      </c>
      <c r="B120" s="21" t="s">
        <v>27</v>
      </c>
      <c r="C120" s="22">
        <v>1</v>
      </c>
      <c r="D120" s="23" t="s">
        <v>7</v>
      </c>
      <c r="E120" s="26"/>
      <c r="F120" s="72">
        <f t="shared" si="17"/>
        <v>0</v>
      </c>
      <c r="G120" s="27">
        <f>SUM(F119:F120)</f>
        <v>0</v>
      </c>
    </row>
    <row r="121" spans="1:8" s="1" customFormat="1" ht="17.25" customHeight="1">
      <c r="A121" s="36"/>
      <c r="B121" s="37"/>
      <c r="C121" s="22"/>
      <c r="D121" s="23"/>
      <c r="E121" s="24"/>
      <c r="F121" s="73"/>
      <c r="G121" s="27"/>
    </row>
    <row r="122" spans="1:8" s="1" customFormat="1" ht="20.25" customHeight="1">
      <c r="A122" s="18">
        <v>12</v>
      </c>
      <c r="B122" s="19" t="s">
        <v>28</v>
      </c>
      <c r="C122" s="24">
        <v>1</v>
      </c>
      <c r="D122" s="23" t="s">
        <v>7</v>
      </c>
      <c r="E122" s="26"/>
      <c r="F122" s="72">
        <f t="shared" ref="F122" si="18">+E122*C122</f>
        <v>0</v>
      </c>
      <c r="G122" s="27">
        <f>SUM(F122)</f>
        <v>0</v>
      </c>
    </row>
    <row r="123" spans="1:8" s="1" customFormat="1" ht="15" customHeight="1" thickBot="1">
      <c r="A123" s="29"/>
      <c r="B123" s="30"/>
      <c r="C123" s="31"/>
      <c r="D123" s="32"/>
      <c r="E123" s="33"/>
      <c r="F123" s="34"/>
      <c r="G123" s="35"/>
    </row>
    <row r="124" spans="1:8" s="1" customFormat="1" ht="18" customHeight="1" thickTop="1" thickBot="1">
      <c r="A124" s="121"/>
      <c r="B124" s="122" t="s">
        <v>22</v>
      </c>
      <c r="C124" s="123"/>
      <c r="D124" s="124"/>
      <c r="E124" s="125"/>
      <c r="F124" s="125"/>
      <c r="G124" s="126">
        <f>SUM(G9:G123)</f>
        <v>0</v>
      </c>
      <c r="H124" s="1">
        <f>SUM(F11:F122)</f>
        <v>0</v>
      </c>
    </row>
    <row r="125" spans="1:8" s="1" customFormat="1" ht="18" customHeight="1" thickTop="1" thickBot="1">
      <c r="A125" s="121"/>
      <c r="B125" s="122" t="s">
        <v>8</v>
      </c>
      <c r="C125" s="123"/>
      <c r="D125" s="124"/>
      <c r="E125" s="125"/>
      <c r="F125" s="125"/>
      <c r="G125" s="126">
        <f>+G124</f>
        <v>0</v>
      </c>
    </row>
    <row r="126" spans="1:8" s="1" customFormat="1" ht="18" customHeight="1" thickTop="1">
      <c r="A126" s="127"/>
      <c r="B126" s="128"/>
      <c r="C126" s="129"/>
      <c r="D126" s="129"/>
      <c r="E126" s="129"/>
      <c r="F126" s="129"/>
      <c r="G126" s="130"/>
    </row>
    <row r="127" spans="1:8" s="1" customFormat="1" ht="18" customHeight="1">
      <c r="A127" s="131"/>
      <c r="B127" s="132" t="s">
        <v>9</v>
      </c>
      <c r="C127" s="133"/>
      <c r="D127" s="38">
        <v>0.1</v>
      </c>
      <c r="E127" s="134"/>
      <c r="F127" s="134">
        <f>D127*G124</f>
        <v>0</v>
      </c>
      <c r="G127" s="135"/>
    </row>
    <row r="128" spans="1:8" s="1" customFormat="1" ht="18" customHeight="1">
      <c r="A128" s="131"/>
      <c r="B128" s="132" t="s">
        <v>10</v>
      </c>
      <c r="C128" s="133"/>
      <c r="D128" s="38">
        <v>2.5000000000000001E-2</v>
      </c>
      <c r="E128" s="134"/>
      <c r="F128" s="134">
        <f>D128*G124</f>
        <v>0</v>
      </c>
      <c r="G128" s="135"/>
    </row>
    <row r="129" spans="1:7" s="1" customFormat="1" ht="18" customHeight="1">
      <c r="A129" s="131"/>
      <c r="B129" s="132" t="s">
        <v>11</v>
      </c>
      <c r="C129" s="133"/>
      <c r="D129" s="38">
        <v>5.3499999999999999E-2</v>
      </c>
      <c r="E129" s="134"/>
      <c r="F129" s="134">
        <f>D129*G124</f>
        <v>0</v>
      </c>
      <c r="G129" s="135"/>
    </row>
    <row r="130" spans="1:7" s="1" customFormat="1" ht="18" customHeight="1">
      <c r="A130" s="131"/>
      <c r="B130" s="132" t="s">
        <v>12</v>
      </c>
      <c r="C130" s="133"/>
      <c r="D130" s="38">
        <v>0.02</v>
      </c>
      <c r="E130" s="134"/>
      <c r="F130" s="134">
        <f>D130*G124</f>
        <v>0</v>
      </c>
      <c r="G130" s="135"/>
    </row>
    <row r="131" spans="1:7" s="1" customFormat="1" ht="18" customHeight="1">
      <c r="A131" s="131"/>
      <c r="B131" s="132" t="s">
        <v>13</v>
      </c>
      <c r="C131" s="133"/>
      <c r="D131" s="38">
        <v>0.01</v>
      </c>
      <c r="E131" s="134"/>
      <c r="F131" s="134">
        <f>D131*G124</f>
        <v>0</v>
      </c>
      <c r="G131" s="135"/>
    </row>
    <row r="132" spans="1:7" s="1" customFormat="1" ht="18" customHeight="1">
      <c r="A132" s="131"/>
      <c r="B132" s="132" t="s">
        <v>14</v>
      </c>
      <c r="C132" s="133"/>
      <c r="D132" s="38">
        <v>0.05</v>
      </c>
      <c r="E132" s="134"/>
      <c r="F132" s="134">
        <f>D132*G124</f>
        <v>0</v>
      </c>
      <c r="G132" s="135"/>
    </row>
    <row r="133" spans="1:7" s="1" customFormat="1" ht="18" customHeight="1" thickBot="1">
      <c r="A133" s="131"/>
      <c r="B133" s="132"/>
      <c r="C133" s="133"/>
      <c r="D133" s="39"/>
      <c r="E133" s="134"/>
      <c r="F133" s="134"/>
      <c r="G133" s="136"/>
    </row>
    <row r="134" spans="1:7" s="1" customFormat="1" ht="18" customHeight="1" thickTop="1" thickBot="1">
      <c r="A134" s="137"/>
      <c r="B134" s="138" t="s">
        <v>15</v>
      </c>
      <c r="C134" s="139"/>
      <c r="D134" s="40"/>
      <c r="E134" s="140"/>
      <c r="F134" s="140"/>
      <c r="G134" s="141">
        <f>SUM(F127:F132)</f>
        <v>0</v>
      </c>
    </row>
    <row r="135" spans="1:7" s="1" customFormat="1" ht="18" customHeight="1" thickTop="1" thickBot="1">
      <c r="A135" s="142"/>
      <c r="B135" s="143"/>
      <c r="C135" s="144"/>
      <c r="D135" s="41"/>
      <c r="E135" s="145"/>
      <c r="F135" s="145"/>
      <c r="G135" s="146"/>
    </row>
    <row r="136" spans="1:7" s="1" customFormat="1" ht="18" customHeight="1" thickTop="1" thickBot="1">
      <c r="A136" s="137"/>
      <c r="B136" s="138" t="s">
        <v>16</v>
      </c>
      <c r="C136" s="139"/>
      <c r="D136" s="40"/>
      <c r="E136" s="140"/>
      <c r="F136" s="140"/>
      <c r="G136" s="141">
        <f>+G134+G124</f>
        <v>0</v>
      </c>
    </row>
    <row r="137" spans="1:7" s="1" customFormat="1" ht="18" customHeight="1" thickTop="1" thickBot="1">
      <c r="A137" s="142"/>
      <c r="B137" s="143"/>
      <c r="C137" s="144"/>
      <c r="D137" s="41"/>
      <c r="E137" s="145"/>
      <c r="F137" s="145"/>
      <c r="G137" s="146"/>
    </row>
    <row r="138" spans="1:7" s="1" customFormat="1" ht="18" customHeight="1" thickTop="1" thickBot="1">
      <c r="A138" s="137"/>
      <c r="B138" s="138" t="s">
        <v>17</v>
      </c>
      <c r="C138" s="139"/>
      <c r="D138" s="42">
        <v>0.03</v>
      </c>
      <c r="E138" s="140"/>
      <c r="F138" s="140"/>
      <c r="G138" s="141">
        <f>+G134*D138</f>
        <v>0</v>
      </c>
    </row>
    <row r="139" spans="1:7" s="1" customFormat="1" ht="18" customHeight="1" thickTop="1" thickBot="1">
      <c r="A139" s="142"/>
      <c r="B139" s="143"/>
      <c r="C139" s="144"/>
      <c r="D139" s="41"/>
      <c r="E139" s="145"/>
      <c r="F139" s="145"/>
      <c r="G139" s="146"/>
    </row>
    <row r="140" spans="1:7" s="1" customFormat="1" ht="18" customHeight="1" thickTop="1" thickBot="1">
      <c r="A140" s="137"/>
      <c r="B140" s="138" t="s">
        <v>18</v>
      </c>
      <c r="C140" s="139"/>
      <c r="D140" s="42">
        <v>0.06</v>
      </c>
      <c r="E140" s="140"/>
      <c r="F140" s="140"/>
      <c r="G140" s="141">
        <f>D140*G124</f>
        <v>0</v>
      </c>
    </row>
    <row r="141" spans="1:7" s="1" customFormat="1" ht="18" customHeight="1" thickTop="1" thickBot="1">
      <c r="A141" s="43"/>
      <c r="B141" s="44"/>
      <c r="C141" s="45"/>
      <c r="D141" s="46"/>
      <c r="E141" s="47"/>
      <c r="F141" s="47"/>
      <c r="G141" s="48"/>
    </row>
    <row r="142" spans="1:7" s="1" customFormat="1" ht="18" customHeight="1" thickTop="1" thickBot="1">
      <c r="A142" s="49"/>
      <c r="B142" s="50" t="s">
        <v>19</v>
      </c>
      <c r="C142" s="51"/>
      <c r="D142" s="42">
        <f>1/1000</f>
        <v>1E-3</v>
      </c>
      <c r="E142" s="52"/>
      <c r="F142" s="52"/>
      <c r="G142" s="53">
        <f>D142*G124</f>
        <v>0</v>
      </c>
    </row>
    <row r="143" spans="1:7" s="1" customFormat="1" ht="18" customHeight="1" thickTop="1" thickBot="1">
      <c r="A143" s="142"/>
      <c r="B143" s="143"/>
      <c r="C143" s="144"/>
      <c r="D143" s="41"/>
      <c r="E143" s="145"/>
      <c r="F143" s="145"/>
      <c r="G143" s="146"/>
    </row>
    <row r="144" spans="1:7" s="1" customFormat="1" ht="18" customHeight="1" thickTop="1" thickBot="1">
      <c r="A144" s="137"/>
      <c r="B144" s="138" t="s">
        <v>20</v>
      </c>
      <c r="C144" s="139"/>
      <c r="D144" s="42">
        <v>0.05</v>
      </c>
      <c r="E144" s="140"/>
      <c r="F144" s="140"/>
      <c r="G144" s="141">
        <f>D144*G136</f>
        <v>0</v>
      </c>
    </row>
    <row r="145" spans="1:7" s="1" customFormat="1" ht="18" customHeight="1" thickTop="1" thickBot="1">
      <c r="A145" s="142"/>
      <c r="B145" s="143"/>
      <c r="C145" s="144"/>
      <c r="D145" s="145"/>
      <c r="E145" s="145"/>
      <c r="F145" s="145"/>
      <c r="G145" s="146"/>
    </row>
    <row r="146" spans="1:7" s="1" customFormat="1" ht="40.5" customHeight="1" thickTop="1" thickBot="1">
      <c r="A146" s="137"/>
      <c r="B146" s="54" t="s">
        <v>21</v>
      </c>
      <c r="C146" s="139"/>
      <c r="D146" s="42">
        <v>0.18</v>
      </c>
      <c r="E146" s="140"/>
      <c r="F146" s="140"/>
      <c r="G146" s="141">
        <f>D146*F127</f>
        <v>0</v>
      </c>
    </row>
    <row r="147" spans="1:7" s="1" customFormat="1" ht="18" customHeight="1" thickTop="1" thickBot="1">
      <c r="A147" s="142"/>
      <c r="B147" s="143"/>
      <c r="C147" s="144"/>
      <c r="D147" s="145"/>
      <c r="E147" s="145"/>
      <c r="F147" s="145"/>
      <c r="G147" s="146"/>
    </row>
    <row r="148" spans="1:7" s="1" customFormat="1" ht="18" customHeight="1" thickTop="1" thickBot="1">
      <c r="A148" s="137"/>
      <c r="B148" s="138" t="s">
        <v>8</v>
      </c>
      <c r="C148" s="139"/>
      <c r="D148" s="140"/>
      <c r="E148" s="140"/>
      <c r="F148" s="140"/>
      <c r="G148" s="141">
        <f>G136+G138+G140+G144+G146+G142</f>
        <v>0</v>
      </c>
    </row>
    <row r="149" spans="1:7" s="1" customFormat="1" ht="18" customHeight="1" thickTop="1">
      <c r="A149" s="55"/>
      <c r="B149" s="56"/>
      <c r="C149" s="57"/>
      <c r="D149" s="57"/>
      <c r="E149" s="57"/>
      <c r="F149" s="57"/>
      <c r="G149" s="57"/>
    </row>
    <row r="150" spans="1:7" s="1" customFormat="1" ht="18" customHeight="1">
      <c r="A150" s="55"/>
      <c r="B150" s="56"/>
      <c r="C150" s="57"/>
      <c r="D150" s="57"/>
      <c r="E150" s="57"/>
      <c r="F150" s="58"/>
      <c r="G150" s="57"/>
    </row>
    <row r="151" spans="1:7" s="1" customFormat="1" ht="18" customHeight="1">
      <c r="A151" s="59"/>
      <c r="B151" s="60"/>
      <c r="C151" s="61"/>
      <c r="D151" s="62"/>
      <c r="E151" s="61"/>
      <c r="F151" s="63"/>
      <c r="G151" s="64"/>
    </row>
    <row r="152" spans="1:7" s="1" customFormat="1" ht="18" customHeight="1">
      <c r="A152" s="59"/>
      <c r="B152" s="60"/>
      <c r="C152" s="61"/>
      <c r="D152" s="62"/>
      <c r="E152" s="61"/>
      <c r="F152" s="63"/>
      <c r="G152" s="64"/>
    </row>
    <row r="153" spans="1:7" s="1" customFormat="1" ht="18" customHeight="1">
      <c r="A153" s="55"/>
      <c r="B153" s="56"/>
      <c r="C153" s="57"/>
      <c r="D153" s="57"/>
      <c r="E153" s="57"/>
      <c r="F153" s="58"/>
      <c r="G153" s="57"/>
    </row>
    <row r="154" spans="1:7" s="1" customFormat="1" ht="18" customHeight="1">
      <c r="A154" s="55"/>
      <c r="B154" s="56"/>
      <c r="C154" s="57"/>
      <c r="D154" s="57"/>
      <c r="E154" s="57"/>
      <c r="F154" s="58"/>
      <c r="G154" s="57"/>
    </row>
    <row r="155" spans="1:7" s="1" customFormat="1" ht="18" customHeight="1">
      <c r="A155" s="55"/>
      <c r="B155" s="65"/>
      <c r="C155" s="66"/>
      <c r="D155" s="57"/>
      <c r="E155" s="67"/>
      <c r="F155" s="58"/>
      <c r="G155" s="57"/>
    </row>
    <row r="156" spans="1:7" s="1" customFormat="1" ht="18" customHeight="1">
      <c r="A156" s="55"/>
      <c r="B156" s="56"/>
      <c r="C156" s="57"/>
      <c r="D156" s="57"/>
      <c r="E156" s="57"/>
      <c r="F156" s="58"/>
      <c r="G156" s="57"/>
    </row>
    <row r="157" spans="1:7" s="1" customFormat="1" ht="18" customHeight="1">
      <c r="A157" s="55"/>
      <c r="B157" s="56"/>
      <c r="C157" s="57"/>
      <c r="D157" s="66"/>
      <c r="E157" s="57"/>
      <c r="F157" s="58"/>
      <c r="G157" s="57"/>
    </row>
    <row r="158" spans="1:7" s="1" customFormat="1" ht="18" customHeight="1">
      <c r="A158" s="68"/>
      <c r="B158" s="69"/>
      <c r="C158" s="70"/>
      <c r="D158" s="70"/>
      <c r="E158" s="70"/>
      <c r="F158" s="71"/>
      <c r="G158" s="57"/>
    </row>
    <row r="159" spans="1:7" s="1" customFormat="1" ht="18" customHeight="1">
      <c r="A159" s="68"/>
      <c r="B159" s="56"/>
      <c r="C159" s="57"/>
      <c r="D159" s="57"/>
      <c r="E159" s="57"/>
      <c r="F159" s="58"/>
      <c r="G159" s="57"/>
    </row>
    <row r="160" spans="1:7" s="1" customFormat="1" ht="18" customHeight="1">
      <c r="A160" s="68"/>
      <c r="B160" s="60"/>
      <c r="C160" s="61"/>
      <c r="D160" s="70"/>
      <c r="E160" s="61"/>
      <c r="F160" s="71"/>
      <c r="G160" s="57"/>
    </row>
    <row r="161" spans="1:7" s="1" customFormat="1" ht="18" customHeight="1">
      <c r="A161" s="68"/>
      <c r="B161" s="60"/>
      <c r="C161" s="61"/>
      <c r="D161" s="70"/>
      <c r="E161" s="61"/>
      <c r="F161" s="71"/>
      <c r="G161" s="57"/>
    </row>
    <row r="162" spans="1:7" s="1" customFormat="1" ht="18" customHeight="1">
      <c r="A162" s="68"/>
      <c r="B162" s="69"/>
      <c r="C162" s="70"/>
      <c r="D162" s="70"/>
      <c r="E162" s="70"/>
      <c r="F162" s="71"/>
      <c r="G162" s="57"/>
    </row>
    <row r="163" spans="1:7" s="1" customFormat="1" ht="18" customHeight="1">
      <c r="A163" s="68"/>
      <c r="B163" s="56"/>
      <c r="C163" s="57"/>
      <c r="D163" s="57"/>
      <c r="E163" s="57"/>
      <c r="F163" s="58"/>
      <c r="G163" s="57"/>
    </row>
    <row r="164" spans="1:7" s="1" customFormat="1" ht="18" customHeight="1">
      <c r="A164" s="68"/>
      <c r="B164" s="65"/>
      <c r="C164" s="66"/>
      <c r="D164" s="66"/>
      <c r="E164" s="66"/>
      <c r="F164" s="58"/>
      <c r="G164" s="66"/>
    </row>
    <row r="165" spans="1:7" s="1" customFormat="1" ht="18" customHeight="1">
      <c r="A165" s="68"/>
      <c r="B165" s="56"/>
      <c r="C165" s="57"/>
      <c r="D165" s="57"/>
      <c r="E165" s="57"/>
      <c r="F165" s="58"/>
      <c r="G165" s="57"/>
    </row>
    <row r="166" spans="1:7" s="1" customFormat="1" ht="15" customHeight="1">
      <c r="A166" s="9"/>
      <c r="B166" s="9"/>
      <c r="C166" s="9"/>
      <c r="D166" s="9"/>
      <c r="E166" s="10"/>
      <c r="F166" s="10"/>
      <c r="G166" s="10"/>
    </row>
    <row r="167" spans="1:7" s="1" customFormat="1" ht="15" customHeight="1">
      <c r="A167" s="9"/>
      <c r="B167" s="9"/>
      <c r="C167" s="9"/>
      <c r="D167" s="9"/>
      <c r="E167" s="10"/>
      <c r="F167" s="10"/>
      <c r="G167" s="10"/>
    </row>
    <row r="168" spans="1:7" s="1" customFormat="1" ht="15" customHeight="1">
      <c r="A168" s="9"/>
      <c r="B168" s="9"/>
      <c r="C168" s="9"/>
      <c r="D168" s="9"/>
      <c r="E168" s="10"/>
      <c r="F168" s="10"/>
      <c r="G168" s="10"/>
    </row>
    <row r="169" spans="1:7" s="1" customFormat="1" ht="15" customHeight="1">
      <c r="A169" s="9"/>
      <c r="B169" s="9"/>
      <c r="C169" s="9"/>
      <c r="D169" s="9"/>
      <c r="E169" s="10"/>
      <c r="F169" s="10"/>
      <c r="G169" s="10"/>
    </row>
    <row r="170" spans="1:7" s="1" customFormat="1" ht="15" customHeight="1">
      <c r="A170" s="9"/>
      <c r="B170" s="9"/>
      <c r="C170" s="9"/>
      <c r="D170" s="9"/>
      <c r="E170" s="10"/>
      <c r="F170" s="10"/>
      <c r="G170" s="10"/>
    </row>
    <row r="171" spans="1:7" s="1" customFormat="1" ht="15" customHeight="1">
      <c r="A171" s="9"/>
      <c r="B171" s="9"/>
      <c r="C171" s="9"/>
      <c r="D171" s="9"/>
      <c r="E171" s="10"/>
      <c r="F171" s="10"/>
      <c r="G171" s="10"/>
    </row>
    <row r="172" spans="1:7" s="1" customFormat="1" ht="15" customHeight="1">
      <c r="A172" s="9"/>
      <c r="B172" s="9"/>
      <c r="C172" s="9"/>
      <c r="D172" s="9"/>
      <c r="E172" s="10"/>
      <c r="F172" s="10"/>
      <c r="G172" s="10"/>
    </row>
    <row r="173" spans="1:7" s="1" customFormat="1" ht="15" customHeight="1">
      <c r="A173" s="9"/>
      <c r="B173" s="9"/>
      <c r="C173" s="9"/>
      <c r="D173" s="9"/>
      <c r="E173" s="10"/>
      <c r="F173" s="10"/>
      <c r="G173" s="10"/>
    </row>
    <row r="174" spans="1:7" s="1" customFormat="1" ht="15" customHeight="1">
      <c r="A174" s="9"/>
      <c r="B174" s="9"/>
      <c r="C174" s="9"/>
      <c r="D174" s="9"/>
      <c r="E174" s="10"/>
      <c r="F174" s="10"/>
      <c r="G174" s="10"/>
    </row>
    <row r="175" spans="1:7" s="1" customFormat="1" ht="15" customHeight="1">
      <c r="A175" s="9"/>
      <c r="B175" s="9"/>
      <c r="C175" s="9"/>
      <c r="D175" s="9"/>
      <c r="E175" s="10"/>
      <c r="F175" s="10"/>
      <c r="G175" s="10"/>
    </row>
    <row r="176" spans="1:7" s="1" customFormat="1" ht="15" customHeight="1">
      <c r="A176" s="9"/>
      <c r="B176" s="9"/>
      <c r="C176" s="9"/>
      <c r="D176" s="9"/>
      <c r="E176" s="10"/>
      <c r="F176" s="10"/>
      <c r="G176" s="10"/>
    </row>
    <row r="177" spans="1:7" s="1" customFormat="1" ht="15" customHeight="1">
      <c r="A177" s="9"/>
      <c r="B177" s="9"/>
      <c r="C177" s="9"/>
      <c r="D177" s="9"/>
      <c r="E177" s="10"/>
      <c r="F177" s="10"/>
      <c r="G177" s="10"/>
    </row>
    <row r="178" spans="1:7" s="1" customFormat="1" ht="15" customHeight="1">
      <c r="A178" s="9"/>
      <c r="B178" s="9"/>
      <c r="C178" s="9"/>
      <c r="D178" s="9"/>
      <c r="E178" s="10"/>
      <c r="F178" s="10"/>
      <c r="G178" s="10"/>
    </row>
    <row r="179" spans="1:7" s="1" customFormat="1" ht="15" customHeight="1">
      <c r="A179" s="9"/>
      <c r="B179" s="9"/>
      <c r="C179" s="9"/>
      <c r="D179" s="9"/>
      <c r="E179" s="10"/>
      <c r="F179" s="10"/>
      <c r="G179" s="10"/>
    </row>
    <row r="180" spans="1:7" s="1" customFormat="1" ht="15" customHeight="1">
      <c r="A180" s="9"/>
      <c r="B180" s="9"/>
      <c r="C180" s="9"/>
      <c r="D180" s="9"/>
      <c r="E180" s="10"/>
      <c r="F180" s="10"/>
      <c r="G180" s="10"/>
    </row>
    <row r="181" spans="1:7" s="1" customFormat="1" ht="15" customHeight="1">
      <c r="A181" s="9"/>
      <c r="B181" s="9"/>
      <c r="C181" s="9"/>
      <c r="D181" s="9"/>
      <c r="E181" s="10"/>
      <c r="F181" s="10"/>
      <c r="G181" s="10"/>
    </row>
    <row r="182" spans="1:7" s="1" customFormat="1" ht="15" customHeight="1">
      <c r="A182" s="9"/>
      <c r="B182" s="9"/>
      <c r="C182" s="9"/>
      <c r="D182" s="9"/>
      <c r="E182" s="10"/>
      <c r="F182" s="10"/>
      <c r="G182" s="10"/>
    </row>
    <row r="183" spans="1:7" s="1" customFormat="1" ht="15" customHeight="1">
      <c r="A183" s="9"/>
      <c r="B183" s="9"/>
      <c r="C183" s="9"/>
      <c r="D183" s="9"/>
      <c r="E183" s="10"/>
      <c r="F183" s="10"/>
      <c r="G183" s="10"/>
    </row>
    <row r="184" spans="1:7" s="1" customFormat="1" ht="15" customHeight="1">
      <c r="A184" s="9"/>
      <c r="B184" s="9"/>
      <c r="C184" s="9"/>
      <c r="D184" s="9"/>
      <c r="E184" s="10"/>
      <c r="F184" s="10"/>
      <c r="G184" s="10"/>
    </row>
    <row r="185" spans="1:7" s="1" customFormat="1" ht="15" customHeight="1">
      <c r="A185" s="9"/>
      <c r="B185" s="9"/>
      <c r="C185" s="9"/>
      <c r="D185" s="9"/>
      <c r="E185" s="10"/>
      <c r="F185" s="10"/>
      <c r="G185" s="10"/>
    </row>
    <row r="186" spans="1:7" s="1" customFormat="1" ht="15" customHeight="1">
      <c r="A186" s="9"/>
      <c r="B186" s="9"/>
      <c r="C186" s="9"/>
      <c r="D186" s="9"/>
      <c r="E186" s="10"/>
      <c r="F186" s="10"/>
      <c r="G186" s="10"/>
    </row>
    <row r="187" spans="1:7" s="1" customFormat="1" ht="15" customHeight="1">
      <c r="A187" s="9"/>
      <c r="B187" s="9"/>
      <c r="C187" s="9"/>
      <c r="D187" s="9"/>
      <c r="E187" s="10"/>
      <c r="F187" s="10"/>
      <c r="G187" s="10"/>
    </row>
    <row r="188" spans="1:7" s="1" customFormat="1" ht="15" customHeight="1">
      <c r="A188" s="9"/>
      <c r="B188" s="9"/>
      <c r="C188" s="9"/>
      <c r="D188" s="9"/>
      <c r="E188" s="10"/>
      <c r="F188" s="10"/>
      <c r="G188" s="10"/>
    </row>
    <row r="189" spans="1:7" s="1" customFormat="1" ht="15" customHeight="1">
      <c r="A189" s="9"/>
      <c r="B189" s="9"/>
      <c r="C189" s="9"/>
      <c r="D189" s="9"/>
      <c r="E189" s="10"/>
      <c r="F189" s="10"/>
      <c r="G189" s="10"/>
    </row>
    <row r="190" spans="1:7" s="1" customFormat="1" ht="15" customHeight="1">
      <c r="A190" s="9"/>
      <c r="B190" s="9"/>
      <c r="C190" s="9"/>
      <c r="D190" s="9"/>
      <c r="E190" s="10"/>
      <c r="F190" s="10"/>
      <c r="G190" s="10"/>
    </row>
    <row r="191" spans="1:7" s="1" customFormat="1" ht="15" customHeight="1">
      <c r="A191" s="9"/>
      <c r="B191" s="9"/>
      <c r="C191" s="9"/>
      <c r="D191" s="9"/>
      <c r="E191" s="10"/>
      <c r="F191" s="10"/>
      <c r="G191" s="10"/>
    </row>
    <row r="192" spans="1:7" s="1" customFormat="1" ht="15" customHeight="1">
      <c r="A192" s="9"/>
      <c r="B192" s="9"/>
      <c r="C192" s="9"/>
      <c r="D192" s="9"/>
      <c r="E192" s="10"/>
      <c r="F192" s="10"/>
      <c r="G192" s="10"/>
    </row>
    <row r="193" spans="1:7" s="1" customFormat="1" ht="15" customHeight="1">
      <c r="A193" s="9"/>
      <c r="B193" s="9"/>
      <c r="C193" s="9"/>
      <c r="D193" s="9"/>
      <c r="E193" s="10"/>
      <c r="F193" s="10"/>
      <c r="G193" s="10"/>
    </row>
    <row r="194" spans="1:7" s="1" customFormat="1" ht="15" customHeight="1">
      <c r="A194" s="9"/>
      <c r="B194" s="9"/>
      <c r="C194" s="9"/>
      <c r="D194" s="9"/>
      <c r="E194" s="10"/>
      <c r="F194" s="10"/>
      <c r="G194" s="10"/>
    </row>
    <row r="195" spans="1:7" s="1" customFormat="1" ht="15" customHeight="1">
      <c r="A195" s="9"/>
      <c r="B195" s="9"/>
      <c r="C195" s="9"/>
      <c r="D195" s="9"/>
      <c r="E195" s="10"/>
      <c r="F195" s="10"/>
      <c r="G195" s="10"/>
    </row>
    <row r="196" spans="1:7" s="1" customFormat="1" ht="15" customHeight="1">
      <c r="A196" s="9"/>
      <c r="B196" s="9"/>
      <c r="C196" s="9"/>
      <c r="D196" s="9"/>
      <c r="E196" s="10"/>
      <c r="F196" s="10"/>
      <c r="G196" s="10"/>
    </row>
    <row r="197" spans="1:7" s="1" customFormat="1" ht="15" customHeight="1">
      <c r="A197" s="9"/>
      <c r="B197" s="9"/>
      <c r="C197" s="9"/>
      <c r="D197" s="9"/>
      <c r="E197" s="10"/>
      <c r="F197" s="10"/>
      <c r="G197" s="10"/>
    </row>
    <row r="198" spans="1:7" s="1" customFormat="1" ht="15" customHeight="1">
      <c r="A198" s="9"/>
      <c r="B198" s="9"/>
      <c r="C198" s="9"/>
      <c r="D198" s="9"/>
      <c r="E198" s="10"/>
      <c r="F198" s="10"/>
      <c r="G198" s="10"/>
    </row>
    <row r="199" spans="1:7" s="1" customFormat="1" ht="15" customHeight="1">
      <c r="A199" s="9"/>
      <c r="B199" s="9"/>
      <c r="C199" s="9"/>
      <c r="D199" s="9"/>
      <c r="E199" s="10"/>
      <c r="F199" s="10"/>
      <c r="G199" s="10"/>
    </row>
    <row r="200" spans="1:7" s="1" customFormat="1" ht="15" customHeight="1">
      <c r="A200" s="9"/>
      <c r="B200" s="9"/>
      <c r="C200" s="9"/>
      <c r="D200" s="9"/>
      <c r="E200" s="10"/>
      <c r="F200" s="10"/>
      <c r="G200" s="10"/>
    </row>
    <row r="201" spans="1:7" s="1" customFormat="1" ht="15" customHeight="1">
      <c r="A201" s="9"/>
      <c r="B201" s="9"/>
      <c r="C201" s="9"/>
      <c r="D201" s="9"/>
      <c r="E201" s="10"/>
      <c r="F201" s="10"/>
      <c r="G201" s="10"/>
    </row>
    <row r="202" spans="1:7" s="1" customFormat="1" ht="15" customHeight="1">
      <c r="A202" s="9"/>
      <c r="B202" s="9"/>
      <c r="C202" s="9"/>
      <c r="D202" s="9"/>
      <c r="E202" s="10"/>
      <c r="F202" s="10"/>
      <c r="G202" s="10"/>
    </row>
    <row r="203" spans="1:7" s="1" customFormat="1" ht="15" customHeight="1">
      <c r="A203" s="9"/>
      <c r="B203" s="9"/>
      <c r="C203" s="9"/>
      <c r="D203" s="9"/>
      <c r="E203" s="10"/>
      <c r="F203" s="10"/>
      <c r="G203" s="10"/>
    </row>
    <row r="204" spans="1:7" s="1" customFormat="1" ht="15" customHeight="1">
      <c r="A204" s="9"/>
      <c r="B204" s="9"/>
      <c r="C204" s="9"/>
      <c r="D204" s="9"/>
      <c r="E204" s="10"/>
      <c r="F204" s="10"/>
      <c r="G204" s="10"/>
    </row>
    <row r="205" spans="1:7" s="1" customFormat="1" ht="15" customHeight="1">
      <c r="A205" s="9"/>
      <c r="B205" s="9"/>
      <c r="C205" s="9"/>
      <c r="D205" s="9"/>
      <c r="E205" s="10"/>
      <c r="F205" s="10"/>
      <c r="G205" s="10"/>
    </row>
    <row r="206" spans="1:7" s="1" customFormat="1" ht="15" customHeight="1">
      <c r="A206" s="9"/>
      <c r="B206" s="9"/>
      <c r="C206" s="9"/>
      <c r="D206" s="9"/>
      <c r="E206" s="10"/>
      <c r="F206" s="10"/>
      <c r="G206" s="10"/>
    </row>
    <row r="207" spans="1:7" s="1" customFormat="1" ht="15" customHeight="1">
      <c r="A207" s="9"/>
      <c r="B207" s="9"/>
      <c r="C207" s="9"/>
      <c r="D207" s="9"/>
      <c r="E207" s="10"/>
      <c r="F207" s="10"/>
      <c r="G207" s="10"/>
    </row>
    <row r="208" spans="1:7" s="1" customFormat="1" ht="15" customHeight="1">
      <c r="A208" s="9"/>
      <c r="B208" s="9"/>
      <c r="C208" s="9"/>
      <c r="D208" s="9"/>
      <c r="E208" s="10"/>
      <c r="F208" s="10"/>
      <c r="G208" s="10"/>
    </row>
    <row r="209" spans="1:7" s="1" customFormat="1" ht="15" customHeight="1">
      <c r="A209" s="9"/>
      <c r="B209" s="9"/>
      <c r="C209" s="9"/>
      <c r="D209" s="9"/>
      <c r="E209" s="10"/>
      <c r="F209" s="10"/>
      <c r="G209" s="10"/>
    </row>
    <row r="210" spans="1:7" s="1" customFormat="1" ht="15" customHeight="1">
      <c r="A210" s="9"/>
      <c r="B210" s="9"/>
      <c r="C210" s="9"/>
      <c r="D210" s="9"/>
      <c r="E210" s="10"/>
      <c r="F210" s="10"/>
      <c r="G210" s="10"/>
    </row>
    <row r="211" spans="1:7" s="1" customFormat="1" ht="15" customHeight="1">
      <c r="A211" s="9"/>
      <c r="B211" s="9"/>
      <c r="C211" s="9"/>
      <c r="D211" s="9"/>
      <c r="E211" s="10"/>
      <c r="F211" s="10"/>
      <c r="G211" s="10"/>
    </row>
    <row r="212" spans="1:7" s="1" customFormat="1" ht="15" customHeight="1">
      <c r="A212" s="9"/>
      <c r="B212" s="9"/>
      <c r="C212" s="9"/>
      <c r="D212" s="9"/>
      <c r="E212" s="10"/>
      <c r="F212" s="10"/>
      <c r="G212" s="10"/>
    </row>
    <row r="213" spans="1:7" s="1" customFormat="1" ht="15" customHeight="1">
      <c r="A213" s="9"/>
      <c r="B213" s="9"/>
      <c r="C213" s="9"/>
      <c r="D213" s="9"/>
      <c r="E213" s="10"/>
      <c r="F213" s="10"/>
      <c r="G213" s="10"/>
    </row>
    <row r="214" spans="1:7" s="1" customFormat="1" ht="15" customHeight="1">
      <c r="A214" s="9"/>
      <c r="B214" s="9"/>
      <c r="C214" s="9"/>
      <c r="D214" s="9"/>
      <c r="E214" s="10"/>
      <c r="F214" s="10"/>
      <c r="G214" s="10"/>
    </row>
    <row r="215" spans="1:7" s="1" customFormat="1" ht="15" customHeight="1">
      <c r="A215" s="9"/>
      <c r="B215" s="9"/>
      <c r="C215" s="9"/>
      <c r="D215" s="9"/>
      <c r="E215" s="10"/>
      <c r="F215" s="10"/>
      <c r="G215" s="10"/>
    </row>
    <row r="216" spans="1:7" s="1" customFormat="1" ht="15" customHeight="1">
      <c r="A216" s="9"/>
      <c r="B216" s="9"/>
      <c r="C216" s="9"/>
      <c r="D216" s="9"/>
      <c r="E216" s="10"/>
      <c r="F216" s="10"/>
      <c r="G216" s="10"/>
    </row>
    <row r="217" spans="1:7" s="1" customFormat="1" ht="15" customHeight="1">
      <c r="A217" s="9"/>
      <c r="B217" s="9"/>
      <c r="C217" s="9"/>
      <c r="D217" s="9"/>
      <c r="E217" s="10"/>
      <c r="F217" s="10"/>
      <c r="G217" s="10"/>
    </row>
    <row r="218" spans="1:7" s="1" customFormat="1" ht="15" customHeight="1">
      <c r="A218" s="9"/>
      <c r="B218" s="9"/>
      <c r="C218" s="9"/>
      <c r="D218" s="9"/>
      <c r="E218" s="10"/>
      <c r="F218" s="10"/>
      <c r="G218" s="10"/>
    </row>
    <row r="219" spans="1:7" s="1" customFormat="1" ht="15" customHeight="1">
      <c r="A219" s="9"/>
      <c r="B219" s="9"/>
      <c r="C219" s="9"/>
      <c r="D219" s="9"/>
      <c r="E219" s="10"/>
      <c r="F219" s="10"/>
      <c r="G219" s="10"/>
    </row>
    <row r="220" spans="1:7" ht="15" customHeight="1">
      <c r="A220" s="9"/>
      <c r="B220" s="9"/>
      <c r="C220" s="9"/>
      <c r="D220" s="9"/>
      <c r="E220" s="10"/>
      <c r="F220" s="10"/>
      <c r="G220" s="10"/>
    </row>
    <row r="221" spans="1:7" ht="15" customHeight="1">
      <c r="A221" s="9"/>
      <c r="B221" s="9"/>
      <c r="C221" s="9"/>
      <c r="D221" s="9"/>
      <c r="E221" s="10"/>
      <c r="F221" s="10"/>
      <c r="G221" s="10"/>
    </row>
    <row r="222" spans="1:7" ht="15" customHeight="1">
      <c r="A222" s="9"/>
      <c r="B222" s="9"/>
      <c r="C222" s="9"/>
      <c r="D222" s="9"/>
      <c r="E222" s="10"/>
      <c r="F222" s="10"/>
      <c r="G222" s="10"/>
    </row>
    <row r="223" spans="1:7" ht="15" customHeight="1">
      <c r="A223" s="9"/>
      <c r="B223" s="9"/>
      <c r="C223" s="9"/>
      <c r="D223" s="9"/>
      <c r="E223" s="10"/>
      <c r="F223" s="10"/>
      <c r="G223" s="10"/>
    </row>
    <row r="224" spans="1:7" ht="15" customHeight="1">
      <c r="A224" s="9"/>
      <c r="B224" s="9"/>
      <c r="C224" s="9"/>
      <c r="D224" s="9"/>
      <c r="E224" s="10"/>
      <c r="F224" s="10"/>
      <c r="G224" s="10"/>
    </row>
    <row r="225" spans="1:7" ht="15" customHeight="1">
      <c r="A225" s="9"/>
      <c r="B225" s="9"/>
      <c r="C225" s="9"/>
      <c r="D225" s="9"/>
      <c r="E225" s="10"/>
      <c r="F225" s="10"/>
      <c r="G225" s="10"/>
    </row>
    <row r="226" spans="1:7" ht="15" customHeight="1">
      <c r="A226" s="9"/>
      <c r="B226" s="9"/>
      <c r="C226" s="9"/>
      <c r="D226" s="9"/>
      <c r="E226" s="10"/>
      <c r="F226" s="10"/>
      <c r="G226" s="10"/>
    </row>
    <row r="227" spans="1:7" ht="15" customHeight="1">
      <c r="A227" s="9"/>
      <c r="B227" s="9"/>
      <c r="C227" s="9"/>
      <c r="D227" s="9"/>
      <c r="E227" s="10"/>
      <c r="F227" s="10"/>
      <c r="G227" s="10"/>
    </row>
    <row r="228" spans="1:7" ht="15" customHeight="1">
      <c r="A228" s="9"/>
      <c r="B228" s="9"/>
      <c r="C228" s="9"/>
      <c r="D228" s="9"/>
      <c r="E228" s="10"/>
      <c r="F228" s="10"/>
      <c r="G228" s="10"/>
    </row>
    <row r="229" spans="1:7" ht="15" customHeight="1">
      <c r="A229" s="9"/>
      <c r="B229" s="9"/>
      <c r="C229" s="9"/>
      <c r="D229" s="9"/>
      <c r="E229" s="10"/>
      <c r="F229" s="10"/>
      <c r="G229" s="10"/>
    </row>
    <row r="230" spans="1:7" ht="15" customHeight="1">
      <c r="A230" s="9"/>
      <c r="B230" s="9"/>
      <c r="C230" s="9"/>
      <c r="D230" s="9"/>
      <c r="E230" s="10"/>
      <c r="F230" s="10"/>
      <c r="G230" s="10"/>
    </row>
    <row r="231" spans="1:7" ht="15" customHeight="1">
      <c r="A231" s="9"/>
      <c r="B231" s="9"/>
      <c r="C231" s="9"/>
      <c r="D231" s="9"/>
      <c r="E231" s="10"/>
      <c r="F231" s="10"/>
      <c r="G231" s="10"/>
    </row>
    <row r="232" spans="1:7" ht="15" customHeight="1">
      <c r="A232" s="9"/>
      <c r="B232" s="9"/>
      <c r="C232" s="9"/>
      <c r="D232" s="9"/>
      <c r="E232" s="10"/>
      <c r="F232" s="10"/>
      <c r="G232" s="10"/>
    </row>
    <row r="233" spans="1:7" ht="15" customHeight="1">
      <c r="A233" s="9"/>
      <c r="B233" s="9"/>
      <c r="C233" s="9"/>
      <c r="D233" s="9"/>
      <c r="E233" s="10"/>
      <c r="F233" s="10"/>
      <c r="G233" s="10"/>
    </row>
    <row r="234" spans="1:7" ht="15" customHeight="1">
      <c r="A234" s="9"/>
      <c r="B234" s="9"/>
      <c r="C234" s="9"/>
      <c r="D234" s="9"/>
      <c r="E234" s="10"/>
      <c r="F234" s="10"/>
      <c r="G234" s="10"/>
    </row>
    <row r="235" spans="1:7" ht="15" customHeight="1">
      <c r="A235" s="9"/>
      <c r="B235" s="9"/>
      <c r="C235" s="9"/>
      <c r="D235" s="9"/>
      <c r="E235" s="10"/>
      <c r="F235" s="10"/>
      <c r="G235" s="10"/>
    </row>
    <row r="236" spans="1:7" ht="15" customHeight="1">
      <c r="A236" s="9"/>
      <c r="B236" s="9"/>
      <c r="C236" s="9"/>
      <c r="D236" s="9"/>
      <c r="E236" s="10"/>
      <c r="F236" s="10"/>
      <c r="G236" s="10"/>
    </row>
    <row r="237" spans="1:7" ht="15" customHeight="1">
      <c r="A237" s="9"/>
      <c r="B237" s="9"/>
      <c r="C237" s="9"/>
      <c r="D237" s="9"/>
      <c r="E237" s="10"/>
      <c r="F237" s="10"/>
      <c r="G237" s="10"/>
    </row>
    <row r="238" spans="1:7" ht="15" customHeight="1">
      <c r="A238" s="9"/>
      <c r="B238" s="9"/>
      <c r="C238" s="9"/>
      <c r="D238" s="9"/>
      <c r="E238" s="10"/>
      <c r="F238" s="10"/>
      <c r="G238" s="10"/>
    </row>
    <row r="239" spans="1:7" ht="15" customHeight="1">
      <c r="A239" s="9"/>
      <c r="B239" s="9"/>
      <c r="C239" s="9"/>
      <c r="D239" s="9"/>
      <c r="E239" s="10"/>
      <c r="F239" s="10"/>
      <c r="G239" s="10"/>
    </row>
    <row r="240" spans="1:7" ht="15" customHeight="1">
      <c r="A240" s="9"/>
      <c r="B240" s="9"/>
      <c r="C240" s="9"/>
      <c r="D240" s="9"/>
      <c r="E240" s="10"/>
      <c r="F240" s="10"/>
      <c r="G240" s="10"/>
    </row>
    <row r="241" spans="1:7" ht="15" customHeight="1">
      <c r="A241" s="9"/>
      <c r="B241" s="9"/>
      <c r="C241" s="9"/>
      <c r="D241" s="9"/>
      <c r="E241" s="10"/>
      <c r="F241" s="10"/>
      <c r="G241" s="10"/>
    </row>
    <row r="242" spans="1:7" ht="15" customHeight="1">
      <c r="A242" s="9"/>
      <c r="B242" s="9"/>
      <c r="C242" s="9"/>
      <c r="D242" s="9"/>
      <c r="E242" s="10"/>
      <c r="F242" s="10"/>
      <c r="G242" s="10"/>
    </row>
    <row r="243" spans="1:7" ht="15" customHeight="1">
      <c r="A243" s="9"/>
      <c r="B243" s="9"/>
      <c r="C243" s="9"/>
      <c r="D243" s="9"/>
      <c r="E243" s="10"/>
      <c r="F243" s="10"/>
      <c r="G243" s="10"/>
    </row>
    <row r="244" spans="1:7" ht="15" customHeight="1">
      <c r="A244" s="9"/>
      <c r="B244" s="9"/>
      <c r="C244" s="9"/>
      <c r="D244" s="9"/>
      <c r="E244" s="10"/>
      <c r="F244" s="10"/>
      <c r="G244" s="10"/>
    </row>
    <row r="245" spans="1:7" ht="15" customHeight="1">
      <c r="A245" s="9"/>
      <c r="B245" s="9"/>
      <c r="C245" s="9"/>
      <c r="D245" s="9"/>
      <c r="E245" s="10"/>
      <c r="F245" s="10"/>
      <c r="G245" s="10"/>
    </row>
    <row r="246" spans="1:7" ht="15" customHeight="1">
      <c r="A246" s="9"/>
      <c r="B246" s="9"/>
      <c r="C246" s="9"/>
      <c r="D246" s="9"/>
      <c r="E246" s="10"/>
      <c r="F246" s="10"/>
      <c r="G246" s="10"/>
    </row>
    <row r="247" spans="1:7" ht="15" customHeight="1">
      <c r="A247" s="9"/>
      <c r="B247" s="9"/>
      <c r="C247" s="9"/>
      <c r="D247" s="9"/>
      <c r="E247" s="10"/>
      <c r="F247" s="10"/>
      <c r="G247" s="10"/>
    </row>
    <row r="248" spans="1:7" ht="15" customHeight="1">
      <c r="A248" s="9"/>
      <c r="B248" s="9"/>
      <c r="C248" s="9"/>
      <c r="D248" s="9"/>
      <c r="E248" s="10"/>
      <c r="F248" s="10"/>
      <c r="G248" s="10"/>
    </row>
    <row r="249" spans="1:7" ht="15" customHeight="1">
      <c r="A249" s="9"/>
      <c r="B249" s="9"/>
      <c r="C249" s="9"/>
      <c r="D249" s="9"/>
      <c r="E249" s="10"/>
      <c r="F249" s="10"/>
      <c r="G249" s="10"/>
    </row>
    <row r="250" spans="1:7" ht="15" customHeight="1">
      <c r="A250" s="9"/>
      <c r="B250" s="9"/>
      <c r="C250" s="9"/>
      <c r="D250" s="9"/>
      <c r="E250" s="10"/>
      <c r="F250" s="10"/>
      <c r="G250" s="10"/>
    </row>
    <row r="251" spans="1:7" ht="15" customHeight="1">
      <c r="A251" s="9"/>
      <c r="B251" s="9"/>
      <c r="C251" s="9"/>
      <c r="D251" s="9"/>
      <c r="E251" s="10"/>
      <c r="F251" s="10"/>
      <c r="G251" s="10"/>
    </row>
    <row r="252" spans="1:7" ht="15" customHeight="1">
      <c r="A252" s="9"/>
      <c r="B252" s="9"/>
      <c r="C252" s="9"/>
      <c r="D252" s="9"/>
      <c r="E252" s="10"/>
      <c r="F252" s="10"/>
      <c r="G252" s="10"/>
    </row>
    <row r="253" spans="1:7" ht="15" customHeight="1">
      <c r="A253" s="9"/>
      <c r="B253" s="9"/>
      <c r="C253" s="9"/>
      <c r="D253" s="9"/>
      <c r="E253" s="10"/>
      <c r="F253" s="10"/>
      <c r="G253" s="10"/>
    </row>
    <row r="254" spans="1:7" ht="15" customHeight="1">
      <c r="A254" s="9"/>
      <c r="B254" s="9"/>
      <c r="C254" s="9"/>
      <c r="D254" s="9"/>
      <c r="E254" s="10"/>
      <c r="F254" s="10"/>
      <c r="G254" s="10"/>
    </row>
    <row r="255" spans="1:7" ht="15" customHeight="1">
      <c r="A255" s="9"/>
      <c r="B255" s="9"/>
      <c r="C255" s="9"/>
      <c r="D255" s="9"/>
      <c r="E255" s="10"/>
      <c r="F255" s="10"/>
      <c r="G255" s="10"/>
    </row>
    <row r="256" spans="1:7" ht="15" customHeight="1">
      <c r="A256" s="9"/>
      <c r="B256" s="9"/>
      <c r="C256" s="9"/>
      <c r="D256" s="9"/>
      <c r="E256" s="10"/>
      <c r="F256" s="10"/>
      <c r="G256" s="10"/>
    </row>
    <row r="257" spans="1:7" ht="15" customHeight="1">
      <c r="A257" s="9"/>
      <c r="B257" s="9"/>
      <c r="C257" s="9"/>
      <c r="D257" s="9"/>
      <c r="E257" s="10"/>
      <c r="F257" s="10"/>
      <c r="G257" s="10"/>
    </row>
    <row r="258" spans="1:7" ht="15" customHeight="1">
      <c r="A258" s="9"/>
      <c r="B258" s="9"/>
      <c r="C258" s="9"/>
      <c r="D258" s="9"/>
      <c r="E258" s="10"/>
      <c r="F258" s="10"/>
      <c r="G258" s="10"/>
    </row>
    <row r="259" spans="1:7" ht="15" customHeight="1">
      <c r="A259" s="9"/>
      <c r="B259" s="9"/>
      <c r="C259" s="9"/>
      <c r="D259" s="9"/>
      <c r="E259" s="10"/>
      <c r="F259" s="10"/>
      <c r="G259" s="10"/>
    </row>
    <row r="260" spans="1:7" ht="15" customHeight="1">
      <c r="A260" s="9"/>
      <c r="B260" s="9"/>
      <c r="C260" s="9"/>
      <c r="D260" s="9"/>
      <c r="E260" s="10"/>
      <c r="F260" s="10"/>
      <c r="G260" s="10"/>
    </row>
    <row r="261" spans="1:7" ht="15" customHeight="1">
      <c r="A261" s="9"/>
      <c r="B261" s="9"/>
      <c r="C261" s="9"/>
      <c r="D261" s="9"/>
      <c r="E261" s="10"/>
      <c r="F261" s="10"/>
      <c r="G261" s="10"/>
    </row>
    <row r="262" spans="1:7" ht="15" customHeight="1">
      <c r="A262" s="9"/>
      <c r="B262" s="9"/>
      <c r="C262" s="9"/>
      <c r="D262" s="9"/>
      <c r="E262" s="10"/>
      <c r="F262" s="10"/>
      <c r="G262" s="10"/>
    </row>
    <row r="263" spans="1:7" ht="15" customHeight="1">
      <c r="A263" s="9"/>
      <c r="B263" s="9"/>
      <c r="C263" s="9"/>
      <c r="D263" s="9"/>
      <c r="E263" s="10"/>
      <c r="F263" s="10"/>
      <c r="G263" s="10"/>
    </row>
    <row r="264" spans="1:7" ht="15" customHeight="1">
      <c r="A264" s="9"/>
      <c r="B264" s="9"/>
      <c r="C264" s="9"/>
      <c r="D264" s="9"/>
      <c r="E264" s="10"/>
      <c r="F264" s="10"/>
      <c r="G264" s="10"/>
    </row>
    <row r="265" spans="1:7" ht="15" customHeight="1">
      <c r="A265" s="9"/>
      <c r="B265" s="9"/>
      <c r="C265" s="9"/>
      <c r="D265" s="9"/>
      <c r="E265" s="10"/>
      <c r="F265" s="10"/>
      <c r="G265" s="10"/>
    </row>
    <row r="266" spans="1:7" ht="15" customHeight="1">
      <c r="A266" s="9"/>
      <c r="B266" s="9"/>
      <c r="C266" s="9"/>
      <c r="D266" s="9"/>
      <c r="E266" s="10"/>
      <c r="F266" s="10"/>
      <c r="G266" s="10"/>
    </row>
  </sheetData>
  <mergeCells count="5">
    <mergeCell ref="A1:G1"/>
    <mergeCell ref="A2:G2"/>
    <mergeCell ref="A3:G3"/>
    <mergeCell ref="A6:G6"/>
    <mergeCell ref="A7:G7"/>
  </mergeCells>
  <printOptions horizontalCentered="1"/>
  <pageMargins left="0.51181102362204722" right="0.39370078740157483" top="0.51181102362204722" bottom="0.98425196850393704" header="0.15748031496062992" footer="0.78740157480314965"/>
  <pageSetup scale="60" orientation="portrait" r:id="rId1"/>
  <headerFooter alignWithMargins="0">
    <oddFooter>&amp;L&amp;8&amp;Z&amp;F&amp;R&amp;10&amp;P de &amp;N</oddFooter>
  </headerFooter>
  <rowBreaks count="3" manualBreakCount="3">
    <brk id="37" max="6" man="1"/>
    <brk id="74" max="6" man="1"/>
    <brk id="124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2020-263</vt:lpstr>
      <vt:lpstr>'2020-263'!Área_de_impresión</vt:lpstr>
      <vt:lpstr>'2020-263'!Imprimir_títulos_IM</vt:lpstr>
      <vt:lpstr>'2020-263'!Títulos_a_imprimir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Kirshe Fernandez</dc:creator>
  <cp:lastModifiedBy>Microsoft Office User</cp:lastModifiedBy>
  <cp:lastPrinted>2020-09-15T15:10:26Z</cp:lastPrinted>
  <dcterms:created xsi:type="dcterms:W3CDTF">2016-02-19T19:35:50Z</dcterms:created>
  <dcterms:modified xsi:type="dcterms:W3CDTF">2020-11-24T21:50:44Z</dcterms:modified>
</cp:coreProperties>
</file>