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BC/Desktop/NOVIEMBRE 23-11-20/AMPLIACION RED ABASTECIMIENTO ALCARRIZOS -PANTOJA/"/>
    </mc:Choice>
  </mc:AlternateContent>
  <xr:revisionPtr revIDLastSave="0" documentId="13_ncr:1_{8C2DFBA2-E5F6-2046-9701-94EBC73E0BD8}" xr6:coauthVersionLast="45" xr6:coauthVersionMax="45" xr10:uidLastSave="{00000000-0000-0000-0000-000000000000}"/>
  <bookViews>
    <workbookView xWindow="0" yWindow="460" windowWidth="20740" windowHeight="11160" tabRatio="875" xr2:uid="{00000000-000D-0000-FFFF-FFFF00000000}"/>
  </bookViews>
  <sheets>
    <sheet name="2020-279" sheetId="3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tual">(PeriodInActual*('[1]Project Planner'!$E1&gt;0))*PeriodInPlan</definedName>
    <definedName name="ActualBeyond">PeriodInActual*('[1]Project Planner'!$E1&gt;0)</definedName>
    <definedName name="AMORTIZACION">[2]CUBICACION!$D$741</definedName>
    <definedName name="_xlnm.Print_Area" localSheetId="0">'2020-279'!$A$1:$G$259</definedName>
    <definedName name="ARMOTIZACION">'[3]CUBICACION '!$E$1472</definedName>
    <definedName name="DES" localSheetId="0">'[4]Analisis de PU'!#REF!</definedName>
    <definedName name="DES">'[4]Analisis de PU'!#REF!</definedName>
    <definedName name="DESPLU3" localSheetId="0">'[4]Analisis de PU'!#REF!</definedName>
    <definedName name="DESPLU3">'[4]Analisis de PU'!#REF!</definedName>
    <definedName name="Digitadores" localSheetId="0">#REF!</definedName>
    <definedName name="Digitadores">#REF!</definedName>
    <definedName name="Digitadores2" localSheetId="0">#REF!</definedName>
    <definedName name="Digitadores2">#REF!</definedName>
    <definedName name="GASOLINA">[5]Ins!$E$582</definedName>
    <definedName name="H">#N/A</definedName>
    <definedName name="PercentComplete">PercentCompleteBeyond*PeriodInPlan</definedName>
    <definedName name="PercentCompleteBeyond">('[1]Project Planner'!A$4=MEDIAN('[1]Project Planner'!A$4,'[1]Project Planner'!$E1,'[1]Project Planner'!$E1+'[1]Project Planner'!$F1)*('[1]Project Planner'!$E1&gt;0))*(('[1]Project Planner'!A$4&lt;(INT('[1]Project Planner'!$E1+'[1]Project Planner'!$F1*'[1]Project Planner'!$G1)))+('[1]Project Planner'!A$4='[1]Project Planner'!$E1))*('[1]Project Planner'!$G1&gt;0)</definedName>
    <definedName name="period_selected">'[1]Project Planner'!$H$2</definedName>
    <definedName name="PeriodInActual">'[1]Project Planner'!A$4=MEDIAN('[1]Project Planner'!A$4,'[1]Project Planner'!$E1,'[1]Project Planner'!$E1+'[1]Project Planner'!$F1-1)</definedName>
    <definedName name="PeriodInPlan">'[1]Project Planner'!A$4=MEDIAN('[1]Project Planner'!A$4,'[1]Project Planner'!$C1,'[1]Project Planner'!$C1+'[1]Project Planner'!$D1-1)</definedName>
    <definedName name="Plan">PeriodInPlan*('[1]Project Planner'!$C1&gt;0)</definedName>
    <definedName name="PLIGADORA2">[5]Ins!$E$584</definedName>
    <definedName name="PWINCHE2000K">[5]Ins!$E$592</definedName>
    <definedName name="TitleRegion..BO60" localSheetId="0">#REF!</definedName>
    <definedName name="TitleRegion..BO60">#REF!</definedName>
    <definedName name="_xlnm.Print_Titles" localSheetId="0">'2020-279'!$1:$8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5" i="31" l="1"/>
  <c r="F214" i="31"/>
  <c r="G214" i="31" s="1"/>
  <c r="F212" i="31"/>
  <c r="G212" i="31" s="1"/>
  <c r="G210" i="31"/>
  <c r="F210" i="31"/>
  <c r="F209" i="31"/>
  <c r="A209" i="31"/>
  <c r="A210" i="31" s="1"/>
  <c r="F206" i="31"/>
  <c r="F205" i="31"/>
  <c r="A205" i="31"/>
  <c r="A206" i="31" s="1"/>
  <c r="F202" i="31"/>
  <c r="F201" i="31"/>
  <c r="A201" i="31"/>
  <c r="A202" i="31" s="1"/>
  <c r="F198" i="31"/>
  <c r="G198" i="31" s="1"/>
  <c r="F196" i="31"/>
  <c r="G196" i="31" s="1"/>
  <c r="A196" i="31"/>
  <c r="F193" i="31"/>
  <c r="F192" i="31"/>
  <c r="F191" i="31"/>
  <c r="F190" i="31"/>
  <c r="F188" i="31"/>
  <c r="F187" i="31"/>
  <c r="F186" i="31"/>
  <c r="F185" i="31"/>
  <c r="F184" i="31"/>
  <c r="F182" i="31"/>
  <c r="F180" i="31"/>
  <c r="F179" i="31"/>
  <c r="F178" i="31"/>
  <c r="F175" i="31"/>
  <c r="F173" i="31"/>
  <c r="F172" i="31"/>
  <c r="F170" i="31"/>
  <c r="A170" i="31"/>
  <c r="A171" i="31" s="1"/>
  <c r="A177" i="31" s="1"/>
  <c r="A181" i="31" s="1"/>
  <c r="A183" i="31" s="1"/>
  <c r="A191" i="31" s="1"/>
  <c r="A192" i="31" s="1"/>
  <c r="A193" i="31" s="1"/>
  <c r="F167" i="31"/>
  <c r="G167" i="31" s="1"/>
  <c r="F165" i="31"/>
  <c r="F164" i="31"/>
  <c r="F163" i="31"/>
  <c r="F162" i="31"/>
  <c r="F161" i="31"/>
  <c r="F158" i="31"/>
  <c r="F157" i="31"/>
  <c r="F156" i="31"/>
  <c r="F154" i="31"/>
  <c r="F152" i="31"/>
  <c r="F151" i="31"/>
  <c r="F150" i="31"/>
  <c r="F149" i="31"/>
  <c r="F147" i="31"/>
  <c r="F145" i="31"/>
  <c r="F144" i="31"/>
  <c r="A143" i="31"/>
  <c r="A146" i="31" s="1"/>
  <c r="A148" i="31" s="1"/>
  <c r="A153" i="31" s="1"/>
  <c r="A155" i="31" s="1"/>
  <c r="A160" i="31" s="1"/>
  <c r="F140" i="31"/>
  <c r="F139" i="31"/>
  <c r="F138" i="31"/>
  <c r="F137" i="31"/>
  <c r="F136" i="31"/>
  <c r="F134" i="31"/>
  <c r="F133" i="31"/>
  <c r="F132" i="31"/>
  <c r="F130" i="31"/>
  <c r="F128" i="31"/>
  <c r="F127" i="31"/>
  <c r="F126" i="31"/>
  <c r="F125" i="31"/>
  <c r="F124" i="31"/>
  <c r="F123" i="31"/>
  <c r="F121" i="31"/>
  <c r="F120" i="31"/>
  <c r="F119" i="31"/>
  <c r="F118" i="31"/>
  <c r="F116" i="31"/>
  <c r="A115" i="31"/>
  <c r="A117" i="31" s="1"/>
  <c r="A122" i="31" s="1"/>
  <c r="A129" i="31" s="1"/>
  <c r="A131" i="31" s="1"/>
  <c r="A135" i="31" s="1"/>
  <c r="F114" i="31"/>
  <c r="F113" i="31"/>
  <c r="A112" i="31"/>
  <c r="F109" i="31"/>
  <c r="F176" i="31"/>
  <c r="F108" i="31"/>
  <c r="F107" i="31"/>
  <c r="F174" i="31"/>
  <c r="F105" i="31"/>
  <c r="F104" i="31"/>
  <c r="F103" i="31"/>
  <c r="A103" i="31"/>
  <c r="A104" i="31" s="1"/>
  <c r="A105" i="31" s="1"/>
  <c r="A106" i="31" s="1"/>
  <c r="A107" i="31" s="1"/>
  <c r="A108" i="31" s="1"/>
  <c r="A109" i="31" s="1"/>
  <c r="F100" i="31"/>
  <c r="F99" i="31"/>
  <c r="G100" i="31" s="1"/>
  <c r="A99" i="31"/>
  <c r="A100" i="31" s="1"/>
  <c r="F92" i="31"/>
  <c r="G92" i="31" s="1"/>
  <c r="F90" i="31"/>
  <c r="G90" i="31" s="1"/>
  <c r="F88" i="31"/>
  <c r="F87" i="31"/>
  <c r="F86" i="31"/>
  <c r="F85" i="31"/>
  <c r="F189" i="31"/>
  <c r="F84" i="31"/>
  <c r="F83" i="31"/>
  <c r="F82" i="31"/>
  <c r="F81" i="31"/>
  <c r="F79" i="31"/>
  <c r="F77" i="31"/>
  <c r="F76" i="31"/>
  <c r="F75" i="31"/>
  <c r="F73" i="31"/>
  <c r="F72" i="31"/>
  <c r="F70" i="31"/>
  <c r="F68" i="31"/>
  <c r="A68" i="31"/>
  <c r="A69" i="31" s="1"/>
  <c r="A74" i="31" s="1"/>
  <c r="A78" i="31" s="1"/>
  <c r="A80" i="31" s="1"/>
  <c r="F65" i="31"/>
  <c r="F64" i="31"/>
  <c r="F63" i="31"/>
  <c r="F62" i="31"/>
  <c r="F61" i="31"/>
  <c r="F60" i="31"/>
  <c r="F59" i="31"/>
  <c r="F58" i="31"/>
  <c r="F56" i="31"/>
  <c r="F54" i="31"/>
  <c r="F53" i="31"/>
  <c r="F52" i="31"/>
  <c r="F50" i="31"/>
  <c r="F49" i="31"/>
  <c r="F71" i="31"/>
  <c r="F47" i="31"/>
  <c r="F45" i="31"/>
  <c r="A45" i="31"/>
  <c r="A46" i="31" s="1"/>
  <c r="A51" i="31" s="1"/>
  <c r="A55" i="31" s="1"/>
  <c r="A57" i="31" s="1"/>
  <c r="F42" i="31"/>
  <c r="F40" i="31"/>
  <c r="A39" i="31"/>
  <c r="A41" i="31" s="1"/>
  <c r="F36" i="31"/>
  <c r="G36" i="31" s="1"/>
  <c r="F34" i="31"/>
  <c r="F33" i="31"/>
  <c r="F32" i="31"/>
  <c r="F30" i="31"/>
  <c r="F29" i="31"/>
  <c r="F28" i="31"/>
  <c r="F26" i="31"/>
  <c r="F24" i="31"/>
  <c r="F22" i="31"/>
  <c r="A21" i="31"/>
  <c r="A23" i="31" s="1"/>
  <c r="A25" i="31" s="1"/>
  <c r="A27" i="31" s="1"/>
  <c r="A30" i="31" s="1"/>
  <c r="A31" i="31" s="1"/>
  <c r="F18" i="31"/>
  <c r="F17" i="31"/>
  <c r="F16" i="31"/>
  <c r="F15" i="31"/>
  <c r="F14" i="31"/>
  <c r="A14" i="31"/>
  <c r="A15" i="31" s="1"/>
  <c r="A16" i="31" s="1"/>
  <c r="A17" i="31" s="1"/>
  <c r="A18" i="31" s="1"/>
  <c r="F13" i="31"/>
  <c r="A13" i="31"/>
  <c r="G42" i="31" l="1"/>
  <c r="G18" i="31"/>
  <c r="G34" i="31"/>
  <c r="G140" i="31"/>
  <c r="G165" i="31"/>
  <c r="G202" i="31"/>
  <c r="G206" i="31"/>
  <c r="G193" i="31"/>
  <c r="G88" i="31"/>
  <c r="F48" i="31"/>
  <c r="G65" i="31" s="1"/>
  <c r="F106" i="31"/>
  <c r="G109" i="31" s="1"/>
  <c r="G216" i="31" s="1"/>
  <c r="G218" i="31" l="1"/>
  <c r="G235" i="31" s="1"/>
  <c r="G94" i="31"/>
  <c r="G217" i="31" s="1"/>
  <c r="F225" i="31" l="1"/>
  <c r="F220" i="31"/>
  <c r="G233" i="31"/>
  <c r="F223" i="31"/>
  <c r="F224" i="31"/>
  <c r="F221" i="31"/>
  <c r="F222" i="31"/>
  <c r="G227" i="31"/>
  <c r="G239" i="31"/>
  <c r="G229" i="31" l="1"/>
  <c r="G231" i="31"/>
  <c r="G237" i="31" l="1"/>
  <c r="G241" i="31" s="1"/>
</calcChain>
</file>

<file path=xl/sharedStrings.xml><?xml version="1.0" encoding="utf-8"?>
<sst xmlns="http://schemas.openxmlformats.org/spreadsheetml/2006/main" count="440" uniqueCount="226">
  <si>
    <t>No.</t>
  </si>
  <si>
    <t>Descripción</t>
  </si>
  <si>
    <t>Cantidad</t>
  </si>
  <si>
    <t>Unidad</t>
  </si>
  <si>
    <t>Precio RD$</t>
  </si>
  <si>
    <t>Costo RD$</t>
  </si>
  <si>
    <t>Sub-Total</t>
  </si>
  <si>
    <t>ML</t>
  </si>
  <si>
    <t>MOVIMIENTO DE TIERRA:</t>
  </si>
  <si>
    <t>UD</t>
  </si>
  <si>
    <t>M3</t>
  </si>
  <si>
    <t>PA</t>
  </si>
  <si>
    <t>Suministro y Colocación Asiento de Arena</t>
  </si>
  <si>
    <t>GASTOS ADMINISTRATIVOS</t>
  </si>
  <si>
    <t>TRANSPORTE</t>
  </si>
  <si>
    <t>LEY # 6/86</t>
  </si>
  <si>
    <t>TOTAL DE GASTOS INDIRECTOS</t>
  </si>
  <si>
    <t>IMPREVISTOS</t>
  </si>
  <si>
    <t>TOTAL GENERAL A CONTRATAR</t>
  </si>
  <si>
    <t>EQUIPAMIENTO CAASD</t>
  </si>
  <si>
    <t xml:space="preserve">Bote de Material Sobrante </t>
  </si>
  <si>
    <t>TRABAJOS PRELIMINARES:</t>
  </si>
  <si>
    <t xml:space="preserve">Relleno Compactado con Maquito  </t>
  </si>
  <si>
    <t xml:space="preserve">Suministro de Material Para Relleno </t>
  </si>
  <si>
    <t>Replanteo</t>
  </si>
  <si>
    <t>Caseta P/ Materiales</t>
  </si>
  <si>
    <t>Corte de Asfalto con Maquina</t>
  </si>
  <si>
    <t>Tuberias de:</t>
  </si>
  <si>
    <t>Ø8"  PVC SDR-26 Con Junta de Goma</t>
  </si>
  <si>
    <t>Ø8"</t>
  </si>
  <si>
    <t>REPARACION DE SERVICIOS EXISTENTES (Cubicar esta partida detallando las actividades realizadas)</t>
  </si>
  <si>
    <t>REPOSICION DE ASFALTO E=2"</t>
  </si>
  <si>
    <t xml:space="preserve">SEÑALIZACION Y MANEJO DE TRANSITO (Incluye: Personal, Luces, Cinta aviso de peligro, Cinta reflectiva, pago de horas en horarios nocturno, etc.) (Cubicar desglosado) </t>
  </si>
  <si>
    <t>Tee de:</t>
  </si>
  <si>
    <t>Ø8" x Ø8" Acero</t>
  </si>
  <si>
    <t>Ø8" x Ø4" Acero</t>
  </si>
  <si>
    <t>Valvulas de compuerta de:</t>
  </si>
  <si>
    <t>Ø8" H. F. Platillada, Completa (Marca Mueller, AVK, o Similar)</t>
  </si>
  <si>
    <t>COLOCACION DE TUBERIAS Y PIEZAS ESPECIALES:</t>
  </si>
  <si>
    <t>Caja Telescópica</t>
  </si>
  <si>
    <t xml:space="preserve">TRANSPORTE INTERNO DE TUBERIAS DE: </t>
  </si>
  <si>
    <t>SUMINISTRO DE TUBERIAS Y PIEZAS ESPECIALES:</t>
  </si>
  <si>
    <t>Junta Dresser de:</t>
  </si>
  <si>
    <t xml:space="preserve">Ø8" </t>
  </si>
  <si>
    <t>Terminación de Superficie:</t>
  </si>
  <si>
    <t>Fino de Techo</t>
  </si>
  <si>
    <t>M2</t>
  </si>
  <si>
    <t>Misceláneos:</t>
  </si>
  <si>
    <t>Caja telescópica</t>
  </si>
  <si>
    <t>Tapón Ø2" de Acero para Orificio de Izamiento</t>
  </si>
  <si>
    <t>Rigidizador</t>
  </si>
  <si>
    <t>Anclaje Válvula</t>
  </si>
  <si>
    <t>Grúa Para Izamiento Losa H. A. Removible</t>
  </si>
  <si>
    <t>Limpieza Final</t>
  </si>
  <si>
    <t>Ø20"  PVC SDR-26 Con Junta de Goma</t>
  </si>
  <si>
    <t xml:space="preserve">Codo de: </t>
  </si>
  <si>
    <t>Ø20" H. F. Platillada, Completa (Marca Mueller, AVK, o Similar)</t>
  </si>
  <si>
    <t>Ø30" H. F. Platillada, Completa (Marca Mueller, AVK, o Similar)</t>
  </si>
  <si>
    <t>SUB-TOTAL COSTOS DIRECTOS FASE A</t>
  </si>
  <si>
    <t>Codo Ø20" @ 90º Acero</t>
  </si>
  <si>
    <t>Ø8" x Ø6" Acero</t>
  </si>
  <si>
    <t>Ø12" x Ø12" Acero</t>
  </si>
  <si>
    <t xml:space="preserve">Ø4" </t>
  </si>
  <si>
    <t xml:space="preserve">Ø6" </t>
  </si>
  <si>
    <t xml:space="preserve">Ø12" </t>
  </si>
  <si>
    <t xml:space="preserve">Ø20" </t>
  </si>
  <si>
    <t xml:space="preserve">Ø20" x Ø12" </t>
  </si>
  <si>
    <t>Reduccion de acero de:</t>
  </si>
  <si>
    <t xml:space="preserve">Ø12" x Ø8" </t>
  </si>
  <si>
    <t xml:space="preserve">Ø8"  x  Ø4" </t>
  </si>
  <si>
    <t>Ø12" H. F. Platillada, Completa (Marca Mueller, AVK, o Similar)</t>
  </si>
  <si>
    <t>SUB-TOTAL COSTOS DIRECTOS FASE B</t>
  </si>
  <si>
    <t>SUB-TOTAL DE COSTOS DIRECTOS FASE A + FASE B</t>
  </si>
  <si>
    <t>Medidor de Caudal Electromagnetico de Insercion para tuberia Ø20", de Caudal de 220 Litro/Seg. Completo, incluye instalacion (Cubicar contra factura)</t>
  </si>
  <si>
    <t>Movimiento de tierra:</t>
  </si>
  <si>
    <t>Relleno compactado con equipo</t>
  </si>
  <si>
    <t>Bote de material sobrante</t>
  </si>
  <si>
    <t>Rotura de asfalto</t>
  </si>
  <si>
    <t>Hormigón Armado en:</t>
  </si>
  <si>
    <t>Zapata de Muro (e=0.20)</t>
  </si>
  <si>
    <t xml:space="preserve">Muros (e=0.20) </t>
  </si>
  <si>
    <t>Losa superior</t>
  </si>
  <si>
    <t>Gravilla en el fondo</t>
  </si>
  <si>
    <t>DIA</t>
  </si>
  <si>
    <t>EMPALME Ø30" x Ø20" SOBRE LINEA DE DUEY</t>
  </si>
  <si>
    <t>Excavacion con Retroexcavadora en material no clasificado</t>
  </si>
  <si>
    <t>Ø20" @ 22.5º Acero</t>
  </si>
  <si>
    <t xml:space="preserve">Ø30" Acero - L.J. </t>
  </si>
  <si>
    <t xml:space="preserve">Ø30" x Ø20" Acero - L.J. </t>
  </si>
  <si>
    <t>Ø20" @ 90º Acero</t>
  </si>
  <si>
    <t xml:space="preserve">Codos de: </t>
  </si>
  <si>
    <t>Ø20" x Ø12" Acero</t>
  </si>
  <si>
    <t>Ø12" x Ø8" Acero</t>
  </si>
  <si>
    <t>Ø8"  x  Ø4" Acero</t>
  </si>
  <si>
    <t>Reduccion de:</t>
  </si>
  <si>
    <t>SUMINISTRO Y COLOCACION DE HIDRANTE DE  Ø8"</t>
  </si>
  <si>
    <t>Escalera de 3/4"</t>
  </si>
  <si>
    <t>SEÑALIZACION Y MANEJO DE TRANSITO (Incluye: luces, letrero, personal, Cinta aviso de Peligro, Cinta Reflectiva, Banderolero, etc.) (Cubicar deglosado)</t>
  </si>
  <si>
    <t>Cruz de:</t>
  </si>
  <si>
    <t xml:space="preserve">Ø20" x Ø12" Acero </t>
  </si>
  <si>
    <t>Codos de:</t>
  </si>
  <si>
    <t>REPOSICION DE ASFALTO, e=2"</t>
  </si>
  <si>
    <t>Viaje</t>
  </si>
  <si>
    <t>Zapata de Muro (e=0.30) P=3.54qq/m3</t>
  </si>
  <si>
    <t>Muros (e=0.20) P=2.97 qq/m3</t>
  </si>
  <si>
    <t>Losa superior moviles (e=0.25) P=2.29qq/m3</t>
  </si>
  <si>
    <t>Tapa de H.F. (D=0.60)</t>
  </si>
  <si>
    <t xml:space="preserve">Escalera </t>
  </si>
  <si>
    <t>Señalizacion y manejo de transito</t>
  </si>
  <si>
    <t xml:space="preserve">Ø20" Acero - L.J. </t>
  </si>
  <si>
    <t>ANCLAJE P/PIEZAS EN H.A.</t>
  </si>
  <si>
    <t>CONSTRUCCION  DE REGISTRO EN H. A.  PARA VALVULA  DE  Ø30"   (3.50 x 2.10 x 3.00)</t>
  </si>
  <si>
    <t>Valvulas de mariposa de:</t>
  </si>
  <si>
    <t>Junta Tapón de Ø12" Acero</t>
  </si>
  <si>
    <t>1.51 mt  -  2.00 mts</t>
  </si>
  <si>
    <t>CONSTRUCCION REGISTROS DE LADRILLOS PARA VALVULAS DE DESAGUE, AIRE Y VACIO:</t>
  </si>
  <si>
    <t>Ø8" x Ø4"</t>
  </si>
  <si>
    <t>Ø20"</t>
  </si>
  <si>
    <t>PRUEBA HIDROSTATICA TUBERIA DE:</t>
  </si>
  <si>
    <t>Adaptadores 30 Acero L.J.</t>
  </si>
  <si>
    <t>FASE B</t>
  </si>
  <si>
    <t xml:space="preserve">CORPORACION DEL ACUEDUCTO Y ALCANTARILLADO DE SANTO DOMINGO </t>
  </si>
  <si>
    <t>***C.A.A.S.D.***</t>
  </si>
  <si>
    <t>Unidad Ejecutora de Proyectos</t>
  </si>
  <si>
    <t>FASE A</t>
  </si>
  <si>
    <t>2.1.1</t>
  </si>
  <si>
    <t>2.2.1</t>
  </si>
  <si>
    <t>2.3.1</t>
  </si>
  <si>
    <t>2.4.1</t>
  </si>
  <si>
    <t>2.4.2</t>
  </si>
  <si>
    <t>2.6.1</t>
  </si>
  <si>
    <t>2.6.2</t>
  </si>
  <si>
    <t>2.6.3</t>
  </si>
  <si>
    <t>4.1.1</t>
  </si>
  <si>
    <t>4.2.1</t>
  </si>
  <si>
    <t>CONSTRUCCION  DE REGISTRO  EN H. A. PARA VALVULA  DE 20"   (3.50 x 2.10 x 2.40)</t>
  </si>
  <si>
    <t>5.2.1</t>
  </si>
  <si>
    <t>5.2.2</t>
  </si>
  <si>
    <t>5.2.3</t>
  </si>
  <si>
    <t>5.2.4</t>
  </si>
  <si>
    <t>5.3.1</t>
  </si>
  <si>
    <t>5.3.2</t>
  </si>
  <si>
    <t>5.3.3</t>
  </si>
  <si>
    <t>5.4.1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</si>
  <si>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</si>
  <si>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</si>
  <si>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</si>
  <si>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</si>
  <si>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</si>
  <si>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</si>
  <si>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</si>
  <si>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</si>
  <si>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6.2.1</t>
  </si>
  <si>
    <t>6.2.2</t>
  </si>
  <si>
    <t>6.2.3</t>
  </si>
  <si>
    <t>6.2.4</t>
  </si>
  <si>
    <t>6.3.1</t>
  </si>
  <si>
    <t>6.3.2</t>
  </si>
  <si>
    <t>6.3.3</t>
  </si>
  <si>
    <t>6.4.1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</si>
  <si>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</si>
  <si>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</si>
  <si>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</si>
  <si>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</si>
  <si>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</si>
  <si>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</si>
  <si>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</si>
  <si>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</si>
  <si>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Excavacion Roca  Dura a Compresor (20%)</t>
  </si>
  <si>
    <t>3.1.1</t>
  </si>
  <si>
    <t>3.1.2</t>
  </si>
  <si>
    <t>3.2.1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</si>
  <si>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</si>
  <si>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</si>
  <si>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</si>
  <si>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</si>
  <si>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</si>
  <si>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</si>
  <si>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</si>
  <si>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</si>
  <si>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3.4.5</t>
  </si>
  <si>
    <t>3.4.6</t>
  </si>
  <si>
    <t>3.5.1</t>
  </si>
  <si>
    <t>3.6.1</t>
  </si>
  <si>
    <t>3.6.2</t>
  </si>
  <si>
    <t>3.6.3</t>
  </si>
  <si>
    <t>3.7.1</t>
  </si>
  <si>
    <t>3.7.2</t>
  </si>
  <si>
    <t>3.7.3</t>
  </si>
  <si>
    <t xml:space="preserve">Valvulas de desague de Ø8" </t>
  </si>
  <si>
    <t xml:space="preserve">Valvulas de aire y vacio  de Ø3" </t>
  </si>
  <si>
    <t>3.7.4</t>
  </si>
  <si>
    <t>3.7.5</t>
  </si>
  <si>
    <t>4.1.2</t>
  </si>
  <si>
    <t>4.3.1</t>
  </si>
  <si>
    <t>4.3.2</t>
  </si>
  <si>
    <t>4.3.3</t>
  </si>
  <si>
    <t>4.3.4</t>
  </si>
  <si>
    <t>4.4.1</t>
  </si>
  <si>
    <t>4.5.1</t>
  </si>
  <si>
    <t>4.5.2</t>
  </si>
  <si>
    <t>4.5.3</t>
  </si>
  <si>
    <t>Valvulas de desague de Ø8"</t>
  </si>
  <si>
    <t>4.6.1</t>
  </si>
  <si>
    <t>4.6.2</t>
  </si>
  <si>
    <t>4.6.3</t>
  </si>
  <si>
    <t>4.6.4</t>
  </si>
  <si>
    <t>4.6.5</t>
  </si>
  <si>
    <t>Excavacion en Roca  Dura a Compresor (20%)</t>
  </si>
  <si>
    <t>6.2.5</t>
  </si>
  <si>
    <t>DIRECCIÓN TÉCNICA</t>
  </si>
  <si>
    <t>SEGURO Y FIANZAS</t>
  </si>
  <si>
    <t>SUPERVISIÓN</t>
  </si>
  <si>
    <t>SUB-TOTAL GENERAL EN RD$</t>
  </si>
  <si>
    <t>CUENCA HIDROGRAFICA</t>
  </si>
  <si>
    <t>CODIA</t>
  </si>
  <si>
    <t>ITBIS (18% DE DIRECCIÓN TÉCNICA)SEGÚN NORMA 07-2007 DGII</t>
  </si>
  <si>
    <t>Caja Telescópica con proteccion superficial</t>
  </si>
  <si>
    <t>2020-279 UEP</t>
  </si>
  <si>
    <t>Excavacion en Material no Clasificado con Retroexcavadora (80%)</t>
  </si>
  <si>
    <t>SUB-TOTAL DE COSTOS DIRECTOS</t>
  </si>
  <si>
    <t>PRESUPUESTO: EMPALME Ø30" x Ø20" SOBRE LINEA DE DUEY, COLOCACION  LINEA DE REFUERZO DE Ø20" Y Ø8" PVC SDR-26 Y SECCIONAMIENTO DE  Ø30" AGUAS ABAJO DEL EMPALME, DESDE EL NUDO (1) EN LA AVENIDA DUARTE HASTA C/PANTOJA Y  CALLE PANTOJAS - C/LA ISABELA HASTA EL NUDO (17) + 13.34 ML EN   LA CALLE LA ISABELA, PARA EL SECTOR PANTOJA, MUNICIPIO LOS ALCARRIZOS. SANTO DOMINGO OESTE  (PRIMERA PARTE)</t>
  </si>
  <si>
    <t>COLOCACION  LINEA DE REFUERZO DE Ø20" Y Ø8" PVC SDR-26 Y SECCIONAMIENTO DE  Ø30" AGUAS ABAJO DEL EMPALME, DESDE EL NUDO (1) EN LA AVENIDA DUARTE HASTA C/PANTOJA Y  CALLE PANTOJAS - C/LA ISABELA HASTA EL NUDO (9) EN   LA CALLE LA ISABELA, PARA EL SECTOR PANTOJA, MUNICIPIO LOS ALCARRIZOS. SANTO DOMINGO OESTE  (PRIMERA PARTE)</t>
  </si>
  <si>
    <t>CONSTRUCCION  DE REGISTRO  EN  H. A.  PARA VALVULAS  DE  Ø12" (1.60 x 1.60 x 2.35) (2 UDS)</t>
  </si>
  <si>
    <t>Ø20" x Ø4"</t>
  </si>
  <si>
    <t>MANO DE OBRA PLOMERIA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</si>
</sst>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RD$&quot;#,##0.00_);\(&quot;RD$&quot;#,##0.00\)"/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([$€]* #,##0.00_);_([$€]* \(#,##0.00\);_([$€]* &quot;-&quot;??_);_(@_)"/>
    <numFmt numFmtId="169" formatCode="_(* #,##0.00_);_(* \(#,##0.00\);_(* \-??_);_(@_)"/>
    <numFmt numFmtId="170" formatCode="0.00_)"/>
    <numFmt numFmtId="171" formatCode="0.0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Verdana"/>
      <family val="2"/>
    </font>
    <font>
      <sz val="11"/>
      <color theme="1" tint="0.24994659260841701"/>
      <name val="Cambria"/>
      <family val="2"/>
      <scheme val="major"/>
    </font>
    <font>
      <b/>
      <sz val="42"/>
      <color theme="7"/>
      <name val="Cambria"/>
      <family val="2"/>
      <scheme val="major"/>
    </font>
    <font>
      <i/>
      <sz val="11"/>
      <color theme="7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mbria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3"/>
      <color theme="1" tint="0.24994659260841701"/>
      <name val="Cambria"/>
      <family val="2"/>
      <scheme val="major"/>
    </font>
    <font>
      <b/>
      <sz val="13"/>
      <color theme="7"/>
      <name val="Cambria"/>
      <family val="2"/>
      <scheme val="maj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name val="Times New Roman"/>
      <family val="1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indexed="8"/>
      <name val="Arial"/>
      <family val="2"/>
    </font>
    <font>
      <sz val="14"/>
      <color theme="4" tint="-0.249977111117893"/>
      <name val="Arial"/>
      <family val="2"/>
    </font>
    <font>
      <sz val="14"/>
      <color rgb="FF92D050"/>
      <name val="Arial"/>
      <family val="2"/>
    </font>
    <font>
      <sz val="14"/>
      <color rgb="FF00B0F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double">
        <color indexed="8"/>
      </right>
      <top/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uble">
        <color indexed="8"/>
      </bottom>
      <diagonal/>
    </border>
  </borders>
  <cellStyleXfs count="63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8" fontId="8" fillId="0" borderId="0" applyFont="0" applyFill="0" applyBorder="0" applyAlignment="0" applyProtection="0"/>
    <xf numFmtId="0" fontId="20" fillId="3" borderId="0" applyNumberFormat="0" applyBorder="0" applyAlignment="0" applyProtection="0"/>
    <xf numFmtId="43" fontId="8" fillId="0" borderId="0" applyFont="0" applyFill="0" applyBorder="0" applyAlignment="0" applyProtection="0"/>
    <xf numFmtId="0" fontId="21" fillId="22" borderId="0" applyNumberFormat="0" applyBorder="0" applyAlignment="0" applyProtection="0"/>
    <xf numFmtId="0" fontId="30" fillId="0" borderId="0"/>
    <xf numFmtId="0" fontId="12" fillId="23" borderId="4" applyNumberFormat="0" applyFont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8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5" fillId="16" borderId="1" applyNumberFormat="0" applyAlignment="0" applyProtection="0"/>
    <xf numFmtId="0" fontId="15" fillId="16" borderId="1" applyNumberFormat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6" fillId="17" borderId="2" applyNumberFormat="0" applyAlignment="0" applyProtection="0"/>
    <xf numFmtId="0" fontId="16" fillId="17" borderId="2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3" borderId="4" applyNumberFormat="0" applyFont="0" applyAlignment="0" applyProtection="0"/>
    <xf numFmtId="0" fontId="12" fillId="23" borderId="4" applyNumberFormat="0" applyFont="0" applyAlignment="0" applyProtection="0"/>
    <xf numFmtId="0" fontId="12" fillId="23" borderId="4" applyNumberFormat="0" applyFont="0" applyAlignment="0" applyProtection="0"/>
    <xf numFmtId="0" fontId="12" fillId="23" borderId="4" applyNumberFormat="0" applyFont="0" applyAlignment="0" applyProtection="0"/>
    <xf numFmtId="0" fontId="22" fillId="16" borderId="5" applyNumberFormat="0" applyAlignment="0" applyProtection="0"/>
    <xf numFmtId="0" fontId="22" fillId="16" borderId="5" applyNumberFormat="0" applyAlignment="0" applyProtection="0"/>
    <xf numFmtId="0" fontId="22" fillId="16" borderId="5" applyNumberFormat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39" fontId="31" fillId="0" borderId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4" fontId="11" fillId="0" borderId="0" applyNumberFormat="0"/>
    <xf numFmtId="43" fontId="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Protection="0">
      <alignment vertical="center"/>
    </xf>
    <xf numFmtId="0" fontId="39" fillId="25" borderId="11" applyNumberFormat="0" applyProtection="0">
      <alignment horizontal="left" vertical="center"/>
    </xf>
    <xf numFmtId="1" fontId="40" fillId="25" borderId="11">
      <alignment horizontal="center" vertical="center"/>
    </xf>
    <xf numFmtId="0" fontId="36" fillId="26" borderId="12" applyNumberFormat="0" applyFont="0" applyAlignment="0">
      <alignment horizontal="center"/>
    </xf>
    <xf numFmtId="0" fontId="41" fillId="0" borderId="0" applyNumberFormat="0" applyFill="0" applyBorder="0" applyProtection="0">
      <alignment horizontal="left" vertical="center"/>
    </xf>
    <xf numFmtId="0" fontId="36" fillId="27" borderId="13" applyNumberFormat="0" applyFont="0" applyAlignment="0">
      <alignment horizontal="center"/>
    </xf>
    <xf numFmtId="0" fontId="36" fillId="28" borderId="13" applyNumberFormat="0" applyFont="0" applyAlignment="0">
      <alignment horizontal="center"/>
    </xf>
    <xf numFmtId="0" fontId="36" fillId="29" borderId="13" applyNumberFormat="0" applyFont="0" applyAlignment="0">
      <alignment horizontal="center"/>
    </xf>
    <xf numFmtId="0" fontId="36" fillId="30" borderId="13" applyNumberFormat="0" applyFont="0" applyAlignment="0">
      <alignment horizontal="center"/>
    </xf>
    <xf numFmtId="0" fontId="42" fillId="0" borderId="0" applyFill="0" applyProtection="0">
      <alignment vertical="center"/>
    </xf>
    <xf numFmtId="0" fontId="42" fillId="0" borderId="0" applyFill="0" applyProtection="0">
      <alignment horizontal="center" vertical="center" wrapText="1"/>
    </xf>
    <xf numFmtId="0" fontId="42" fillId="0" borderId="0" applyFill="0" applyProtection="0">
      <alignment horizontal="left"/>
    </xf>
    <xf numFmtId="0" fontId="42" fillId="0" borderId="0" applyFill="0" applyBorder="0" applyProtection="0">
      <alignment horizontal="center" wrapText="1"/>
    </xf>
    <xf numFmtId="3" fontId="42" fillId="0" borderId="14" applyFill="0" applyProtection="0">
      <alignment horizontal="center"/>
    </xf>
    <xf numFmtId="0" fontId="43" fillId="0" borderId="0" applyFill="0" applyBorder="0" applyProtection="0">
      <alignment horizontal="left" wrapText="1"/>
    </xf>
    <xf numFmtId="9" fontId="44" fillId="0" borderId="0" applyFill="0" applyBorder="0" applyProtection="0">
      <alignment horizontal="center" vertical="center"/>
    </xf>
    <xf numFmtId="0" fontId="36" fillId="0" borderId="0" applyNumberFormat="0" applyFill="0" applyBorder="0" applyProtection="0">
      <alignment horizontal="center" vertical="center"/>
    </xf>
    <xf numFmtId="0" fontId="1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1">
    <xf numFmtId="0" fontId="0" fillId="0" borderId="0" xfId="0"/>
    <xf numFmtId="0" fontId="10" fillId="0" borderId="0" xfId="0" applyFont="1"/>
    <xf numFmtId="0" fontId="29" fillId="0" borderId="0" xfId="0" applyFont="1" applyAlignment="1">
      <alignment horizontal="right"/>
    </xf>
    <xf numFmtId="15" fontId="29" fillId="0" borderId="0" xfId="0" applyNumberFormat="1" applyFont="1" applyAlignment="1">
      <alignment horizontal="left"/>
    </xf>
    <xf numFmtId="0" fontId="34" fillId="0" borderId="0" xfId="0" applyFont="1" applyFill="1" applyAlignment="1">
      <alignment vertical="center" wrapText="1"/>
    </xf>
    <xf numFmtId="0" fontId="35" fillId="0" borderId="0" xfId="0" applyFont="1"/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4" fontId="32" fillId="0" borderId="25" xfId="0" applyNumberFormat="1" applyFont="1" applyBorder="1" applyAlignment="1">
      <alignment horizontal="center" vertical="center"/>
    </xf>
    <xf numFmtId="0" fontId="32" fillId="0" borderId="26" xfId="0" quotePrefix="1" applyFont="1" applyBorder="1" applyAlignment="1">
      <alignment horizontal="center" vertical="center"/>
    </xf>
    <xf numFmtId="0" fontId="32" fillId="0" borderId="24" xfId="0" applyFont="1" applyFill="1" applyBorder="1" applyAlignment="1">
      <alignment horizontal="right" vertical="center" wrapText="1"/>
    </xf>
    <xf numFmtId="0" fontId="32" fillId="0" borderId="25" xfId="0" applyFont="1" applyFill="1" applyBorder="1" applyAlignment="1">
      <alignment horizontal="left" wrapText="1"/>
    </xf>
    <xf numFmtId="4" fontId="33" fillId="0" borderId="25" xfId="0" applyNumberFormat="1" applyFont="1" applyFill="1" applyBorder="1" applyAlignment="1">
      <alignment wrapText="1"/>
    </xf>
    <xf numFmtId="0" fontId="33" fillId="0" borderId="25" xfId="0" applyFont="1" applyFill="1" applyBorder="1" applyAlignment="1">
      <alignment horizontal="center" wrapText="1"/>
    </xf>
    <xf numFmtId="4" fontId="33" fillId="0" borderId="25" xfId="33" applyNumberFormat="1" applyFont="1" applyFill="1" applyBorder="1" applyAlignment="1">
      <alignment horizontal="right" wrapText="1"/>
    </xf>
    <xf numFmtId="43" fontId="33" fillId="0" borderId="25" xfId="33" applyFont="1" applyFill="1" applyBorder="1" applyAlignment="1">
      <alignment wrapText="1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4" fontId="10" fillId="0" borderId="0" xfId="0" applyNumberFormat="1" applyFont="1" applyAlignment="1">
      <alignment horizontal="centerContinuous"/>
    </xf>
    <xf numFmtId="0" fontId="47" fillId="0" borderId="0" xfId="0" applyFont="1"/>
    <xf numFmtId="0" fontId="48" fillId="0" borderId="0" xfId="0" applyFont="1"/>
    <xf numFmtId="170" fontId="46" fillId="31" borderId="16" xfId="595" applyNumberFormat="1" applyFont="1" applyFill="1" applyBorder="1" applyAlignment="1">
      <alignment horizontal="center" vertical="center"/>
    </xf>
    <xf numFmtId="170" fontId="46" fillId="31" borderId="17" xfId="595" applyNumberFormat="1" applyFont="1" applyFill="1" applyBorder="1" applyAlignment="1">
      <alignment horizontal="center" vertical="center"/>
    </xf>
    <xf numFmtId="169" fontId="46" fillId="31" borderId="17" xfId="250" applyNumberFormat="1" applyFont="1" applyFill="1" applyBorder="1" applyAlignment="1" applyProtection="1">
      <alignment horizontal="center" vertical="center"/>
    </xf>
    <xf numFmtId="169" fontId="46" fillId="31" borderId="18" xfId="250" applyNumberFormat="1" applyFont="1" applyFill="1" applyBorder="1" applyAlignment="1" applyProtection="1">
      <alignment horizontal="center" vertical="center"/>
    </xf>
    <xf numFmtId="0" fontId="48" fillId="0" borderId="0" xfId="0" applyFont="1" applyBorder="1"/>
    <xf numFmtId="0" fontId="9" fillId="0" borderId="19" xfId="45" applyFont="1" applyBorder="1" applyAlignment="1">
      <alignment horizontal="right" vertical="center" wrapText="1"/>
    </xf>
    <xf numFmtId="0" fontId="9" fillId="0" borderId="15" xfId="45" applyFont="1" applyBorder="1" applyAlignment="1">
      <alignment vertical="center" wrapText="1"/>
    </xf>
    <xf numFmtId="169" fontId="10" fillId="32" borderId="15" xfId="585" applyNumberFormat="1" applyFont="1" applyFill="1" applyBorder="1" applyAlignment="1" applyProtection="1">
      <alignment horizontal="center" vertical="center" wrapText="1"/>
    </xf>
    <xf numFmtId="0" fontId="10" fillId="0" borderId="15" xfId="45" applyFont="1" applyBorder="1" applyAlignment="1">
      <alignment horizontal="center" vertical="center" wrapText="1"/>
    </xf>
    <xf numFmtId="169" fontId="10" fillId="0" borderId="15" xfId="585" applyNumberFormat="1" applyFont="1" applyFill="1" applyBorder="1" applyAlignment="1" applyProtection="1">
      <alignment vertical="center" wrapText="1"/>
    </xf>
    <xf numFmtId="169" fontId="10" fillId="0" borderId="15" xfId="585" applyNumberFormat="1" applyFont="1" applyFill="1" applyBorder="1" applyAlignment="1" applyProtection="1">
      <alignment horizontal="right" vertical="center" wrapText="1"/>
    </xf>
    <xf numFmtId="169" fontId="9" fillId="0" borderId="20" xfId="585" applyNumberFormat="1" applyFont="1" applyFill="1" applyBorder="1" applyAlignment="1" applyProtection="1">
      <alignment horizontal="right" vertical="center" wrapText="1"/>
    </xf>
    <xf numFmtId="43" fontId="34" fillId="0" borderId="0" xfId="33" applyFont="1" applyFill="1" applyBorder="1" applyAlignment="1">
      <alignment horizontal="left" vertical="center" wrapText="1"/>
    </xf>
    <xf numFmtId="0" fontId="48" fillId="0" borderId="0" xfId="0" applyFont="1" applyFill="1" applyAlignment="1">
      <alignment vertical="center" wrapText="1"/>
    </xf>
    <xf numFmtId="43" fontId="32" fillId="0" borderId="26" xfId="33" applyFont="1" applyFill="1" applyBorder="1" applyAlignment="1">
      <alignment wrapText="1"/>
    </xf>
    <xf numFmtId="0" fontId="10" fillId="0" borderId="19" xfId="45" applyFont="1" applyBorder="1" applyAlignment="1">
      <alignment horizontal="right" vertical="center" wrapText="1"/>
    </xf>
    <xf numFmtId="0" fontId="10" fillId="0" borderId="15" xfId="45" applyFont="1" applyBorder="1" applyAlignment="1">
      <alignment vertical="center" wrapText="1"/>
    </xf>
    <xf numFmtId="0" fontId="48" fillId="0" borderId="0" xfId="0" applyFont="1" applyFill="1" applyBorder="1" applyAlignment="1">
      <alignment vertical="center" wrapText="1"/>
    </xf>
    <xf numFmtId="0" fontId="48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48" fillId="24" borderId="0" xfId="0" applyFont="1" applyFill="1" applyAlignment="1">
      <alignment vertical="center" wrapText="1"/>
    </xf>
    <xf numFmtId="0" fontId="10" fillId="0" borderId="28" xfId="45" applyFont="1" applyBorder="1" applyAlignment="1">
      <alignment horizontal="right" vertical="center" wrapText="1"/>
    </xf>
    <xf numFmtId="0" fontId="10" fillId="0" borderId="29" xfId="45" applyFont="1" applyBorder="1" applyAlignment="1">
      <alignment vertical="center" wrapText="1"/>
    </xf>
    <xf numFmtId="169" fontId="10" fillId="32" borderId="29" xfId="585" applyNumberFormat="1" applyFont="1" applyFill="1" applyBorder="1" applyAlignment="1" applyProtection="1">
      <alignment horizontal="center" vertical="center" wrapText="1"/>
    </xf>
    <xf numFmtId="0" fontId="10" fillId="0" borderId="29" xfId="45" applyFont="1" applyBorder="1" applyAlignment="1">
      <alignment horizontal="center" vertical="center" wrapText="1"/>
    </xf>
    <xf numFmtId="169" fontId="10" fillId="0" borderId="29" xfId="585" applyNumberFormat="1" applyFont="1" applyFill="1" applyBorder="1" applyAlignment="1" applyProtection="1">
      <alignment vertical="center" wrapText="1"/>
    </xf>
    <xf numFmtId="169" fontId="10" fillId="0" borderId="29" xfId="585" applyNumberFormat="1" applyFont="1" applyFill="1" applyBorder="1" applyAlignment="1" applyProtection="1">
      <alignment horizontal="right" vertical="center" wrapText="1"/>
    </xf>
    <xf numFmtId="169" fontId="9" fillId="0" borderId="30" xfId="585" applyNumberFormat="1" applyFont="1" applyFill="1" applyBorder="1" applyAlignment="1" applyProtection="1">
      <alignment horizontal="right" vertical="center" wrapText="1"/>
    </xf>
    <xf numFmtId="0" fontId="48" fillId="24" borderId="0" xfId="0" applyFont="1" applyFill="1"/>
    <xf numFmtId="0" fontId="48" fillId="24" borderId="0" xfId="0" applyFont="1" applyFill="1" applyBorder="1"/>
    <xf numFmtId="0" fontId="49" fillId="24" borderId="0" xfId="0" applyFont="1" applyFill="1"/>
    <xf numFmtId="0" fontId="49" fillId="24" borderId="0" xfId="0" applyFont="1" applyFill="1" applyBorder="1"/>
    <xf numFmtId="170" fontId="46" fillId="31" borderId="17" xfId="595" applyNumberFormat="1" applyFont="1" applyFill="1" applyBorder="1" applyAlignment="1">
      <alignment horizontal="left" vertical="center"/>
    </xf>
    <xf numFmtId="43" fontId="48" fillId="0" borderId="0" xfId="0" applyNumberFormat="1" applyFont="1" applyFill="1" applyAlignment="1">
      <alignment vertical="center" wrapText="1"/>
    </xf>
    <xf numFmtId="0" fontId="48" fillId="0" borderId="0" xfId="455" applyFont="1" applyFill="1" applyAlignment="1">
      <alignment vertical="center" wrapText="1"/>
    </xf>
    <xf numFmtId="0" fontId="33" fillId="24" borderId="0" xfId="0" applyFont="1" applyFill="1"/>
    <xf numFmtId="169" fontId="10" fillId="0" borderId="15" xfId="585" applyNumberFormat="1" applyFont="1" applyFill="1" applyBorder="1" applyAlignment="1" applyProtection="1">
      <alignment horizontal="center" vertical="center" wrapText="1"/>
    </xf>
    <xf numFmtId="0" fontId="33" fillId="0" borderId="10" xfId="0" applyFont="1" applyFill="1" applyBorder="1"/>
    <xf numFmtId="0" fontId="33" fillId="24" borderId="0" xfId="0" applyFont="1" applyFill="1" applyBorder="1"/>
    <xf numFmtId="171" fontId="50" fillId="0" borderId="21" xfId="595" applyNumberFormat="1" applyFont="1" applyBorder="1" applyAlignment="1">
      <alignment vertical="center"/>
    </xf>
    <xf numFmtId="170" fontId="50" fillId="0" borderId="22" xfId="595" applyNumberFormat="1" applyFont="1" applyBorder="1" applyAlignment="1">
      <alignment horizontal="left" vertical="center"/>
    </xf>
    <xf numFmtId="43" fontId="50" fillId="0" borderId="22" xfId="480" applyFont="1" applyBorder="1" applyAlignment="1" applyProtection="1">
      <alignment vertical="center"/>
    </xf>
    <xf numFmtId="43" fontId="46" fillId="0" borderId="23" xfId="480" applyFont="1" applyBorder="1" applyAlignment="1" applyProtection="1">
      <alignment vertical="center"/>
    </xf>
    <xf numFmtId="171" fontId="10" fillId="0" borderId="24" xfId="595" applyNumberFormat="1" applyFont="1" applyBorder="1" applyAlignment="1">
      <alignment vertical="center"/>
    </xf>
    <xf numFmtId="170" fontId="10" fillId="0" borderId="25" xfId="595" applyNumberFormat="1" applyFont="1" applyBorder="1" applyAlignment="1">
      <alignment horizontal="left" vertical="center"/>
    </xf>
    <xf numFmtId="43" fontId="10" fillId="0" borderId="25" xfId="480" applyFont="1" applyFill="1" applyBorder="1" applyAlignment="1" applyProtection="1">
      <alignment horizontal="left" vertical="center"/>
    </xf>
    <xf numFmtId="10" fontId="10" fillId="0" borderId="25" xfId="634" applyNumberFormat="1" applyFont="1" applyFill="1" applyBorder="1" applyAlignment="1" applyProtection="1">
      <alignment horizontal="center" vertical="center" wrapText="1"/>
    </xf>
    <xf numFmtId="43" fontId="10" fillId="0" borderId="25" xfId="480" applyFont="1" applyFill="1" applyBorder="1" applyAlignment="1" applyProtection="1">
      <alignment vertical="center"/>
    </xf>
    <xf numFmtId="43" fontId="10" fillId="0" borderId="26" xfId="480" applyFont="1" applyFill="1" applyBorder="1" applyAlignment="1" applyProtection="1">
      <alignment vertical="center"/>
    </xf>
    <xf numFmtId="0" fontId="48" fillId="0" borderId="0" xfId="0" applyFont="1" applyFill="1" applyBorder="1"/>
    <xf numFmtId="10" fontId="10" fillId="0" borderId="25" xfId="634" applyNumberFormat="1" applyFont="1" applyFill="1" applyBorder="1" applyAlignment="1" applyProtection="1">
      <alignment vertical="center" wrapText="1"/>
    </xf>
    <xf numFmtId="43" fontId="10" fillId="0" borderId="27" xfId="480" applyFont="1" applyFill="1" applyBorder="1" applyAlignment="1" applyProtection="1">
      <alignment vertical="center"/>
    </xf>
    <xf numFmtId="171" fontId="50" fillId="31" borderId="16" xfId="595" applyNumberFormat="1" applyFont="1" applyFill="1" applyBorder="1" applyAlignment="1">
      <alignment vertical="center"/>
    </xf>
    <xf numFmtId="43" fontId="46" fillId="31" borderId="17" xfId="480" applyFont="1" applyFill="1" applyBorder="1" applyAlignment="1" applyProtection="1">
      <alignment vertical="center"/>
    </xf>
    <xf numFmtId="10" fontId="50" fillId="31" borderId="17" xfId="634" applyNumberFormat="1" applyFont="1" applyFill="1" applyBorder="1" applyAlignment="1" applyProtection="1">
      <alignment vertical="center" wrapText="1"/>
    </xf>
    <xf numFmtId="43" fontId="50" fillId="31" borderId="17" xfId="480" applyFont="1" applyFill="1" applyBorder="1" applyAlignment="1" applyProtection="1">
      <alignment vertical="center"/>
    </xf>
    <xf numFmtId="43" fontId="46" fillId="31" borderId="18" xfId="480" applyFont="1" applyFill="1" applyBorder="1" applyAlignment="1" applyProtection="1">
      <alignment vertical="center"/>
    </xf>
    <xf numFmtId="171" fontId="50" fillId="0" borderId="16" xfId="595" applyNumberFormat="1" applyFont="1" applyBorder="1" applyAlignment="1">
      <alignment vertical="center"/>
    </xf>
    <xf numFmtId="170" fontId="46" fillId="0" borderId="17" xfId="595" applyNumberFormat="1" applyFont="1" applyBorder="1" applyAlignment="1">
      <alignment horizontal="left" vertical="center"/>
    </xf>
    <xf numFmtId="43" fontId="46" fillId="0" borderId="17" xfId="480" applyFont="1" applyFill="1" applyBorder="1" applyAlignment="1" applyProtection="1">
      <alignment vertical="center"/>
    </xf>
    <xf numFmtId="10" fontId="50" fillId="0" borderId="17" xfId="634" applyNumberFormat="1" applyFont="1" applyFill="1" applyBorder="1" applyAlignment="1" applyProtection="1">
      <alignment vertical="center" wrapText="1"/>
    </xf>
    <xf numFmtId="43" fontId="50" fillId="0" borderId="17" xfId="480" applyFont="1" applyFill="1" applyBorder="1" applyAlignment="1" applyProtection="1">
      <alignment vertical="center"/>
    </xf>
    <xf numFmtId="43" fontId="46" fillId="0" borderId="18" xfId="480" applyFont="1" applyFill="1" applyBorder="1" applyAlignment="1" applyProtection="1">
      <alignment vertical="center"/>
    </xf>
    <xf numFmtId="10" fontId="50" fillId="31" borderId="17" xfId="634" applyNumberFormat="1" applyFont="1" applyFill="1" applyBorder="1" applyAlignment="1" applyProtection="1">
      <alignment horizontal="center" vertical="center" wrapText="1"/>
    </xf>
    <xf numFmtId="170" fontId="50" fillId="0" borderId="16" xfId="0" applyNumberFormat="1" applyFont="1" applyBorder="1" applyAlignment="1">
      <alignment vertical="center" wrapText="1"/>
    </xf>
    <xf numFmtId="170" fontId="46" fillId="0" borderId="17" xfId="0" applyNumberFormat="1" applyFont="1" applyBorder="1" applyAlignment="1">
      <alignment vertical="center" wrapText="1"/>
    </xf>
    <xf numFmtId="43" fontId="46" fillId="0" borderId="17" xfId="610" applyFont="1" applyFill="1" applyBorder="1" applyAlignment="1" applyProtection="1">
      <alignment vertical="center" wrapText="1"/>
    </xf>
    <xf numFmtId="10" fontId="50" fillId="0" borderId="17" xfId="0" applyNumberFormat="1" applyFont="1" applyBorder="1" applyAlignment="1">
      <alignment vertical="center" wrapText="1"/>
    </xf>
    <xf numFmtId="43" fontId="50" fillId="0" borderId="17" xfId="610" applyFont="1" applyFill="1" applyBorder="1" applyAlignment="1" applyProtection="1">
      <alignment vertical="center" wrapText="1"/>
    </xf>
    <xf numFmtId="43" fontId="46" fillId="0" borderId="18" xfId="610" applyFont="1" applyFill="1" applyBorder="1" applyAlignment="1" applyProtection="1">
      <alignment vertical="center" wrapText="1"/>
    </xf>
    <xf numFmtId="170" fontId="50" fillId="31" borderId="16" xfId="0" applyNumberFormat="1" applyFont="1" applyFill="1" applyBorder="1" applyAlignment="1">
      <alignment vertical="center" wrapText="1"/>
    </xf>
    <xf numFmtId="170" fontId="46" fillId="31" borderId="17" xfId="0" applyNumberFormat="1" applyFont="1" applyFill="1" applyBorder="1" applyAlignment="1">
      <alignment vertical="center" wrapText="1"/>
    </xf>
    <xf numFmtId="10" fontId="50" fillId="31" borderId="17" xfId="0" applyNumberFormat="1" applyFont="1" applyFill="1" applyBorder="1" applyAlignment="1">
      <alignment horizontal="right" vertical="center" wrapText="1"/>
    </xf>
    <xf numFmtId="43" fontId="50" fillId="31" borderId="17" xfId="610" applyFont="1" applyFill="1" applyBorder="1" applyAlignment="1" applyProtection="1">
      <alignment vertical="center" wrapText="1"/>
    </xf>
    <xf numFmtId="43" fontId="46" fillId="31" borderId="18" xfId="610" applyFont="1" applyFill="1" applyBorder="1" applyAlignment="1" applyProtection="1">
      <alignment vertical="center" wrapText="1"/>
    </xf>
    <xf numFmtId="171" fontId="46" fillId="31" borderId="17" xfId="595" applyNumberFormat="1" applyFont="1" applyFill="1" applyBorder="1" applyAlignment="1">
      <alignment vertical="center" wrapText="1"/>
    </xf>
    <xf numFmtId="171" fontId="50" fillId="0" borderId="0" xfId="595" applyNumberFormat="1" applyFont="1" applyAlignment="1">
      <alignment vertical="center"/>
    </xf>
    <xf numFmtId="0" fontId="50" fillId="0" borderId="0" xfId="595" applyFont="1" applyAlignment="1">
      <alignment horizontal="left" vertical="center"/>
    </xf>
    <xf numFmtId="43" fontId="50" fillId="0" borderId="0" xfId="480" applyFont="1" applyBorder="1" applyAlignment="1" applyProtection="1">
      <alignment vertical="center"/>
    </xf>
    <xf numFmtId="43" fontId="10" fillId="0" borderId="0" xfId="480" applyFont="1" applyAlignment="1">
      <alignment vertical="center"/>
    </xf>
    <xf numFmtId="171" fontId="51" fillId="0" borderId="0" xfId="595" applyNumberFormat="1" applyFont="1" applyAlignment="1">
      <alignment vertical="center"/>
    </xf>
    <xf numFmtId="0" fontId="10" fillId="0" borderId="0" xfId="595" applyFont="1" applyAlignment="1">
      <alignment horizontal="left" vertical="center"/>
    </xf>
    <xf numFmtId="43" fontId="10" fillId="0" borderId="0" xfId="480" applyFont="1" applyBorder="1" applyAlignment="1" applyProtection="1">
      <alignment vertical="center"/>
    </xf>
    <xf numFmtId="43" fontId="52" fillId="0" borderId="0" xfId="480" applyFont="1" applyBorder="1" applyAlignment="1" applyProtection="1">
      <alignment vertical="center"/>
    </xf>
    <xf numFmtId="43" fontId="51" fillId="0" borderId="0" xfId="480" applyFont="1" applyBorder="1" applyAlignment="1" applyProtection="1">
      <alignment vertical="center"/>
    </xf>
    <xf numFmtId="0" fontId="48" fillId="0" borderId="0" xfId="0" applyFont="1" applyFill="1" applyAlignment="1">
      <alignment wrapText="1"/>
    </xf>
    <xf numFmtId="0" fontId="46" fillId="0" borderId="0" xfId="595" applyFont="1" applyAlignment="1">
      <alignment horizontal="left" vertical="center"/>
    </xf>
    <xf numFmtId="43" fontId="46" fillId="0" borderId="0" xfId="480" applyFont="1" applyBorder="1" applyAlignment="1" applyProtection="1">
      <alignment vertical="center"/>
    </xf>
    <xf numFmtId="167" fontId="46" fillId="0" borderId="0" xfId="388" applyFont="1" applyBorder="1" applyAlignment="1" applyProtection="1">
      <alignment vertical="center"/>
    </xf>
    <xf numFmtId="171" fontId="10" fillId="0" borderId="0" xfId="595" applyNumberFormat="1" applyFont="1" applyAlignment="1">
      <alignment vertical="center"/>
    </xf>
    <xf numFmtId="0" fontId="53" fillId="0" borderId="0" xfId="595" applyFont="1" applyAlignment="1">
      <alignment horizontal="left" vertical="center"/>
    </xf>
    <xf numFmtId="43" fontId="53" fillId="0" borderId="0" xfId="480" applyFont="1" applyBorder="1" applyAlignment="1" applyProtection="1">
      <alignment vertical="center"/>
    </xf>
    <xf numFmtId="4" fontId="10" fillId="0" borderId="0" xfId="0" applyNumberFormat="1" applyFont="1"/>
    <xf numFmtId="0" fontId="10" fillId="0" borderId="31" xfId="45" applyFont="1" applyBorder="1" applyAlignment="1">
      <alignment horizontal="right" vertical="center" wrapText="1"/>
    </xf>
    <xf numFmtId="0" fontId="10" fillId="0" borderId="32" xfId="45" applyFont="1" applyBorder="1" applyAlignment="1">
      <alignment vertical="center" wrapText="1"/>
    </xf>
    <xf numFmtId="169" fontId="10" fillId="32" borderId="32" xfId="585" applyNumberFormat="1" applyFont="1" applyFill="1" applyBorder="1" applyAlignment="1" applyProtection="1">
      <alignment horizontal="center" vertical="center" wrapText="1"/>
    </xf>
    <xf numFmtId="0" fontId="10" fillId="0" borderId="32" xfId="45" applyFont="1" applyBorder="1" applyAlignment="1">
      <alignment horizontal="center" vertical="center" wrapText="1"/>
    </xf>
    <xf numFmtId="169" fontId="10" fillId="0" borderId="32" xfId="585" applyNumberFormat="1" applyFont="1" applyFill="1" applyBorder="1" applyAlignment="1" applyProtection="1">
      <alignment vertical="center" wrapText="1"/>
    </xf>
    <xf numFmtId="169" fontId="10" fillId="0" borderId="32" xfId="585" applyNumberFormat="1" applyFont="1" applyFill="1" applyBorder="1" applyAlignment="1" applyProtection="1">
      <alignment horizontal="right" vertical="center" wrapText="1"/>
    </xf>
    <xf numFmtId="169" fontId="9" fillId="0" borderId="33" xfId="585" applyNumberFormat="1" applyFont="1" applyFill="1" applyBorder="1" applyAlignment="1" applyProtection="1">
      <alignment horizontal="right" vertical="center" wrapText="1"/>
    </xf>
    <xf numFmtId="0" fontId="9" fillId="0" borderId="28" xfId="45" applyFont="1" applyBorder="1" applyAlignment="1">
      <alignment horizontal="right" vertical="center" wrapText="1"/>
    </xf>
    <xf numFmtId="0" fontId="9" fillId="0" borderId="29" xfId="45" applyFont="1" applyBorder="1" applyAlignment="1">
      <alignment vertical="center" wrapText="1"/>
    </xf>
    <xf numFmtId="0" fontId="10" fillId="0" borderId="15" xfId="45" applyFont="1" applyBorder="1" applyAlignment="1">
      <alignment vertical="center"/>
    </xf>
    <xf numFmtId="0" fontId="34" fillId="0" borderId="0" xfId="0" applyFont="1" applyBorder="1" applyAlignment="1">
      <alignment horizontal="center"/>
    </xf>
    <xf numFmtId="7" fontId="46" fillId="0" borderId="0" xfId="595" applyNumberFormat="1" applyFont="1" applyAlignment="1">
      <alignment horizontal="center" vertical="center"/>
    </xf>
    <xf numFmtId="170" fontId="46" fillId="0" borderId="0" xfId="595" applyNumberFormat="1" applyFont="1" applyAlignment="1">
      <alignment horizontal="center" vertical="center"/>
    </xf>
    <xf numFmtId="170" fontId="45" fillId="0" borderId="0" xfId="595" applyNumberFormat="1" applyFont="1" applyAlignment="1">
      <alignment horizontal="left" vertical="center"/>
    </xf>
    <xf numFmtId="49" fontId="9" fillId="0" borderId="0" xfId="45" applyNumberFormat="1" applyFont="1" applyAlignment="1">
      <alignment horizontal="center" vertical="center" wrapText="1"/>
    </xf>
  </cellXfs>
  <cellStyles count="635">
    <cellStyle name="% complete" xfId="620" xr:uid="{00000000-0005-0000-0000-000000000000}"/>
    <cellStyle name="% complete (beyond plan) legend" xfId="622" xr:uid="{00000000-0005-0000-0000-000001000000}"/>
    <cellStyle name="20% - Énfasis1" xfId="1" builtinId="30" customBuiltin="1"/>
    <cellStyle name="20% - Énfasis1 2" xfId="46" xr:uid="{00000000-0005-0000-0000-000003000000}"/>
    <cellStyle name="20% - Énfasis1 2 2" xfId="47" xr:uid="{00000000-0005-0000-0000-000004000000}"/>
    <cellStyle name="20% - Énfasis1 3" xfId="48" xr:uid="{00000000-0005-0000-0000-000005000000}"/>
    <cellStyle name="20% - Énfasis2" xfId="2" builtinId="34" customBuiltin="1"/>
    <cellStyle name="20% - Énfasis2 2" xfId="49" xr:uid="{00000000-0005-0000-0000-000007000000}"/>
    <cellStyle name="20% - Énfasis2 2 2" xfId="50" xr:uid="{00000000-0005-0000-0000-000008000000}"/>
    <cellStyle name="20% - Énfasis2 3" xfId="51" xr:uid="{00000000-0005-0000-0000-000009000000}"/>
    <cellStyle name="20% - Énfasis3" xfId="3" builtinId="38" customBuiltin="1"/>
    <cellStyle name="20% - Énfasis3 2" xfId="52" xr:uid="{00000000-0005-0000-0000-00000B000000}"/>
    <cellStyle name="20% - Énfasis3 2 2" xfId="53" xr:uid="{00000000-0005-0000-0000-00000C000000}"/>
    <cellStyle name="20% - Énfasis3 3" xfId="54" xr:uid="{00000000-0005-0000-0000-00000D000000}"/>
    <cellStyle name="20% - Énfasis4" xfId="4" builtinId="42" customBuiltin="1"/>
    <cellStyle name="20% - Énfasis4 2" xfId="55" xr:uid="{00000000-0005-0000-0000-00000F000000}"/>
    <cellStyle name="20% - Énfasis4 2 2" xfId="56" xr:uid="{00000000-0005-0000-0000-000010000000}"/>
    <cellStyle name="20% - Énfasis4 3" xfId="57" xr:uid="{00000000-0005-0000-0000-000011000000}"/>
    <cellStyle name="20% - Énfasis5" xfId="5" builtinId="46" customBuiltin="1"/>
    <cellStyle name="20% - Énfasis5 2" xfId="58" xr:uid="{00000000-0005-0000-0000-000013000000}"/>
    <cellStyle name="20% - Énfasis5 2 2" xfId="59" xr:uid="{00000000-0005-0000-0000-000014000000}"/>
    <cellStyle name="20% - Énfasis5 3" xfId="60" xr:uid="{00000000-0005-0000-0000-000015000000}"/>
    <cellStyle name="20% - Énfasis6" xfId="6" builtinId="50" customBuiltin="1"/>
    <cellStyle name="20% - Énfasis6 2" xfId="61" xr:uid="{00000000-0005-0000-0000-000017000000}"/>
    <cellStyle name="20% - Énfasis6 2 2" xfId="62" xr:uid="{00000000-0005-0000-0000-000018000000}"/>
    <cellStyle name="20% - Énfasis6 3" xfId="63" xr:uid="{00000000-0005-0000-0000-000019000000}"/>
    <cellStyle name="40% - Énfasis1" xfId="7" builtinId="31" customBuiltin="1"/>
    <cellStyle name="40% - Énfasis1 2" xfId="64" xr:uid="{00000000-0005-0000-0000-00001B000000}"/>
    <cellStyle name="40% - Énfasis1 2 2" xfId="65" xr:uid="{00000000-0005-0000-0000-00001C000000}"/>
    <cellStyle name="40% - Énfasis1 3" xfId="66" xr:uid="{00000000-0005-0000-0000-00001D000000}"/>
    <cellStyle name="40% - Énfasis2" xfId="8" builtinId="35" customBuiltin="1"/>
    <cellStyle name="40% - Énfasis2 2" xfId="67" xr:uid="{00000000-0005-0000-0000-00001F000000}"/>
    <cellStyle name="40% - Énfasis2 2 2" xfId="68" xr:uid="{00000000-0005-0000-0000-000020000000}"/>
    <cellStyle name="40% - Énfasis2 3" xfId="69" xr:uid="{00000000-0005-0000-0000-000021000000}"/>
    <cellStyle name="40% - Énfasis3" xfId="9" builtinId="39" customBuiltin="1"/>
    <cellStyle name="40% - Énfasis3 2" xfId="70" xr:uid="{00000000-0005-0000-0000-000023000000}"/>
    <cellStyle name="40% - Énfasis3 2 2" xfId="71" xr:uid="{00000000-0005-0000-0000-000024000000}"/>
    <cellStyle name="40% - Énfasis3 3" xfId="72" xr:uid="{00000000-0005-0000-0000-000025000000}"/>
    <cellStyle name="40% - Énfasis4" xfId="10" builtinId="43" customBuiltin="1"/>
    <cellStyle name="40% - Énfasis4 2" xfId="73" xr:uid="{00000000-0005-0000-0000-000027000000}"/>
    <cellStyle name="40% - Énfasis4 2 2" xfId="74" xr:uid="{00000000-0005-0000-0000-000028000000}"/>
    <cellStyle name="40% - Énfasis4 3" xfId="75" xr:uid="{00000000-0005-0000-0000-000029000000}"/>
    <cellStyle name="40% - Énfasis5" xfId="11" builtinId="47" customBuiltin="1"/>
    <cellStyle name="40% - Énfasis5 2" xfId="76" xr:uid="{00000000-0005-0000-0000-00002B000000}"/>
    <cellStyle name="40% - Énfasis5 2 2" xfId="77" xr:uid="{00000000-0005-0000-0000-00002C000000}"/>
    <cellStyle name="40% - Énfasis5 3" xfId="78" xr:uid="{00000000-0005-0000-0000-00002D000000}"/>
    <cellStyle name="40% - Énfasis6" xfId="12" builtinId="51" customBuiltin="1"/>
    <cellStyle name="40% - Énfasis6 2" xfId="79" xr:uid="{00000000-0005-0000-0000-00002F000000}"/>
    <cellStyle name="40% - Énfasis6 2 2" xfId="80" xr:uid="{00000000-0005-0000-0000-000030000000}"/>
    <cellStyle name="40% - Énfasis6 3" xfId="81" xr:uid="{00000000-0005-0000-0000-000031000000}"/>
    <cellStyle name="60% - Énfasis1" xfId="13" builtinId="32" customBuiltin="1"/>
    <cellStyle name="60% - Énfasis1 2" xfId="82" xr:uid="{00000000-0005-0000-0000-000033000000}"/>
    <cellStyle name="60% - Énfasis1 2 2" xfId="83" xr:uid="{00000000-0005-0000-0000-000034000000}"/>
    <cellStyle name="60% - Énfasis1 3" xfId="84" xr:uid="{00000000-0005-0000-0000-000035000000}"/>
    <cellStyle name="60% - Énfasis2" xfId="14" builtinId="36" customBuiltin="1"/>
    <cellStyle name="60% - Énfasis2 2" xfId="85" xr:uid="{00000000-0005-0000-0000-000037000000}"/>
    <cellStyle name="60% - Énfasis2 2 2" xfId="86" xr:uid="{00000000-0005-0000-0000-000038000000}"/>
    <cellStyle name="60% - Énfasis2 3" xfId="87" xr:uid="{00000000-0005-0000-0000-000039000000}"/>
    <cellStyle name="60% - Énfasis3" xfId="15" builtinId="40" customBuiltin="1"/>
    <cellStyle name="60% - Énfasis3 2" xfId="88" xr:uid="{00000000-0005-0000-0000-00003B000000}"/>
    <cellStyle name="60% - Énfasis3 2 2" xfId="89" xr:uid="{00000000-0005-0000-0000-00003C000000}"/>
    <cellStyle name="60% - Énfasis3 3" xfId="90" xr:uid="{00000000-0005-0000-0000-00003D000000}"/>
    <cellStyle name="60% - Énfasis4" xfId="16" builtinId="44" customBuiltin="1"/>
    <cellStyle name="60% - Énfasis4 2" xfId="91" xr:uid="{00000000-0005-0000-0000-00003F000000}"/>
    <cellStyle name="60% - Énfasis4 2 2" xfId="92" xr:uid="{00000000-0005-0000-0000-000040000000}"/>
    <cellStyle name="60% - Énfasis4 3" xfId="93" xr:uid="{00000000-0005-0000-0000-000041000000}"/>
    <cellStyle name="60% - Énfasis5" xfId="17" builtinId="48" customBuiltin="1"/>
    <cellStyle name="60% - Énfasis5 2" xfId="94" xr:uid="{00000000-0005-0000-0000-000043000000}"/>
    <cellStyle name="60% - Énfasis5 2 2" xfId="95" xr:uid="{00000000-0005-0000-0000-000044000000}"/>
    <cellStyle name="60% - Énfasis5 3" xfId="96" xr:uid="{00000000-0005-0000-0000-000045000000}"/>
    <cellStyle name="60% - Énfasis6" xfId="18" builtinId="52" customBuiltin="1"/>
    <cellStyle name="60% - Énfasis6 2" xfId="97" xr:uid="{00000000-0005-0000-0000-000047000000}"/>
    <cellStyle name="60% - Énfasis6 2 2" xfId="98" xr:uid="{00000000-0005-0000-0000-000048000000}"/>
    <cellStyle name="60% - Énfasis6 3" xfId="99" xr:uid="{00000000-0005-0000-0000-000049000000}"/>
    <cellStyle name="Activity" xfId="628" xr:uid="{00000000-0005-0000-0000-00004A000000}"/>
    <cellStyle name="Actual (beyond plan) legend" xfId="621" xr:uid="{00000000-0005-0000-0000-00004B000000}"/>
    <cellStyle name="Actual legend" xfId="619" xr:uid="{00000000-0005-0000-0000-00004C000000}"/>
    <cellStyle name="Buena 2" xfId="100" xr:uid="{00000000-0005-0000-0000-00004E000000}"/>
    <cellStyle name="Buena 2 2" xfId="101" xr:uid="{00000000-0005-0000-0000-00004F000000}"/>
    <cellStyle name="Buena 3" xfId="102" xr:uid="{00000000-0005-0000-0000-000050000000}"/>
    <cellStyle name="Bueno" xfId="19" builtinId="26" customBuiltin="1"/>
    <cellStyle name="Cálculo" xfId="20" builtinId="22" customBuiltin="1"/>
    <cellStyle name="Cálculo 2" xfId="103" xr:uid="{00000000-0005-0000-0000-000052000000}"/>
    <cellStyle name="Cálculo 2 2" xfId="104" xr:uid="{00000000-0005-0000-0000-000053000000}"/>
    <cellStyle name="Cálculo 2_Copia de Xl0000021.xls INGRID" xfId="105" xr:uid="{00000000-0005-0000-0000-000054000000}"/>
    <cellStyle name="Cálculo 3" xfId="106" xr:uid="{00000000-0005-0000-0000-000055000000}"/>
    <cellStyle name="Celda de comprobación" xfId="21" builtinId="23" customBuiltin="1"/>
    <cellStyle name="Celda de comprobación 2" xfId="107" xr:uid="{00000000-0005-0000-0000-000057000000}"/>
    <cellStyle name="Celda de comprobación 2 2" xfId="108" xr:uid="{00000000-0005-0000-0000-000058000000}"/>
    <cellStyle name="Celda de comprobación 2_Copia de Xl0000021.xls INGRID" xfId="109" xr:uid="{00000000-0005-0000-0000-000059000000}"/>
    <cellStyle name="Celda de comprobación 3" xfId="110" xr:uid="{00000000-0005-0000-0000-00005A000000}"/>
    <cellStyle name="Celda vinculada" xfId="22" builtinId="24" customBuiltin="1"/>
    <cellStyle name="Celda vinculada 2" xfId="111" xr:uid="{00000000-0005-0000-0000-00005C000000}"/>
    <cellStyle name="Celda vinculada 2 2" xfId="112" xr:uid="{00000000-0005-0000-0000-00005D000000}"/>
    <cellStyle name="Celda vinculada 2_2013-68" xfId="113" xr:uid="{00000000-0005-0000-0000-00005E000000}"/>
    <cellStyle name="Celda vinculada 3" xfId="114" xr:uid="{00000000-0005-0000-0000-00005F000000}"/>
    <cellStyle name="Comma 2" xfId="461" xr:uid="{00000000-0005-0000-0000-000060000000}"/>
    <cellStyle name="Currency 2" xfId="594" xr:uid="{00000000-0005-0000-0000-000061000000}"/>
    <cellStyle name="Encabezado 1" xfId="41" builtinId="16" customBuiltin="1"/>
    <cellStyle name="Encabezado 1 2" xfId="613" xr:uid="{00000000-0005-0000-0000-000062000000}"/>
    <cellStyle name="Encabezado 4" xfId="23" builtinId="19" customBuiltin="1"/>
    <cellStyle name="Encabezado 4 2" xfId="115" xr:uid="{00000000-0005-0000-0000-000064000000}"/>
    <cellStyle name="Encabezado 4 2 2" xfId="116" xr:uid="{00000000-0005-0000-0000-000065000000}"/>
    <cellStyle name="Encabezado 4 3" xfId="117" xr:uid="{00000000-0005-0000-0000-000066000000}"/>
    <cellStyle name="Encabezado 4 4" xfId="625" xr:uid="{00000000-0005-0000-0000-000067000000}"/>
    <cellStyle name="Énfasis1" xfId="24" builtinId="29" customBuiltin="1"/>
    <cellStyle name="Énfasis1 2" xfId="118" xr:uid="{00000000-0005-0000-0000-000069000000}"/>
    <cellStyle name="Énfasis1 2 2" xfId="119" xr:uid="{00000000-0005-0000-0000-00006A000000}"/>
    <cellStyle name="Énfasis1 3" xfId="120" xr:uid="{00000000-0005-0000-0000-00006B000000}"/>
    <cellStyle name="Énfasis2" xfId="25" builtinId="33" customBuiltin="1"/>
    <cellStyle name="Énfasis2 2" xfId="121" xr:uid="{00000000-0005-0000-0000-00006D000000}"/>
    <cellStyle name="Énfasis2 2 2" xfId="122" xr:uid="{00000000-0005-0000-0000-00006E000000}"/>
    <cellStyle name="Énfasis2 3" xfId="123" xr:uid="{00000000-0005-0000-0000-00006F000000}"/>
    <cellStyle name="Énfasis3" xfId="26" builtinId="37" customBuiltin="1"/>
    <cellStyle name="Énfasis3 2" xfId="124" xr:uid="{00000000-0005-0000-0000-000071000000}"/>
    <cellStyle name="Énfasis3 2 2" xfId="125" xr:uid="{00000000-0005-0000-0000-000072000000}"/>
    <cellStyle name="Énfasis3 3" xfId="126" xr:uid="{00000000-0005-0000-0000-000073000000}"/>
    <cellStyle name="Énfasis4" xfId="27" builtinId="41" customBuiltin="1"/>
    <cellStyle name="Énfasis4 2" xfId="127" xr:uid="{00000000-0005-0000-0000-000075000000}"/>
    <cellStyle name="Énfasis4 2 2" xfId="128" xr:uid="{00000000-0005-0000-0000-000076000000}"/>
    <cellStyle name="Énfasis4 3" xfId="129" xr:uid="{00000000-0005-0000-0000-000077000000}"/>
    <cellStyle name="Énfasis5" xfId="28" builtinId="45" customBuiltin="1"/>
    <cellStyle name="Énfasis5 2" xfId="130" xr:uid="{00000000-0005-0000-0000-000079000000}"/>
    <cellStyle name="Énfasis5 2 2" xfId="131" xr:uid="{00000000-0005-0000-0000-00007A000000}"/>
    <cellStyle name="Énfasis5 3" xfId="132" xr:uid="{00000000-0005-0000-0000-00007B000000}"/>
    <cellStyle name="Énfasis6" xfId="29" builtinId="49" customBuiltin="1"/>
    <cellStyle name="Énfasis6 2" xfId="133" xr:uid="{00000000-0005-0000-0000-00007D000000}"/>
    <cellStyle name="Énfasis6 2 2" xfId="134" xr:uid="{00000000-0005-0000-0000-00007E000000}"/>
    <cellStyle name="Énfasis6 3" xfId="135" xr:uid="{00000000-0005-0000-0000-00007F000000}"/>
    <cellStyle name="Entrada" xfId="30" builtinId="20" customBuiltin="1"/>
    <cellStyle name="Entrada 2" xfId="136" xr:uid="{00000000-0005-0000-0000-000081000000}"/>
    <cellStyle name="Entrada 2 2" xfId="137" xr:uid="{00000000-0005-0000-0000-000082000000}"/>
    <cellStyle name="Entrada 2_Copia de Xl0000021.xls INGRID" xfId="138" xr:uid="{00000000-0005-0000-0000-000083000000}"/>
    <cellStyle name="Entrada 3" xfId="139" xr:uid="{00000000-0005-0000-0000-000084000000}"/>
    <cellStyle name="Euro" xfId="31" xr:uid="{00000000-0005-0000-0000-000085000000}"/>
    <cellStyle name="Euro 10" xfId="140" xr:uid="{00000000-0005-0000-0000-000086000000}"/>
    <cellStyle name="Euro 10 2" xfId="141" xr:uid="{00000000-0005-0000-0000-000087000000}"/>
    <cellStyle name="Euro 10 3" xfId="142" xr:uid="{00000000-0005-0000-0000-000088000000}"/>
    <cellStyle name="Euro 10 4" xfId="143" xr:uid="{00000000-0005-0000-0000-000089000000}"/>
    <cellStyle name="Euro 11" xfId="144" xr:uid="{00000000-0005-0000-0000-00008A000000}"/>
    <cellStyle name="Euro 11 2" xfId="145" xr:uid="{00000000-0005-0000-0000-00008B000000}"/>
    <cellStyle name="Euro 11 3" xfId="146" xr:uid="{00000000-0005-0000-0000-00008C000000}"/>
    <cellStyle name="Euro 11 4" xfId="147" xr:uid="{00000000-0005-0000-0000-00008D000000}"/>
    <cellStyle name="Euro 12" xfId="148" xr:uid="{00000000-0005-0000-0000-00008E000000}"/>
    <cellStyle name="Euro 12 2" xfId="149" xr:uid="{00000000-0005-0000-0000-00008F000000}"/>
    <cellStyle name="Euro 12 3" xfId="150" xr:uid="{00000000-0005-0000-0000-000090000000}"/>
    <cellStyle name="Euro 12 4" xfId="151" xr:uid="{00000000-0005-0000-0000-000091000000}"/>
    <cellStyle name="Euro 13" xfId="152" xr:uid="{00000000-0005-0000-0000-000092000000}"/>
    <cellStyle name="Euro 13 2" xfId="153" xr:uid="{00000000-0005-0000-0000-000093000000}"/>
    <cellStyle name="Euro 13 3" xfId="154" xr:uid="{00000000-0005-0000-0000-000094000000}"/>
    <cellStyle name="Euro 13 4" xfId="155" xr:uid="{00000000-0005-0000-0000-000095000000}"/>
    <cellStyle name="Euro 14" xfId="156" xr:uid="{00000000-0005-0000-0000-000096000000}"/>
    <cellStyle name="Euro 14 2" xfId="157" xr:uid="{00000000-0005-0000-0000-000097000000}"/>
    <cellStyle name="Euro 14 3" xfId="158" xr:uid="{00000000-0005-0000-0000-000098000000}"/>
    <cellStyle name="Euro 14 4" xfId="159" xr:uid="{00000000-0005-0000-0000-000099000000}"/>
    <cellStyle name="Euro 15" xfId="160" xr:uid="{00000000-0005-0000-0000-00009A000000}"/>
    <cellStyle name="Euro 15 2" xfId="161" xr:uid="{00000000-0005-0000-0000-00009B000000}"/>
    <cellStyle name="Euro 15 3" xfId="162" xr:uid="{00000000-0005-0000-0000-00009C000000}"/>
    <cellStyle name="Euro 15 4" xfId="163" xr:uid="{00000000-0005-0000-0000-00009D000000}"/>
    <cellStyle name="Euro 16" xfId="164" xr:uid="{00000000-0005-0000-0000-00009E000000}"/>
    <cellStyle name="Euro 16 2" xfId="165" xr:uid="{00000000-0005-0000-0000-00009F000000}"/>
    <cellStyle name="Euro 16 3" xfId="166" xr:uid="{00000000-0005-0000-0000-0000A0000000}"/>
    <cellStyle name="Euro 16 4" xfId="167" xr:uid="{00000000-0005-0000-0000-0000A1000000}"/>
    <cellStyle name="Euro 17" xfId="168" xr:uid="{00000000-0005-0000-0000-0000A2000000}"/>
    <cellStyle name="Euro 17 2" xfId="169" xr:uid="{00000000-0005-0000-0000-0000A3000000}"/>
    <cellStyle name="Euro 17 3" xfId="170" xr:uid="{00000000-0005-0000-0000-0000A4000000}"/>
    <cellStyle name="Euro 17 4" xfId="171" xr:uid="{00000000-0005-0000-0000-0000A5000000}"/>
    <cellStyle name="Euro 2" xfId="172" xr:uid="{00000000-0005-0000-0000-0000A6000000}"/>
    <cellStyle name="Euro 2 10" xfId="173" xr:uid="{00000000-0005-0000-0000-0000A7000000}"/>
    <cellStyle name="Euro 2 11" xfId="174" xr:uid="{00000000-0005-0000-0000-0000A8000000}"/>
    <cellStyle name="Euro 2 2" xfId="175" xr:uid="{00000000-0005-0000-0000-0000A9000000}"/>
    <cellStyle name="Euro 2 2 2" xfId="176" xr:uid="{00000000-0005-0000-0000-0000AA000000}"/>
    <cellStyle name="Euro 2 2 2 2" xfId="177" xr:uid="{00000000-0005-0000-0000-0000AB000000}"/>
    <cellStyle name="Euro 2 2 2 3" xfId="178" xr:uid="{00000000-0005-0000-0000-0000AC000000}"/>
    <cellStyle name="Euro 2 2 2 4" xfId="179" xr:uid="{00000000-0005-0000-0000-0000AD000000}"/>
    <cellStyle name="Euro 2 2 3" xfId="180" xr:uid="{00000000-0005-0000-0000-0000AE000000}"/>
    <cellStyle name="Euro 2 2 3 2" xfId="181" xr:uid="{00000000-0005-0000-0000-0000AF000000}"/>
    <cellStyle name="Euro 2 2 3 3" xfId="182" xr:uid="{00000000-0005-0000-0000-0000B0000000}"/>
    <cellStyle name="Euro 2 2 3 4" xfId="183" xr:uid="{00000000-0005-0000-0000-0000B1000000}"/>
    <cellStyle name="Euro 2 2 4" xfId="184" xr:uid="{00000000-0005-0000-0000-0000B2000000}"/>
    <cellStyle name="Euro 2 2 4 2" xfId="185" xr:uid="{00000000-0005-0000-0000-0000B3000000}"/>
    <cellStyle name="Euro 2 2 4 3" xfId="186" xr:uid="{00000000-0005-0000-0000-0000B4000000}"/>
    <cellStyle name="Euro 2 2 4 4" xfId="187" xr:uid="{00000000-0005-0000-0000-0000B5000000}"/>
    <cellStyle name="Euro 2 2 5" xfId="188" xr:uid="{00000000-0005-0000-0000-0000B6000000}"/>
    <cellStyle name="Euro 2 2 5 2" xfId="189" xr:uid="{00000000-0005-0000-0000-0000B7000000}"/>
    <cellStyle name="Euro 2 2 5 3" xfId="190" xr:uid="{00000000-0005-0000-0000-0000B8000000}"/>
    <cellStyle name="Euro 2 2 5 4" xfId="191" xr:uid="{00000000-0005-0000-0000-0000B9000000}"/>
    <cellStyle name="Euro 2 2 6" xfId="192" xr:uid="{00000000-0005-0000-0000-0000BA000000}"/>
    <cellStyle name="Euro 2 2 6 2" xfId="193" xr:uid="{00000000-0005-0000-0000-0000BB000000}"/>
    <cellStyle name="Euro 2 2 6 3" xfId="194" xr:uid="{00000000-0005-0000-0000-0000BC000000}"/>
    <cellStyle name="Euro 2 2 6 4" xfId="195" xr:uid="{00000000-0005-0000-0000-0000BD000000}"/>
    <cellStyle name="Euro 2 3" xfId="196" xr:uid="{00000000-0005-0000-0000-0000BE000000}"/>
    <cellStyle name="Euro 2 3 2" xfId="197" xr:uid="{00000000-0005-0000-0000-0000BF000000}"/>
    <cellStyle name="Euro 2 3 3" xfId="198" xr:uid="{00000000-0005-0000-0000-0000C0000000}"/>
    <cellStyle name="Euro 2 3 4" xfId="199" xr:uid="{00000000-0005-0000-0000-0000C1000000}"/>
    <cellStyle name="Euro 2 4" xfId="200" xr:uid="{00000000-0005-0000-0000-0000C2000000}"/>
    <cellStyle name="Euro 2 5" xfId="201" xr:uid="{00000000-0005-0000-0000-0000C3000000}"/>
    <cellStyle name="Euro 2 6" xfId="202" xr:uid="{00000000-0005-0000-0000-0000C4000000}"/>
    <cellStyle name="Euro 2 7" xfId="203" xr:uid="{00000000-0005-0000-0000-0000C5000000}"/>
    <cellStyle name="Euro 2 8" xfId="204" xr:uid="{00000000-0005-0000-0000-0000C6000000}"/>
    <cellStyle name="Euro 2 9" xfId="205" xr:uid="{00000000-0005-0000-0000-0000C7000000}"/>
    <cellStyle name="Euro 3" xfId="206" xr:uid="{00000000-0005-0000-0000-0000C8000000}"/>
    <cellStyle name="Euro 3 2" xfId="207" xr:uid="{00000000-0005-0000-0000-0000C9000000}"/>
    <cellStyle name="Euro 3 3" xfId="208" xr:uid="{00000000-0005-0000-0000-0000CA000000}"/>
    <cellStyle name="Euro 3 4" xfId="209" xr:uid="{00000000-0005-0000-0000-0000CB000000}"/>
    <cellStyle name="Euro 3 5" xfId="210" xr:uid="{00000000-0005-0000-0000-0000CC000000}"/>
    <cellStyle name="Euro 4" xfId="211" xr:uid="{00000000-0005-0000-0000-0000CD000000}"/>
    <cellStyle name="Euro 4 2" xfId="212" xr:uid="{00000000-0005-0000-0000-0000CE000000}"/>
    <cellStyle name="Euro 4 3" xfId="213" xr:uid="{00000000-0005-0000-0000-0000CF000000}"/>
    <cellStyle name="Euro 4 4" xfId="214" xr:uid="{00000000-0005-0000-0000-0000D0000000}"/>
    <cellStyle name="Euro 4 5" xfId="215" xr:uid="{00000000-0005-0000-0000-0000D1000000}"/>
    <cellStyle name="Euro 5" xfId="216" xr:uid="{00000000-0005-0000-0000-0000D2000000}"/>
    <cellStyle name="Euro 5 2" xfId="217" xr:uid="{00000000-0005-0000-0000-0000D3000000}"/>
    <cellStyle name="Euro 5 3" xfId="218" xr:uid="{00000000-0005-0000-0000-0000D4000000}"/>
    <cellStyle name="Euro 5 4" xfId="219" xr:uid="{00000000-0005-0000-0000-0000D5000000}"/>
    <cellStyle name="Euro 6" xfId="220" xr:uid="{00000000-0005-0000-0000-0000D6000000}"/>
    <cellStyle name="Euro 6 2" xfId="221" xr:uid="{00000000-0005-0000-0000-0000D7000000}"/>
    <cellStyle name="Euro 6 3" xfId="222" xr:uid="{00000000-0005-0000-0000-0000D8000000}"/>
    <cellStyle name="Euro 6 4" xfId="223" xr:uid="{00000000-0005-0000-0000-0000D9000000}"/>
    <cellStyle name="Euro 7" xfId="224" xr:uid="{00000000-0005-0000-0000-0000DA000000}"/>
    <cellStyle name="Euro 7 2" xfId="225" xr:uid="{00000000-0005-0000-0000-0000DB000000}"/>
    <cellStyle name="Euro 7 3" xfId="226" xr:uid="{00000000-0005-0000-0000-0000DC000000}"/>
    <cellStyle name="Euro 7 4" xfId="227" xr:uid="{00000000-0005-0000-0000-0000DD000000}"/>
    <cellStyle name="Euro 8" xfId="228" xr:uid="{00000000-0005-0000-0000-0000DE000000}"/>
    <cellStyle name="Euro 8 2" xfId="229" xr:uid="{00000000-0005-0000-0000-0000DF000000}"/>
    <cellStyle name="Euro 8 3" xfId="230" xr:uid="{00000000-0005-0000-0000-0000E0000000}"/>
    <cellStyle name="Euro 8 4" xfId="231" xr:uid="{00000000-0005-0000-0000-0000E1000000}"/>
    <cellStyle name="Euro 9" xfId="232" xr:uid="{00000000-0005-0000-0000-0000E2000000}"/>
    <cellStyle name="Euro 9 2" xfId="233" xr:uid="{00000000-0005-0000-0000-0000E3000000}"/>
    <cellStyle name="Euro 9 3" xfId="234" xr:uid="{00000000-0005-0000-0000-0000E4000000}"/>
    <cellStyle name="Euro 9 4" xfId="235" xr:uid="{00000000-0005-0000-0000-0000E5000000}"/>
    <cellStyle name="Euro 9 5" xfId="236" xr:uid="{00000000-0005-0000-0000-0000E6000000}"/>
    <cellStyle name="Euro 9 6" xfId="237" xr:uid="{00000000-0005-0000-0000-0000E7000000}"/>
    <cellStyle name="Euro 9 7" xfId="238" xr:uid="{00000000-0005-0000-0000-0000E8000000}"/>
    <cellStyle name="Euro 9 8" xfId="239" xr:uid="{00000000-0005-0000-0000-0000E9000000}"/>
    <cellStyle name="Euro 9 9" xfId="240" xr:uid="{00000000-0005-0000-0000-0000EA000000}"/>
    <cellStyle name="Incorrecto" xfId="32" builtinId="27" customBuiltin="1"/>
    <cellStyle name="Incorrecto 2" xfId="241" xr:uid="{00000000-0005-0000-0000-0000EC000000}"/>
    <cellStyle name="Incorrecto 2 2" xfId="242" xr:uid="{00000000-0005-0000-0000-0000ED000000}"/>
    <cellStyle name="Incorrecto 3" xfId="243" xr:uid="{00000000-0005-0000-0000-0000EE000000}"/>
    <cellStyle name="Label" xfId="618" xr:uid="{00000000-0005-0000-0000-0000EF000000}"/>
    <cellStyle name="Millares" xfId="33" builtinId="3"/>
    <cellStyle name="Millares [0] 2" xfId="245" xr:uid="{00000000-0005-0000-0000-0000F1000000}"/>
    <cellStyle name="Millares [0] 2 2" xfId="381" xr:uid="{00000000-0005-0000-0000-0000F2000000}"/>
    <cellStyle name="Millares [0] 2 2 2" xfId="464" xr:uid="{00000000-0005-0000-0000-0000F3000000}"/>
    <cellStyle name="Millares [0] 2 3" xfId="463" xr:uid="{00000000-0005-0000-0000-0000F4000000}"/>
    <cellStyle name="Millares [0] 3" xfId="246" xr:uid="{00000000-0005-0000-0000-0000F5000000}"/>
    <cellStyle name="Millares [0] 3 2" xfId="382" xr:uid="{00000000-0005-0000-0000-0000F6000000}"/>
    <cellStyle name="Millares [0] 3 2 2" xfId="466" xr:uid="{00000000-0005-0000-0000-0000F7000000}"/>
    <cellStyle name="Millares [0] 3 3" xfId="465" xr:uid="{00000000-0005-0000-0000-0000F8000000}"/>
    <cellStyle name="Millares [0] 4" xfId="247" xr:uid="{00000000-0005-0000-0000-0000F9000000}"/>
    <cellStyle name="Millares [0] 4 2" xfId="383" xr:uid="{00000000-0005-0000-0000-0000FA000000}"/>
    <cellStyle name="Millares [0] 4 2 2" xfId="468" xr:uid="{00000000-0005-0000-0000-0000FB000000}"/>
    <cellStyle name="Millares [0] 4 3" xfId="467" xr:uid="{00000000-0005-0000-0000-0000FC000000}"/>
    <cellStyle name="Millares [0] 5" xfId="248" xr:uid="{00000000-0005-0000-0000-0000FD000000}"/>
    <cellStyle name="Millares [0] 5 2" xfId="384" xr:uid="{00000000-0005-0000-0000-0000FE000000}"/>
    <cellStyle name="Millares [0] 5 2 2" xfId="470" xr:uid="{00000000-0005-0000-0000-0000FF000000}"/>
    <cellStyle name="Millares [0] 5 3" xfId="469" xr:uid="{00000000-0005-0000-0000-000000010000}"/>
    <cellStyle name="Millares [0] 6" xfId="249" xr:uid="{00000000-0005-0000-0000-000001010000}"/>
    <cellStyle name="Millares [0] 6 2" xfId="385" xr:uid="{00000000-0005-0000-0000-000002010000}"/>
    <cellStyle name="Millares [0] 6 2 2" xfId="472" xr:uid="{00000000-0005-0000-0000-000003010000}"/>
    <cellStyle name="Millares [0] 6 3" xfId="471" xr:uid="{00000000-0005-0000-0000-000004010000}"/>
    <cellStyle name="Millares 10" xfId="369" xr:uid="{00000000-0005-0000-0000-000005010000}"/>
    <cellStyle name="Millares 10 2" xfId="386" xr:uid="{00000000-0005-0000-0000-000006010000}"/>
    <cellStyle name="Millares 10 3 2 2" xfId="605" xr:uid="{00000000-0005-0000-0000-000007010000}"/>
    <cellStyle name="Millares 10 3 2 2 2 5" xfId="608" xr:uid="{00000000-0005-0000-0000-000008010000}"/>
    <cellStyle name="Millares 10 6" xfId="633" xr:uid="{00000000-0005-0000-0000-000009010000}"/>
    <cellStyle name="Millares 11" xfId="370" xr:uid="{00000000-0005-0000-0000-00000A010000}"/>
    <cellStyle name="Millares 11 2" xfId="387" xr:uid="{00000000-0005-0000-0000-00000B010000}"/>
    <cellStyle name="Millares 11 3" xfId="602" xr:uid="{00000000-0005-0000-0000-00000C010000}"/>
    <cellStyle name="Millares 12" xfId="388" xr:uid="{00000000-0005-0000-0000-00000D010000}"/>
    <cellStyle name="Millares 12 2" xfId="473" xr:uid="{00000000-0005-0000-0000-00000E010000}"/>
    <cellStyle name="Millares 13" xfId="389" xr:uid="{00000000-0005-0000-0000-00000F010000}"/>
    <cellStyle name="Millares 13 2" xfId="474" xr:uid="{00000000-0005-0000-0000-000010010000}"/>
    <cellStyle name="Millares 14" xfId="390" xr:uid="{00000000-0005-0000-0000-000011010000}"/>
    <cellStyle name="Millares 14 2" xfId="475" xr:uid="{00000000-0005-0000-0000-000012010000}"/>
    <cellStyle name="Millares 15" xfId="391" xr:uid="{00000000-0005-0000-0000-000013010000}"/>
    <cellStyle name="Millares 15 2" xfId="476" xr:uid="{00000000-0005-0000-0000-000014010000}"/>
    <cellStyle name="Millares 16" xfId="392" xr:uid="{00000000-0005-0000-0000-000015010000}"/>
    <cellStyle name="Millares 17" xfId="393" xr:uid="{00000000-0005-0000-0000-000016010000}"/>
    <cellStyle name="Millares 18" xfId="394" xr:uid="{00000000-0005-0000-0000-000017010000}"/>
    <cellStyle name="Millares 19" xfId="395" xr:uid="{00000000-0005-0000-0000-000018010000}"/>
    <cellStyle name="Millares 2" xfId="250" xr:uid="{00000000-0005-0000-0000-000019010000}"/>
    <cellStyle name="Millares 2 2" xfId="251" xr:uid="{00000000-0005-0000-0000-00001A010000}"/>
    <cellStyle name="Millares 2 2 2" xfId="252" xr:uid="{00000000-0005-0000-0000-00001B010000}"/>
    <cellStyle name="Millares 2 2 2 2" xfId="396" xr:uid="{00000000-0005-0000-0000-00001C010000}"/>
    <cellStyle name="Millares 2 2 2 2 2" xfId="479" xr:uid="{00000000-0005-0000-0000-00001D010000}"/>
    <cellStyle name="Millares 2 2 2 3" xfId="478" xr:uid="{00000000-0005-0000-0000-00001E010000}"/>
    <cellStyle name="Millares 2 2 3" xfId="253" xr:uid="{00000000-0005-0000-0000-00001F010000}"/>
    <cellStyle name="Millares 2 2 3 2" xfId="397" xr:uid="{00000000-0005-0000-0000-000020010000}"/>
    <cellStyle name="Millares 2 2 3 2 2" xfId="481" xr:uid="{00000000-0005-0000-0000-000021010000}"/>
    <cellStyle name="Millares 2 2 3 3" xfId="480" xr:uid="{00000000-0005-0000-0000-000022010000}"/>
    <cellStyle name="Millares 2 2 4" xfId="254" xr:uid="{00000000-0005-0000-0000-000023010000}"/>
    <cellStyle name="Millares 2 2 4 2" xfId="398" xr:uid="{00000000-0005-0000-0000-000024010000}"/>
    <cellStyle name="Millares 2 2 4 2 2" xfId="483" xr:uid="{00000000-0005-0000-0000-000025010000}"/>
    <cellStyle name="Millares 2 2 4 3" xfId="482" xr:uid="{00000000-0005-0000-0000-000026010000}"/>
    <cellStyle name="Millares 2 2 5" xfId="255" xr:uid="{00000000-0005-0000-0000-000027010000}"/>
    <cellStyle name="Millares 2 2 5 2" xfId="399" xr:uid="{00000000-0005-0000-0000-000028010000}"/>
    <cellStyle name="Millares 2 2 5 2 2" xfId="485" xr:uid="{00000000-0005-0000-0000-000029010000}"/>
    <cellStyle name="Millares 2 2 5 3" xfId="484" xr:uid="{00000000-0005-0000-0000-00002A010000}"/>
    <cellStyle name="Millares 2 2 6" xfId="400" xr:uid="{00000000-0005-0000-0000-00002B010000}"/>
    <cellStyle name="Millares 2 2 6 2" xfId="486" xr:uid="{00000000-0005-0000-0000-00002C010000}"/>
    <cellStyle name="Millares 2 2 7" xfId="477" xr:uid="{00000000-0005-0000-0000-00002D010000}"/>
    <cellStyle name="Millares 2 3" xfId="256" xr:uid="{00000000-0005-0000-0000-00002E010000}"/>
    <cellStyle name="Millares 2 3 2" xfId="257" xr:uid="{00000000-0005-0000-0000-00002F010000}"/>
    <cellStyle name="Millares 2 3 2 2" xfId="401" xr:uid="{00000000-0005-0000-0000-000030010000}"/>
    <cellStyle name="Millares 2 3 2 2 2" xfId="489" xr:uid="{00000000-0005-0000-0000-000031010000}"/>
    <cellStyle name="Millares 2 3 2 3" xfId="488" xr:uid="{00000000-0005-0000-0000-000032010000}"/>
    <cellStyle name="Millares 2 3 3" xfId="258" xr:uid="{00000000-0005-0000-0000-000033010000}"/>
    <cellStyle name="Millares 2 3 3 2" xfId="402" xr:uid="{00000000-0005-0000-0000-000034010000}"/>
    <cellStyle name="Millares 2 3 3 2 2" xfId="491" xr:uid="{00000000-0005-0000-0000-000035010000}"/>
    <cellStyle name="Millares 2 3 3 3" xfId="490" xr:uid="{00000000-0005-0000-0000-000036010000}"/>
    <cellStyle name="Millares 2 3 4" xfId="259" xr:uid="{00000000-0005-0000-0000-000037010000}"/>
    <cellStyle name="Millares 2 3 4 2" xfId="403" xr:uid="{00000000-0005-0000-0000-000038010000}"/>
    <cellStyle name="Millares 2 3 4 2 2" xfId="493" xr:uid="{00000000-0005-0000-0000-000039010000}"/>
    <cellStyle name="Millares 2 3 4 3" xfId="492" xr:uid="{00000000-0005-0000-0000-00003A010000}"/>
    <cellStyle name="Millares 2 3 5" xfId="260" xr:uid="{00000000-0005-0000-0000-00003B010000}"/>
    <cellStyle name="Millares 2 3 5 2" xfId="404" xr:uid="{00000000-0005-0000-0000-00003C010000}"/>
    <cellStyle name="Millares 2 3 5 2 2" xfId="495" xr:uid="{00000000-0005-0000-0000-00003D010000}"/>
    <cellStyle name="Millares 2 3 5 3" xfId="494" xr:uid="{00000000-0005-0000-0000-00003E010000}"/>
    <cellStyle name="Millares 2 3 6" xfId="405" xr:uid="{00000000-0005-0000-0000-00003F010000}"/>
    <cellStyle name="Millares 2 3 6 2" xfId="496" xr:uid="{00000000-0005-0000-0000-000040010000}"/>
    <cellStyle name="Millares 2 3 7" xfId="487" xr:uid="{00000000-0005-0000-0000-000041010000}"/>
    <cellStyle name="Millares 2 4" xfId="261" xr:uid="{00000000-0005-0000-0000-000042010000}"/>
    <cellStyle name="Millares 2 4 2" xfId="406" xr:uid="{00000000-0005-0000-0000-000043010000}"/>
    <cellStyle name="Millares 2 4 2 2" xfId="498" xr:uid="{00000000-0005-0000-0000-000044010000}"/>
    <cellStyle name="Millares 2 4 2 3" xfId="610" xr:uid="{00000000-0005-0000-0000-000045010000}"/>
    <cellStyle name="Millares 2 4 3" xfId="497" xr:uid="{00000000-0005-0000-0000-000046010000}"/>
    <cellStyle name="Millares 2 5" xfId="262" xr:uid="{00000000-0005-0000-0000-000047010000}"/>
    <cellStyle name="Millares 2 5 2" xfId="407" xr:uid="{00000000-0005-0000-0000-000048010000}"/>
    <cellStyle name="Millares 2 5 2 2" xfId="500" xr:uid="{00000000-0005-0000-0000-000049010000}"/>
    <cellStyle name="Millares 2 5 3" xfId="499" xr:uid="{00000000-0005-0000-0000-00004A010000}"/>
    <cellStyle name="Millares 2 6" xfId="408" xr:uid="{00000000-0005-0000-0000-00004B010000}"/>
    <cellStyle name="Millares 2 6 2" xfId="502" xr:uid="{00000000-0005-0000-0000-00004C010000}"/>
    <cellStyle name="Millares 2 6 3" xfId="501" xr:uid="{00000000-0005-0000-0000-00004D010000}"/>
    <cellStyle name="Millares 20" xfId="409" xr:uid="{00000000-0005-0000-0000-00004E010000}"/>
    <cellStyle name="Millares 21" xfId="379" xr:uid="{00000000-0005-0000-0000-00004F010000}"/>
    <cellStyle name="Millares 22" xfId="444" xr:uid="{00000000-0005-0000-0000-000050010000}"/>
    <cellStyle name="Millares 23" xfId="380" xr:uid="{00000000-0005-0000-0000-000051010000}"/>
    <cellStyle name="Millares 24" xfId="378" xr:uid="{00000000-0005-0000-0000-000052010000}"/>
    <cellStyle name="Millares 25" xfId="592" xr:uid="{00000000-0005-0000-0000-000053010000}"/>
    <cellStyle name="Millares 26" xfId="596" xr:uid="{00000000-0005-0000-0000-000054010000}"/>
    <cellStyle name="Millares 27" xfId="597" xr:uid="{00000000-0005-0000-0000-000055010000}"/>
    <cellStyle name="Millares 28" xfId="600" xr:uid="{00000000-0005-0000-0000-000056010000}"/>
    <cellStyle name="Millares 3" xfId="244" xr:uid="{00000000-0005-0000-0000-000057010000}"/>
    <cellStyle name="Millares 3 2" xfId="263" xr:uid="{00000000-0005-0000-0000-000058010000}"/>
    <cellStyle name="Millares 3 2 2" xfId="264" xr:uid="{00000000-0005-0000-0000-000059010000}"/>
    <cellStyle name="Millares 3 2 2 2" xfId="410" xr:uid="{00000000-0005-0000-0000-00005A010000}"/>
    <cellStyle name="Millares 3 2 2 2 2" xfId="505" xr:uid="{00000000-0005-0000-0000-00005B010000}"/>
    <cellStyle name="Millares 3 2 2 3" xfId="504" xr:uid="{00000000-0005-0000-0000-00005C010000}"/>
    <cellStyle name="Millares 3 2 2 4" xfId="601" xr:uid="{00000000-0005-0000-0000-00005D010000}"/>
    <cellStyle name="Millares 3 2 3" xfId="265" xr:uid="{00000000-0005-0000-0000-00005E010000}"/>
    <cellStyle name="Millares 3 2 3 2" xfId="411" xr:uid="{00000000-0005-0000-0000-00005F010000}"/>
    <cellStyle name="Millares 3 2 3 2 2" xfId="507" xr:uid="{00000000-0005-0000-0000-000060010000}"/>
    <cellStyle name="Millares 3 2 3 3" xfId="506" xr:uid="{00000000-0005-0000-0000-000061010000}"/>
    <cellStyle name="Millares 3 2 4" xfId="266" xr:uid="{00000000-0005-0000-0000-000062010000}"/>
    <cellStyle name="Millares 3 2 4 2" xfId="412" xr:uid="{00000000-0005-0000-0000-000063010000}"/>
    <cellStyle name="Millares 3 2 4 2 2" xfId="509" xr:uid="{00000000-0005-0000-0000-000064010000}"/>
    <cellStyle name="Millares 3 2 4 3" xfId="508" xr:uid="{00000000-0005-0000-0000-000065010000}"/>
    <cellStyle name="Millares 3 2 5" xfId="413" xr:uid="{00000000-0005-0000-0000-000066010000}"/>
    <cellStyle name="Millares 3 2 5 2" xfId="510" xr:uid="{00000000-0005-0000-0000-000067010000}"/>
    <cellStyle name="Millares 3 2 6" xfId="503" xr:uid="{00000000-0005-0000-0000-000068010000}"/>
    <cellStyle name="Millares 3 3" xfId="267" xr:uid="{00000000-0005-0000-0000-000069010000}"/>
    <cellStyle name="Millares 3 3 2" xfId="268" xr:uid="{00000000-0005-0000-0000-00006A010000}"/>
    <cellStyle name="Millares 3 3 2 2" xfId="414" xr:uid="{00000000-0005-0000-0000-00006B010000}"/>
    <cellStyle name="Millares 3 3 2 2 2" xfId="513" xr:uid="{00000000-0005-0000-0000-00006C010000}"/>
    <cellStyle name="Millares 3 3 2 3" xfId="512" xr:uid="{00000000-0005-0000-0000-00006D010000}"/>
    <cellStyle name="Millares 3 3 3" xfId="269" xr:uid="{00000000-0005-0000-0000-00006E010000}"/>
    <cellStyle name="Millares 3 3 3 2" xfId="415" xr:uid="{00000000-0005-0000-0000-00006F010000}"/>
    <cellStyle name="Millares 3 3 3 2 2" xfId="515" xr:uid="{00000000-0005-0000-0000-000070010000}"/>
    <cellStyle name="Millares 3 3 3 3" xfId="514" xr:uid="{00000000-0005-0000-0000-000071010000}"/>
    <cellStyle name="Millares 3 3 4" xfId="270" xr:uid="{00000000-0005-0000-0000-000072010000}"/>
    <cellStyle name="Millares 3 3 4 2" xfId="416" xr:uid="{00000000-0005-0000-0000-000073010000}"/>
    <cellStyle name="Millares 3 3 4 2 2" xfId="517" xr:uid="{00000000-0005-0000-0000-000074010000}"/>
    <cellStyle name="Millares 3 3 4 3" xfId="516" xr:uid="{00000000-0005-0000-0000-000075010000}"/>
    <cellStyle name="Millares 3 3 5" xfId="417" xr:uid="{00000000-0005-0000-0000-000076010000}"/>
    <cellStyle name="Millares 3 3 5 2" xfId="518" xr:uid="{00000000-0005-0000-0000-000077010000}"/>
    <cellStyle name="Millares 3 3 6" xfId="511" xr:uid="{00000000-0005-0000-0000-000078010000}"/>
    <cellStyle name="Millares 3 4" xfId="271" xr:uid="{00000000-0005-0000-0000-000079010000}"/>
    <cellStyle name="Millares 3 4 2" xfId="272" xr:uid="{00000000-0005-0000-0000-00007A010000}"/>
    <cellStyle name="Millares 3 4 2 2" xfId="418" xr:uid="{00000000-0005-0000-0000-00007B010000}"/>
    <cellStyle name="Millares 3 4 2 2 2" xfId="521" xr:uid="{00000000-0005-0000-0000-00007C010000}"/>
    <cellStyle name="Millares 3 4 2 3" xfId="520" xr:uid="{00000000-0005-0000-0000-00007D010000}"/>
    <cellStyle name="Millares 3 4 3" xfId="273" xr:uid="{00000000-0005-0000-0000-00007E010000}"/>
    <cellStyle name="Millares 3 4 3 2" xfId="419" xr:uid="{00000000-0005-0000-0000-00007F010000}"/>
    <cellStyle name="Millares 3 4 3 2 2" xfId="523" xr:uid="{00000000-0005-0000-0000-000080010000}"/>
    <cellStyle name="Millares 3 4 3 3" xfId="522" xr:uid="{00000000-0005-0000-0000-000081010000}"/>
    <cellStyle name="Millares 3 4 4" xfId="274" xr:uid="{00000000-0005-0000-0000-000082010000}"/>
    <cellStyle name="Millares 3 4 4 2" xfId="420" xr:uid="{00000000-0005-0000-0000-000083010000}"/>
    <cellStyle name="Millares 3 4 4 2 2" xfId="525" xr:uid="{00000000-0005-0000-0000-000084010000}"/>
    <cellStyle name="Millares 3 4 4 3" xfId="524" xr:uid="{00000000-0005-0000-0000-000085010000}"/>
    <cellStyle name="Millares 3 4 5" xfId="421" xr:uid="{00000000-0005-0000-0000-000086010000}"/>
    <cellStyle name="Millares 3 4 5 2" xfId="526" xr:uid="{00000000-0005-0000-0000-000087010000}"/>
    <cellStyle name="Millares 3 4 6" xfId="519" xr:uid="{00000000-0005-0000-0000-000088010000}"/>
    <cellStyle name="Millares 3 5" xfId="275" xr:uid="{00000000-0005-0000-0000-000089010000}"/>
    <cellStyle name="Millares 3 5 2" xfId="276" xr:uid="{00000000-0005-0000-0000-00008A010000}"/>
    <cellStyle name="Millares 3 5 2 2" xfId="422" xr:uid="{00000000-0005-0000-0000-00008B010000}"/>
    <cellStyle name="Millares 3 5 2 2 2" xfId="529" xr:uid="{00000000-0005-0000-0000-00008C010000}"/>
    <cellStyle name="Millares 3 5 2 3" xfId="528" xr:uid="{00000000-0005-0000-0000-00008D010000}"/>
    <cellStyle name="Millares 3 5 3" xfId="277" xr:uid="{00000000-0005-0000-0000-00008E010000}"/>
    <cellStyle name="Millares 3 5 3 2" xfId="423" xr:uid="{00000000-0005-0000-0000-00008F010000}"/>
    <cellStyle name="Millares 3 5 3 2 2" xfId="531" xr:uid="{00000000-0005-0000-0000-000090010000}"/>
    <cellStyle name="Millares 3 5 3 3" xfId="530" xr:uid="{00000000-0005-0000-0000-000091010000}"/>
    <cellStyle name="Millares 3 5 4" xfId="278" xr:uid="{00000000-0005-0000-0000-000092010000}"/>
    <cellStyle name="Millares 3 5 4 2" xfId="424" xr:uid="{00000000-0005-0000-0000-000093010000}"/>
    <cellStyle name="Millares 3 5 4 2 2" xfId="533" xr:uid="{00000000-0005-0000-0000-000094010000}"/>
    <cellStyle name="Millares 3 5 4 3" xfId="532" xr:uid="{00000000-0005-0000-0000-000095010000}"/>
    <cellStyle name="Millares 3 5 5" xfId="425" xr:uid="{00000000-0005-0000-0000-000096010000}"/>
    <cellStyle name="Millares 3 5 5 2" xfId="534" xr:uid="{00000000-0005-0000-0000-000097010000}"/>
    <cellStyle name="Millares 3 5 6" xfId="527" xr:uid="{00000000-0005-0000-0000-000098010000}"/>
    <cellStyle name="Millares 3 6" xfId="279" xr:uid="{00000000-0005-0000-0000-000099010000}"/>
    <cellStyle name="Millares 3 6 2" xfId="280" xr:uid="{00000000-0005-0000-0000-00009A010000}"/>
    <cellStyle name="Millares 3 6 2 2" xfId="426" xr:uid="{00000000-0005-0000-0000-00009B010000}"/>
    <cellStyle name="Millares 3 6 2 2 2" xfId="537" xr:uid="{00000000-0005-0000-0000-00009C010000}"/>
    <cellStyle name="Millares 3 6 2 3" xfId="536" xr:uid="{00000000-0005-0000-0000-00009D010000}"/>
    <cellStyle name="Millares 3 6 3" xfId="281" xr:uid="{00000000-0005-0000-0000-00009E010000}"/>
    <cellStyle name="Millares 3 6 3 2" xfId="427" xr:uid="{00000000-0005-0000-0000-00009F010000}"/>
    <cellStyle name="Millares 3 6 3 2 2" xfId="539" xr:uid="{00000000-0005-0000-0000-0000A0010000}"/>
    <cellStyle name="Millares 3 6 3 3" xfId="538" xr:uid="{00000000-0005-0000-0000-0000A1010000}"/>
    <cellStyle name="Millares 3 6 4" xfId="282" xr:uid="{00000000-0005-0000-0000-0000A2010000}"/>
    <cellStyle name="Millares 3 6 4 2" xfId="428" xr:uid="{00000000-0005-0000-0000-0000A3010000}"/>
    <cellStyle name="Millares 3 6 4 2 2" xfId="541" xr:uid="{00000000-0005-0000-0000-0000A4010000}"/>
    <cellStyle name="Millares 3 6 4 3" xfId="540" xr:uid="{00000000-0005-0000-0000-0000A5010000}"/>
    <cellStyle name="Millares 3 6 5" xfId="429" xr:uid="{00000000-0005-0000-0000-0000A6010000}"/>
    <cellStyle name="Millares 3 6 5 2" xfId="542" xr:uid="{00000000-0005-0000-0000-0000A7010000}"/>
    <cellStyle name="Millares 3 6 6" xfId="535" xr:uid="{00000000-0005-0000-0000-0000A8010000}"/>
    <cellStyle name="Millares 3 7" xfId="607" xr:uid="{00000000-0005-0000-0000-0000A9010000}"/>
    <cellStyle name="Millares 4" xfId="367" xr:uid="{00000000-0005-0000-0000-0000AA010000}"/>
    <cellStyle name="Millares 4 2" xfId="283" xr:uid="{00000000-0005-0000-0000-0000AB010000}"/>
    <cellStyle name="Millares 4 2 2" xfId="284" xr:uid="{00000000-0005-0000-0000-0000AC010000}"/>
    <cellStyle name="Millares 4 2 2 2" xfId="430" xr:uid="{00000000-0005-0000-0000-0000AD010000}"/>
    <cellStyle name="Millares 4 2 2 2 2" xfId="545" xr:uid="{00000000-0005-0000-0000-0000AE010000}"/>
    <cellStyle name="Millares 4 2 2 3" xfId="544" xr:uid="{00000000-0005-0000-0000-0000AF010000}"/>
    <cellStyle name="Millares 4 2 3" xfId="285" xr:uid="{00000000-0005-0000-0000-0000B0010000}"/>
    <cellStyle name="Millares 4 2 3 2" xfId="431" xr:uid="{00000000-0005-0000-0000-0000B1010000}"/>
    <cellStyle name="Millares 4 2 3 2 2" xfId="547" xr:uid="{00000000-0005-0000-0000-0000B2010000}"/>
    <cellStyle name="Millares 4 2 3 3" xfId="546" xr:uid="{00000000-0005-0000-0000-0000B3010000}"/>
    <cellStyle name="Millares 4 2 4" xfId="286" xr:uid="{00000000-0005-0000-0000-0000B4010000}"/>
    <cellStyle name="Millares 4 2 4 2" xfId="432" xr:uid="{00000000-0005-0000-0000-0000B5010000}"/>
    <cellStyle name="Millares 4 2 4 2 2" xfId="549" xr:uid="{00000000-0005-0000-0000-0000B6010000}"/>
    <cellStyle name="Millares 4 2 4 3" xfId="548" xr:uid="{00000000-0005-0000-0000-0000B7010000}"/>
    <cellStyle name="Millares 4 2 5" xfId="433" xr:uid="{00000000-0005-0000-0000-0000B8010000}"/>
    <cellStyle name="Millares 4 2 5 2" xfId="550" xr:uid="{00000000-0005-0000-0000-0000B9010000}"/>
    <cellStyle name="Millares 4 2 6" xfId="543" xr:uid="{00000000-0005-0000-0000-0000BA010000}"/>
    <cellStyle name="Millares 4 3" xfId="287" xr:uid="{00000000-0005-0000-0000-0000BB010000}"/>
    <cellStyle name="Millares 4 3 2" xfId="288" xr:uid="{00000000-0005-0000-0000-0000BC010000}"/>
    <cellStyle name="Millares 4 3 2 2" xfId="434" xr:uid="{00000000-0005-0000-0000-0000BD010000}"/>
    <cellStyle name="Millares 4 3 2 2 2" xfId="553" xr:uid="{00000000-0005-0000-0000-0000BE010000}"/>
    <cellStyle name="Millares 4 3 2 3" xfId="552" xr:uid="{00000000-0005-0000-0000-0000BF010000}"/>
    <cellStyle name="Millares 4 3 3" xfId="289" xr:uid="{00000000-0005-0000-0000-0000C0010000}"/>
    <cellStyle name="Millares 4 3 3 2" xfId="435" xr:uid="{00000000-0005-0000-0000-0000C1010000}"/>
    <cellStyle name="Millares 4 3 3 2 2" xfId="555" xr:uid="{00000000-0005-0000-0000-0000C2010000}"/>
    <cellStyle name="Millares 4 3 3 3" xfId="554" xr:uid="{00000000-0005-0000-0000-0000C3010000}"/>
    <cellStyle name="Millares 4 3 4" xfId="290" xr:uid="{00000000-0005-0000-0000-0000C4010000}"/>
    <cellStyle name="Millares 4 3 4 2" xfId="436" xr:uid="{00000000-0005-0000-0000-0000C5010000}"/>
    <cellStyle name="Millares 4 3 4 2 2" xfId="557" xr:uid="{00000000-0005-0000-0000-0000C6010000}"/>
    <cellStyle name="Millares 4 3 4 3" xfId="556" xr:uid="{00000000-0005-0000-0000-0000C7010000}"/>
    <cellStyle name="Millares 4 3 5" xfId="437" xr:uid="{00000000-0005-0000-0000-0000C8010000}"/>
    <cellStyle name="Millares 4 3 5 2" xfId="558" xr:uid="{00000000-0005-0000-0000-0000C9010000}"/>
    <cellStyle name="Millares 4 3 6" xfId="551" xr:uid="{00000000-0005-0000-0000-0000CA010000}"/>
    <cellStyle name="Millares 4 4" xfId="291" xr:uid="{00000000-0005-0000-0000-0000CB010000}"/>
    <cellStyle name="Millares 4 4 2" xfId="292" xr:uid="{00000000-0005-0000-0000-0000CC010000}"/>
    <cellStyle name="Millares 4 4 2 2" xfId="438" xr:uid="{00000000-0005-0000-0000-0000CD010000}"/>
    <cellStyle name="Millares 4 4 2 2 2" xfId="561" xr:uid="{00000000-0005-0000-0000-0000CE010000}"/>
    <cellStyle name="Millares 4 4 2 3" xfId="560" xr:uid="{00000000-0005-0000-0000-0000CF010000}"/>
    <cellStyle name="Millares 4 4 3" xfId="293" xr:uid="{00000000-0005-0000-0000-0000D0010000}"/>
    <cellStyle name="Millares 4 4 3 2" xfId="439" xr:uid="{00000000-0005-0000-0000-0000D1010000}"/>
    <cellStyle name="Millares 4 4 3 2 2" xfId="563" xr:uid="{00000000-0005-0000-0000-0000D2010000}"/>
    <cellStyle name="Millares 4 4 3 3" xfId="562" xr:uid="{00000000-0005-0000-0000-0000D3010000}"/>
    <cellStyle name="Millares 4 4 4" xfId="294" xr:uid="{00000000-0005-0000-0000-0000D4010000}"/>
    <cellStyle name="Millares 4 4 4 2" xfId="440" xr:uid="{00000000-0005-0000-0000-0000D5010000}"/>
    <cellStyle name="Millares 4 4 4 2 2" xfId="565" xr:uid="{00000000-0005-0000-0000-0000D6010000}"/>
    <cellStyle name="Millares 4 4 4 3" xfId="564" xr:uid="{00000000-0005-0000-0000-0000D7010000}"/>
    <cellStyle name="Millares 4 4 5" xfId="441" xr:uid="{00000000-0005-0000-0000-0000D8010000}"/>
    <cellStyle name="Millares 4 4 5 2" xfId="566" xr:uid="{00000000-0005-0000-0000-0000D9010000}"/>
    <cellStyle name="Millares 4 4 6" xfId="559" xr:uid="{00000000-0005-0000-0000-0000DA010000}"/>
    <cellStyle name="Millares 4 5" xfId="295" xr:uid="{00000000-0005-0000-0000-0000DB010000}"/>
    <cellStyle name="Millares 4 5 2" xfId="296" xr:uid="{00000000-0005-0000-0000-0000DC010000}"/>
    <cellStyle name="Millares 4 5 2 2" xfId="442" xr:uid="{00000000-0005-0000-0000-0000DD010000}"/>
    <cellStyle name="Millares 4 5 2 2 2" xfId="569" xr:uid="{00000000-0005-0000-0000-0000DE010000}"/>
    <cellStyle name="Millares 4 5 2 3" xfId="568" xr:uid="{00000000-0005-0000-0000-0000DF010000}"/>
    <cellStyle name="Millares 4 5 3" xfId="297" xr:uid="{00000000-0005-0000-0000-0000E0010000}"/>
    <cellStyle name="Millares 4 5 3 2" xfId="443" xr:uid="{00000000-0005-0000-0000-0000E1010000}"/>
    <cellStyle name="Millares 4 5 3 2 2" xfId="571" xr:uid="{00000000-0005-0000-0000-0000E2010000}"/>
    <cellStyle name="Millares 4 5 3 3" xfId="570" xr:uid="{00000000-0005-0000-0000-0000E3010000}"/>
    <cellStyle name="Millares 4 5 4" xfId="298" xr:uid="{00000000-0005-0000-0000-0000E4010000}"/>
    <cellStyle name="Millares 4 5 4 2" xfId="445" xr:uid="{00000000-0005-0000-0000-0000E5010000}"/>
    <cellStyle name="Millares 4 5 4 2 2" xfId="573" xr:uid="{00000000-0005-0000-0000-0000E6010000}"/>
    <cellStyle name="Millares 4 5 4 3" xfId="572" xr:uid="{00000000-0005-0000-0000-0000E7010000}"/>
    <cellStyle name="Millares 4 5 5" xfId="446" xr:uid="{00000000-0005-0000-0000-0000E8010000}"/>
    <cellStyle name="Millares 4 5 5 2" xfId="574" xr:uid="{00000000-0005-0000-0000-0000E9010000}"/>
    <cellStyle name="Millares 4 5 6" xfId="567" xr:uid="{00000000-0005-0000-0000-0000EA010000}"/>
    <cellStyle name="Millares 4 6" xfId="299" xr:uid="{00000000-0005-0000-0000-0000EB010000}"/>
    <cellStyle name="Millares 4 6 2" xfId="300" xr:uid="{00000000-0005-0000-0000-0000EC010000}"/>
    <cellStyle name="Millares 4 6 2 2" xfId="447" xr:uid="{00000000-0005-0000-0000-0000ED010000}"/>
    <cellStyle name="Millares 4 6 2 2 2" xfId="577" xr:uid="{00000000-0005-0000-0000-0000EE010000}"/>
    <cellStyle name="Millares 4 6 2 3" xfId="576" xr:uid="{00000000-0005-0000-0000-0000EF010000}"/>
    <cellStyle name="Millares 4 6 3" xfId="301" xr:uid="{00000000-0005-0000-0000-0000F0010000}"/>
    <cellStyle name="Millares 4 6 3 2" xfId="448" xr:uid="{00000000-0005-0000-0000-0000F1010000}"/>
    <cellStyle name="Millares 4 6 3 2 2" xfId="579" xr:uid="{00000000-0005-0000-0000-0000F2010000}"/>
    <cellStyle name="Millares 4 6 3 3" xfId="578" xr:uid="{00000000-0005-0000-0000-0000F3010000}"/>
    <cellStyle name="Millares 4 6 4" xfId="302" xr:uid="{00000000-0005-0000-0000-0000F4010000}"/>
    <cellStyle name="Millares 4 6 4 2" xfId="449" xr:uid="{00000000-0005-0000-0000-0000F5010000}"/>
    <cellStyle name="Millares 4 6 4 2 2" xfId="581" xr:uid="{00000000-0005-0000-0000-0000F6010000}"/>
    <cellStyle name="Millares 4 6 4 3" xfId="580" xr:uid="{00000000-0005-0000-0000-0000F7010000}"/>
    <cellStyle name="Millares 4 6 5" xfId="450" xr:uid="{00000000-0005-0000-0000-0000F8010000}"/>
    <cellStyle name="Millares 4 6 5 2" xfId="582" xr:uid="{00000000-0005-0000-0000-0000F9010000}"/>
    <cellStyle name="Millares 4 6 6" xfId="575" xr:uid="{00000000-0005-0000-0000-0000FA010000}"/>
    <cellStyle name="Millares 5" xfId="368" xr:uid="{00000000-0005-0000-0000-0000FB010000}"/>
    <cellStyle name="Millares 6" xfId="371" xr:uid="{00000000-0005-0000-0000-0000FC010000}"/>
    <cellStyle name="Millares 7" xfId="451" xr:uid="{00000000-0005-0000-0000-0000FD010000}"/>
    <cellStyle name="Millares 7 2" xfId="303" xr:uid="{00000000-0005-0000-0000-0000FE010000}"/>
    <cellStyle name="Millares 7 2 2" xfId="452" xr:uid="{00000000-0005-0000-0000-0000FF010000}"/>
    <cellStyle name="Millares 7 2 2 2" xfId="584" xr:uid="{00000000-0005-0000-0000-000000020000}"/>
    <cellStyle name="Millares 7 2 3" xfId="583" xr:uid="{00000000-0005-0000-0000-000001020000}"/>
    <cellStyle name="Millares 8" xfId="304" xr:uid="{00000000-0005-0000-0000-000002020000}"/>
    <cellStyle name="Millares 8 2" xfId="453" xr:uid="{00000000-0005-0000-0000-000003020000}"/>
    <cellStyle name="Millares 8 2 2" xfId="586" xr:uid="{00000000-0005-0000-0000-000004020000}"/>
    <cellStyle name="Millares 8 3" xfId="585" xr:uid="{00000000-0005-0000-0000-000005020000}"/>
    <cellStyle name="Millares 9" xfId="454" xr:uid="{00000000-0005-0000-0000-000006020000}"/>
    <cellStyle name="Millares 9 2" xfId="587" xr:uid="{00000000-0005-0000-0000-000007020000}"/>
    <cellStyle name="Moneda 10" xfId="306" xr:uid="{00000000-0005-0000-0000-000008020000}"/>
    <cellStyle name="Moneda 11" xfId="307" xr:uid="{00000000-0005-0000-0000-000009020000}"/>
    <cellStyle name="Moneda 12" xfId="308" xr:uid="{00000000-0005-0000-0000-00000A020000}"/>
    <cellStyle name="Moneda 13" xfId="309" xr:uid="{00000000-0005-0000-0000-00000B020000}"/>
    <cellStyle name="Moneda 2" xfId="305" xr:uid="{00000000-0005-0000-0000-00000C020000}"/>
    <cellStyle name="Moneda 9" xfId="310" xr:uid="{00000000-0005-0000-0000-00000D020000}"/>
    <cellStyle name="Neutral" xfId="34" builtinId="28" customBuiltin="1"/>
    <cellStyle name="Neutral 2" xfId="311" xr:uid="{00000000-0005-0000-0000-00000F020000}"/>
    <cellStyle name="Neutral 2 2" xfId="312" xr:uid="{00000000-0005-0000-0000-000010020000}"/>
    <cellStyle name="Neutral 3" xfId="313" xr:uid="{00000000-0005-0000-0000-000011020000}"/>
    <cellStyle name="Normal" xfId="0" builtinId="0"/>
    <cellStyle name="Normal 10" xfId="314" xr:uid="{00000000-0005-0000-0000-000013020000}"/>
    <cellStyle name="Normal 10 10" xfId="462" xr:uid="{00000000-0005-0000-0000-000014020000}"/>
    <cellStyle name="Normal 11" xfId="632" xr:uid="{00000000-0005-0000-0000-000015020000}"/>
    <cellStyle name="Normal 14" xfId="372" xr:uid="{00000000-0005-0000-0000-000016020000}"/>
    <cellStyle name="Normal 15" xfId="455" xr:uid="{00000000-0005-0000-0000-000017020000}"/>
    <cellStyle name="Normal 2" xfId="35" xr:uid="{00000000-0005-0000-0000-000018020000}"/>
    <cellStyle name="Normal 2 2" xfId="45" xr:uid="{00000000-0005-0000-0000-000019020000}"/>
    <cellStyle name="Normal 2 2 2" xfId="316" xr:uid="{00000000-0005-0000-0000-00001A020000}"/>
    <cellStyle name="Normal 2 2 2 2" xfId="317" xr:uid="{00000000-0005-0000-0000-00001B020000}"/>
    <cellStyle name="Normal 2 2 2 3" xfId="318" xr:uid="{00000000-0005-0000-0000-00001C020000}"/>
    <cellStyle name="Normal 2 2 2 3 2" xfId="457" xr:uid="{00000000-0005-0000-0000-00001D020000}"/>
    <cellStyle name="Normal 2 2 2 3 3" xfId="589" xr:uid="{00000000-0005-0000-0000-00001E020000}"/>
    <cellStyle name="Normal 2 2 2 4" xfId="603" xr:uid="{00000000-0005-0000-0000-00001F020000}"/>
    <cellStyle name="Normal 2 2 3" xfId="319" xr:uid="{00000000-0005-0000-0000-000020020000}"/>
    <cellStyle name="Normal 2 2 4" xfId="320" xr:uid="{00000000-0005-0000-0000-000021020000}"/>
    <cellStyle name="Normal 2 2 5" xfId="321" xr:uid="{00000000-0005-0000-0000-000022020000}"/>
    <cellStyle name="Normal 2 2 6" xfId="315" xr:uid="{00000000-0005-0000-0000-000023020000}"/>
    <cellStyle name="Normal 2 2 7" xfId="373" xr:uid="{00000000-0005-0000-0000-000024020000}"/>
    <cellStyle name="Normal 2 2 8" xfId="456" xr:uid="{00000000-0005-0000-0000-000025020000}"/>
    <cellStyle name="Normal 2 2 9" xfId="588" xr:uid="{00000000-0005-0000-0000-000026020000}"/>
    <cellStyle name="Normal 2 2_2009-123" xfId="322" xr:uid="{00000000-0005-0000-0000-000027020000}"/>
    <cellStyle name="Normal 2 3" xfId="323" xr:uid="{00000000-0005-0000-0000-000028020000}"/>
    <cellStyle name="Normal 2 3 2" xfId="324" xr:uid="{00000000-0005-0000-0000-000029020000}"/>
    <cellStyle name="Normal 2 3 3" xfId="325" xr:uid="{00000000-0005-0000-0000-00002A020000}"/>
    <cellStyle name="Normal 2 3 4" xfId="326" xr:uid="{00000000-0005-0000-0000-00002B020000}"/>
    <cellStyle name="Normal 2 3 5" xfId="327" xr:uid="{00000000-0005-0000-0000-00002C020000}"/>
    <cellStyle name="Normal 2 3 5 2" xfId="459" xr:uid="{00000000-0005-0000-0000-00002D020000}"/>
    <cellStyle name="Normal 2 3 5 3" xfId="591" xr:uid="{00000000-0005-0000-0000-00002E020000}"/>
    <cellStyle name="Normal 2 3 6" xfId="374" xr:uid="{00000000-0005-0000-0000-00002F020000}"/>
    <cellStyle name="Normal 2 3 7" xfId="458" xr:uid="{00000000-0005-0000-0000-000030020000}"/>
    <cellStyle name="Normal 2 3 8" xfId="590" xr:uid="{00000000-0005-0000-0000-000031020000}"/>
    <cellStyle name="Normal 2 3_2009-123" xfId="328" xr:uid="{00000000-0005-0000-0000-000032020000}"/>
    <cellStyle name="Normal 2 4" xfId="329" xr:uid="{00000000-0005-0000-0000-000033020000}"/>
    <cellStyle name="Normal 22" xfId="460" xr:uid="{00000000-0005-0000-0000-000034020000}"/>
    <cellStyle name="Normal 3" xfId="595" xr:uid="{00000000-0005-0000-0000-000035020000}"/>
    <cellStyle name="Normal 3 2" xfId="375" xr:uid="{00000000-0005-0000-0000-000036020000}"/>
    <cellStyle name="Normal 3 2 2" xfId="609" xr:uid="{00000000-0005-0000-0000-000037020000}"/>
    <cellStyle name="Normal 3 3" xfId="376" xr:uid="{00000000-0005-0000-0000-000038020000}"/>
    <cellStyle name="Normal 3 4" xfId="630" xr:uid="{00000000-0005-0000-0000-000039020000}"/>
    <cellStyle name="Normal 4" xfId="377" xr:uid="{00000000-0005-0000-0000-00003A020000}"/>
    <cellStyle name="Normal 4 2" xfId="330" xr:uid="{00000000-0005-0000-0000-00003B020000}"/>
    <cellStyle name="Normal 4 2 2" xfId="606" xr:uid="{00000000-0005-0000-0000-00003C020000}"/>
    <cellStyle name="Normal 43" xfId="593" xr:uid="{00000000-0005-0000-0000-00003D020000}"/>
    <cellStyle name="Normal 43 2" xfId="598" xr:uid="{00000000-0005-0000-0000-00003E020000}"/>
    <cellStyle name="Normal 5" xfId="599" xr:uid="{00000000-0005-0000-0000-00003F020000}"/>
    <cellStyle name="Normal 5 2" xfId="604" xr:uid="{00000000-0005-0000-0000-000040020000}"/>
    <cellStyle name="Normal 6" xfId="611" xr:uid="{00000000-0005-0000-0000-000041020000}"/>
    <cellStyle name="Normal 6 2" xfId="331" xr:uid="{00000000-0005-0000-0000-000042020000}"/>
    <cellStyle name="Normal 7" xfId="631" xr:uid="{00000000-0005-0000-0000-000043020000}"/>
    <cellStyle name="Normal 7 2" xfId="332" xr:uid="{00000000-0005-0000-0000-000044020000}"/>
    <cellStyle name="Normal 9 2" xfId="333" xr:uid="{00000000-0005-0000-0000-000045020000}"/>
    <cellStyle name="Notas" xfId="36" builtinId="10" customBuiltin="1"/>
    <cellStyle name="Notas 2" xfId="334" xr:uid="{00000000-0005-0000-0000-000047020000}"/>
    <cellStyle name="Notas 2 2" xfId="335" xr:uid="{00000000-0005-0000-0000-000048020000}"/>
    <cellStyle name="Notas 2_Copia de Xl0000021.xls INGRID" xfId="336" xr:uid="{00000000-0005-0000-0000-000049020000}"/>
    <cellStyle name="Notas 3" xfId="337" xr:uid="{00000000-0005-0000-0000-00004A020000}"/>
    <cellStyle name="Percent Complete" xfId="629" xr:uid="{00000000-0005-0000-0000-00004B020000}"/>
    <cellStyle name="Period Headers" xfId="627" xr:uid="{00000000-0005-0000-0000-00004C020000}"/>
    <cellStyle name="Period Highlight Control" xfId="615" xr:uid="{00000000-0005-0000-0000-00004D020000}"/>
    <cellStyle name="Period Value" xfId="616" xr:uid="{00000000-0005-0000-0000-00004E020000}"/>
    <cellStyle name="Plan legend" xfId="617" xr:uid="{00000000-0005-0000-0000-00004F020000}"/>
    <cellStyle name="Porcentaje 2" xfId="634" xr:uid="{00000000-0005-0000-0000-000050020000}"/>
    <cellStyle name="Project Headers" xfId="626" xr:uid="{00000000-0005-0000-0000-000051020000}"/>
    <cellStyle name="Salida" xfId="37" builtinId="21" customBuiltin="1"/>
    <cellStyle name="Salida 2" xfId="338" xr:uid="{00000000-0005-0000-0000-000053020000}"/>
    <cellStyle name="Salida 2 2" xfId="339" xr:uid="{00000000-0005-0000-0000-000054020000}"/>
    <cellStyle name="Salida 2_Copia de Xl0000021.xls INGRID" xfId="340" xr:uid="{00000000-0005-0000-0000-000055020000}"/>
    <cellStyle name="Salida 3" xfId="341" xr:uid="{00000000-0005-0000-0000-000056020000}"/>
    <cellStyle name="Texto de advertencia" xfId="38" builtinId="11" customBuiltin="1"/>
    <cellStyle name="Texto de advertencia 2" xfId="342" xr:uid="{00000000-0005-0000-0000-000058020000}"/>
    <cellStyle name="Texto de advertencia 2 2" xfId="343" xr:uid="{00000000-0005-0000-0000-000059020000}"/>
    <cellStyle name="Texto de advertencia 3" xfId="344" xr:uid="{00000000-0005-0000-0000-00005A020000}"/>
    <cellStyle name="Texto explicativo" xfId="39" builtinId="53" customBuiltin="1"/>
    <cellStyle name="Texto explicativo 2" xfId="345" xr:uid="{00000000-0005-0000-0000-00005C020000}"/>
    <cellStyle name="Texto explicativo 2 2" xfId="346" xr:uid="{00000000-0005-0000-0000-00005D020000}"/>
    <cellStyle name="Texto explicativo 3" xfId="347" xr:uid="{00000000-0005-0000-0000-00005E020000}"/>
    <cellStyle name="Texto explicativo 4" xfId="614" xr:uid="{00000000-0005-0000-0000-00005F020000}"/>
    <cellStyle name="Título" xfId="40" builtinId="15" customBuiltin="1"/>
    <cellStyle name="Título 1 2" xfId="348" xr:uid="{00000000-0005-0000-0000-000062020000}"/>
    <cellStyle name="Título 1 2 2" xfId="349" xr:uid="{00000000-0005-0000-0000-000063020000}"/>
    <cellStyle name="Título 1 2_2013-68" xfId="350" xr:uid="{00000000-0005-0000-0000-000064020000}"/>
    <cellStyle name="Título 1 3" xfId="351" xr:uid="{00000000-0005-0000-0000-000065020000}"/>
    <cellStyle name="Título 2" xfId="42" builtinId="17" customBuiltin="1"/>
    <cellStyle name="Título 2 2" xfId="352" xr:uid="{00000000-0005-0000-0000-000067020000}"/>
    <cellStyle name="Título 2 2 2" xfId="353" xr:uid="{00000000-0005-0000-0000-000068020000}"/>
    <cellStyle name="Título 2 2_2013-68" xfId="354" xr:uid="{00000000-0005-0000-0000-000069020000}"/>
    <cellStyle name="Título 2 3" xfId="355" xr:uid="{00000000-0005-0000-0000-00006A020000}"/>
    <cellStyle name="Título 2 4" xfId="623" xr:uid="{00000000-0005-0000-0000-00006B020000}"/>
    <cellStyle name="Título 3" xfId="43" builtinId="18" customBuiltin="1"/>
    <cellStyle name="Título 3 2" xfId="356" xr:uid="{00000000-0005-0000-0000-00006D020000}"/>
    <cellStyle name="Título 3 2 2" xfId="357" xr:uid="{00000000-0005-0000-0000-00006E020000}"/>
    <cellStyle name="Título 3 2_2013-68" xfId="358" xr:uid="{00000000-0005-0000-0000-00006F020000}"/>
    <cellStyle name="Título 3 3" xfId="359" xr:uid="{00000000-0005-0000-0000-000070020000}"/>
    <cellStyle name="Título 3 4" xfId="624" xr:uid="{00000000-0005-0000-0000-000071020000}"/>
    <cellStyle name="Título 4" xfId="360" xr:uid="{00000000-0005-0000-0000-000072020000}"/>
    <cellStyle name="Título 4 2" xfId="361" xr:uid="{00000000-0005-0000-0000-000073020000}"/>
    <cellStyle name="Título 5" xfId="362" xr:uid="{00000000-0005-0000-0000-000074020000}"/>
    <cellStyle name="Título 6" xfId="612" xr:uid="{00000000-0005-0000-0000-000075020000}"/>
    <cellStyle name="Total" xfId="44" builtinId="25" customBuiltin="1"/>
    <cellStyle name="Total 2" xfId="363" xr:uid="{00000000-0005-0000-0000-000077020000}"/>
    <cellStyle name="Total 2 2" xfId="364" xr:uid="{00000000-0005-0000-0000-000078020000}"/>
    <cellStyle name="Total 2_2013-68" xfId="365" xr:uid="{00000000-0005-0000-0000-000079020000}"/>
    <cellStyle name="Total 3" xfId="366" xr:uid="{00000000-0005-0000-0000-00007A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nuel.morales/Desktop/2018-56%20%20EMPALME%20&#216;60&#180;&#180;x%20&#216;4&#180;&#180;%20,COLOCACION%20LINEA%20DE%20SERVICION%20&#216;4&#180;&#180;%20Y%20ACOMETIDA%20&#216;4&#180;&#180;x%20&#216;2&#180;&#180;%20,%20Sector%20Emgomb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asd6-svr/costos/Backup%20Presupuestos/Analisis%20de%20Costos/PRECIOS%20UNITARIOS%202011/Analisis%20de%20Costos%20UE-%20SDI%20(Enero%20201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aasd6-svr/costos/DOCUME~1/AMEJIA~1.COS/CONFIG~1/Temp/Rar$DI00.406/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"/>
      <sheetName val="Project Planner"/>
      <sheetName val="Sheet2"/>
      <sheetName val="VOLUMETRIA "/>
      <sheetName val="Hoja1"/>
      <sheetName val="Project Planner (2)"/>
    </sheetNames>
    <sheetDataSet>
      <sheetData sheetId="0"/>
      <sheetData sheetId="1">
        <row r="2">
          <cell r="H2">
            <v>10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nalisis de PU"/>
      <sheetName val="Equipos Pesado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analisis de pu"/>
      <sheetName val="Cargas Sociales"/>
      <sheetName val="Analisis Unit. "/>
      <sheetName val="MOCuadrillas"/>
      <sheetName val="MOJornal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75"/>
  <sheetViews>
    <sheetView tabSelected="1" view="pageBreakPreview" topLeftCell="A234" zoomScale="75" zoomScaleNormal="75" zoomScaleSheetLayoutView="75" workbookViewId="0">
      <selection activeCell="B242" sqref="B242:G259"/>
    </sheetView>
  </sheetViews>
  <sheetFormatPr baseColWidth="10" defaultColWidth="9.1640625" defaultRowHeight="18" x14ac:dyDescent="0.2"/>
  <cols>
    <col min="1" max="1" width="13.5" style="1" customWidth="1"/>
    <col min="2" max="2" width="59.5" style="1" customWidth="1"/>
    <col min="3" max="3" width="15.33203125" style="1" bestFit="1" customWidth="1"/>
    <col min="4" max="4" width="10.83203125" style="1" customWidth="1"/>
    <col min="5" max="5" width="18.33203125" style="115" customWidth="1"/>
    <col min="6" max="6" width="21.5" style="1" customWidth="1"/>
    <col min="7" max="7" width="23.6640625" style="1" customWidth="1"/>
    <col min="8" max="8" width="13.33203125" style="1" customWidth="1"/>
    <col min="9" max="9" width="9.33203125" style="1" customWidth="1"/>
    <col min="10" max="16384" width="9.1640625" style="1"/>
  </cols>
  <sheetData>
    <row r="1" spans="1:12" x14ac:dyDescent="0.2">
      <c r="A1" s="127" t="s">
        <v>121</v>
      </c>
      <c r="B1" s="127"/>
      <c r="C1" s="127"/>
      <c r="D1" s="127"/>
      <c r="E1" s="127"/>
      <c r="F1" s="127"/>
      <c r="G1" s="127"/>
    </row>
    <row r="2" spans="1:12" x14ac:dyDescent="0.2">
      <c r="A2" s="127" t="s">
        <v>122</v>
      </c>
      <c r="B2" s="127"/>
      <c r="C2" s="127"/>
      <c r="D2" s="127"/>
      <c r="E2" s="127"/>
      <c r="F2" s="127"/>
      <c r="G2" s="127"/>
    </row>
    <row r="3" spans="1:12" x14ac:dyDescent="0.2">
      <c r="A3" s="128" t="s">
        <v>123</v>
      </c>
      <c r="B3" s="128"/>
      <c r="C3" s="128"/>
      <c r="D3" s="128"/>
      <c r="E3" s="128"/>
      <c r="F3" s="128"/>
      <c r="G3" s="128"/>
    </row>
    <row r="4" spans="1:12" x14ac:dyDescent="0.2">
      <c r="A4" s="16"/>
      <c r="B4" s="17"/>
      <c r="C4" s="18"/>
      <c r="D4" s="18"/>
      <c r="E4" s="19"/>
      <c r="F4" s="18"/>
      <c r="G4" s="18"/>
    </row>
    <row r="5" spans="1:12" ht="21" customHeight="1" x14ac:dyDescent="0.2">
      <c r="A5" s="129" t="s">
        <v>218</v>
      </c>
      <c r="B5" s="129"/>
      <c r="C5" s="20"/>
      <c r="D5" s="20"/>
      <c r="E5" s="20"/>
      <c r="F5" s="2"/>
      <c r="G5" s="3"/>
    </row>
    <row r="6" spans="1:12" s="5" customFormat="1" ht="90.75" customHeight="1" x14ac:dyDescent="0.2">
      <c r="A6" s="130" t="s">
        <v>221</v>
      </c>
      <c r="B6" s="130"/>
      <c r="C6" s="130"/>
      <c r="D6" s="130"/>
      <c r="E6" s="130"/>
      <c r="F6" s="130"/>
      <c r="G6" s="130"/>
    </row>
    <row r="7" spans="1:12" s="21" customFormat="1" ht="19" thickBot="1" x14ac:dyDescent="0.25">
      <c r="B7" s="126"/>
      <c r="C7" s="126"/>
      <c r="D7" s="126"/>
      <c r="E7" s="126"/>
      <c r="F7" s="126"/>
      <c r="G7" s="126"/>
    </row>
    <row r="8" spans="1:12" s="21" customFormat="1" ht="27" customHeight="1" thickTop="1" thickBot="1" x14ac:dyDescent="0.25">
      <c r="A8" s="22" t="s">
        <v>0</v>
      </c>
      <c r="B8" s="23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5" t="s">
        <v>6</v>
      </c>
    </row>
    <row r="9" spans="1:12" s="21" customFormat="1" ht="13.5" customHeight="1" thickTop="1" x14ac:dyDescent="0.2">
      <c r="A9" s="6"/>
      <c r="B9" s="7"/>
      <c r="C9" s="7"/>
      <c r="D9" s="7"/>
      <c r="E9" s="8"/>
      <c r="F9" s="7"/>
      <c r="G9" s="9"/>
    </row>
    <row r="10" spans="1:12" s="35" customFormat="1" ht="39" customHeight="1" x14ac:dyDescent="0.15">
      <c r="A10" s="27" t="s">
        <v>124</v>
      </c>
      <c r="B10" s="28" t="s">
        <v>84</v>
      </c>
      <c r="C10" s="29"/>
      <c r="D10" s="30"/>
      <c r="E10" s="31"/>
      <c r="F10" s="32"/>
      <c r="G10" s="33"/>
      <c r="H10" s="34"/>
      <c r="J10" s="34"/>
      <c r="L10" s="4"/>
    </row>
    <row r="11" spans="1:12" s="35" customFormat="1" ht="16.5" customHeight="1" x14ac:dyDescent="0.2">
      <c r="A11" s="10"/>
      <c r="B11" s="11"/>
      <c r="C11" s="12"/>
      <c r="D11" s="13"/>
      <c r="E11" s="14"/>
      <c r="F11" s="15"/>
      <c r="G11" s="36"/>
      <c r="H11" s="34"/>
      <c r="J11" s="34"/>
      <c r="L11" s="4"/>
    </row>
    <row r="12" spans="1:12" s="35" customFormat="1" ht="25.5" customHeight="1" x14ac:dyDescent="0.15">
      <c r="A12" s="27">
        <v>1</v>
      </c>
      <c r="B12" s="28" t="s">
        <v>8</v>
      </c>
      <c r="C12" s="29"/>
      <c r="D12" s="30"/>
      <c r="E12" s="31"/>
      <c r="F12" s="32"/>
      <c r="G12" s="33"/>
      <c r="H12" s="34"/>
      <c r="J12" s="34"/>
      <c r="L12" s="4"/>
    </row>
    <row r="13" spans="1:12" s="35" customFormat="1" ht="38" x14ac:dyDescent="0.15">
      <c r="A13" s="37">
        <f>+A12+0.1</f>
        <v>1.1000000000000001</v>
      </c>
      <c r="B13" s="38" t="s">
        <v>85</v>
      </c>
      <c r="C13" s="29">
        <v>13.26</v>
      </c>
      <c r="D13" s="30" t="s">
        <v>10</v>
      </c>
      <c r="E13" s="31"/>
      <c r="F13" s="32">
        <f t="shared" ref="F13:F18" si="0">ROUND(C13*E13,2)</f>
        <v>0</v>
      </c>
      <c r="G13" s="33"/>
      <c r="H13" s="34"/>
      <c r="J13" s="34"/>
      <c r="L13" s="4"/>
    </row>
    <row r="14" spans="1:12" s="35" customFormat="1" ht="27" customHeight="1" x14ac:dyDescent="0.15">
      <c r="A14" s="37">
        <f t="shared" ref="A14:A18" si="1">+A13+0.1</f>
        <v>1.2000000000000002</v>
      </c>
      <c r="B14" s="125" t="s">
        <v>12</v>
      </c>
      <c r="C14" s="29">
        <v>1.17</v>
      </c>
      <c r="D14" s="30" t="s">
        <v>10</v>
      </c>
      <c r="E14" s="31"/>
      <c r="F14" s="32">
        <f t="shared" si="0"/>
        <v>0</v>
      </c>
      <c r="G14" s="33"/>
      <c r="H14" s="34"/>
      <c r="J14" s="34"/>
      <c r="L14" s="4"/>
    </row>
    <row r="15" spans="1:12" s="35" customFormat="1" ht="19" x14ac:dyDescent="0.15">
      <c r="A15" s="37">
        <f t="shared" si="1"/>
        <v>1.3000000000000003</v>
      </c>
      <c r="B15" s="38" t="s">
        <v>22</v>
      </c>
      <c r="C15" s="29">
        <v>9.36</v>
      </c>
      <c r="D15" s="30" t="s">
        <v>10</v>
      </c>
      <c r="E15" s="31"/>
      <c r="F15" s="32">
        <f t="shared" si="0"/>
        <v>0</v>
      </c>
      <c r="G15" s="33"/>
      <c r="H15" s="34"/>
      <c r="J15" s="34"/>
      <c r="L15" s="4"/>
    </row>
    <row r="16" spans="1:12" s="35" customFormat="1" ht="19" x14ac:dyDescent="0.15">
      <c r="A16" s="37">
        <f t="shared" si="1"/>
        <v>1.4000000000000004</v>
      </c>
      <c r="B16" s="38" t="s">
        <v>23</v>
      </c>
      <c r="C16" s="29">
        <v>3.37</v>
      </c>
      <c r="D16" s="30" t="s">
        <v>10</v>
      </c>
      <c r="E16" s="31"/>
      <c r="F16" s="32">
        <f t="shared" si="0"/>
        <v>0</v>
      </c>
      <c r="G16" s="33"/>
      <c r="H16" s="34"/>
      <c r="J16" s="34"/>
      <c r="L16" s="4"/>
    </row>
    <row r="17" spans="1:15" s="39" customFormat="1" ht="24" customHeight="1" x14ac:dyDescent="0.15">
      <c r="A17" s="37">
        <f t="shared" si="1"/>
        <v>1.5000000000000004</v>
      </c>
      <c r="B17" s="38" t="s">
        <v>20</v>
      </c>
      <c r="C17" s="29">
        <v>7.69</v>
      </c>
      <c r="D17" s="30" t="s">
        <v>10</v>
      </c>
      <c r="E17" s="31"/>
      <c r="F17" s="32">
        <f t="shared" si="0"/>
        <v>0</v>
      </c>
      <c r="G17" s="33"/>
      <c r="H17" s="34"/>
      <c r="I17" s="35"/>
      <c r="J17" s="34"/>
      <c r="K17" s="35"/>
      <c r="L17" s="4"/>
      <c r="M17" s="35"/>
      <c r="N17" s="35"/>
      <c r="O17" s="35"/>
    </row>
    <row r="18" spans="1:15" s="39" customFormat="1" ht="24" customHeight="1" x14ac:dyDescent="0.15">
      <c r="A18" s="37">
        <f t="shared" si="1"/>
        <v>1.6000000000000005</v>
      </c>
      <c r="B18" s="38" t="s">
        <v>26</v>
      </c>
      <c r="C18" s="29">
        <v>1</v>
      </c>
      <c r="D18" s="30" t="s">
        <v>11</v>
      </c>
      <c r="E18" s="31"/>
      <c r="F18" s="32">
        <f t="shared" si="0"/>
        <v>0</v>
      </c>
      <c r="G18" s="33">
        <f>SUM(F13:F18)</f>
        <v>0</v>
      </c>
      <c r="H18" s="34"/>
      <c r="I18" s="35"/>
      <c r="J18" s="34"/>
      <c r="K18" s="35"/>
      <c r="L18" s="4"/>
      <c r="M18" s="35"/>
      <c r="N18" s="35"/>
      <c r="O18" s="35"/>
    </row>
    <row r="19" spans="1:15" s="35" customFormat="1" ht="17.25" customHeight="1" x14ac:dyDescent="0.15">
      <c r="A19" s="37"/>
      <c r="B19" s="38"/>
      <c r="C19" s="29"/>
      <c r="D19" s="30"/>
      <c r="E19" s="31"/>
      <c r="F19" s="32"/>
      <c r="G19" s="33"/>
      <c r="H19" s="34"/>
      <c r="J19" s="34"/>
      <c r="L19" s="4"/>
    </row>
    <row r="20" spans="1:15" s="35" customFormat="1" ht="38.25" customHeight="1" x14ac:dyDescent="0.15">
      <c r="A20" s="27">
        <v>2</v>
      </c>
      <c r="B20" s="28" t="s">
        <v>41</v>
      </c>
      <c r="C20" s="29"/>
      <c r="D20" s="30"/>
      <c r="E20" s="31"/>
      <c r="F20" s="32"/>
      <c r="G20" s="33"/>
      <c r="H20" s="34"/>
      <c r="J20" s="34"/>
      <c r="L20" s="4"/>
    </row>
    <row r="21" spans="1:15" s="35" customFormat="1" ht="23.25" customHeight="1" x14ac:dyDescent="0.15">
      <c r="A21" s="27">
        <f>+A20+0.1</f>
        <v>2.1</v>
      </c>
      <c r="B21" s="28" t="s">
        <v>27</v>
      </c>
      <c r="C21" s="29"/>
      <c r="D21" s="30"/>
      <c r="E21" s="31"/>
      <c r="F21" s="32"/>
      <c r="G21" s="33"/>
      <c r="H21" s="34"/>
      <c r="J21" s="34"/>
      <c r="L21" s="4"/>
    </row>
    <row r="22" spans="1:15" s="40" customFormat="1" ht="44.25" customHeight="1" x14ac:dyDescent="0.2">
      <c r="A22" s="37" t="s">
        <v>125</v>
      </c>
      <c r="B22" s="38" t="s">
        <v>54</v>
      </c>
      <c r="C22" s="29">
        <v>6</v>
      </c>
      <c r="D22" s="30" t="s">
        <v>7</v>
      </c>
      <c r="E22" s="31"/>
      <c r="F22" s="32">
        <f>+C22*E22</f>
        <v>0</v>
      </c>
      <c r="G22" s="33"/>
      <c r="H22" s="34"/>
      <c r="I22" s="35"/>
      <c r="J22" s="34"/>
      <c r="K22" s="35"/>
      <c r="L22" s="4"/>
      <c r="M22" s="35"/>
      <c r="N22" s="35"/>
      <c r="O22" s="35"/>
    </row>
    <row r="23" spans="1:15" s="41" customFormat="1" ht="19" x14ac:dyDescent="0.2">
      <c r="A23" s="27">
        <f>+A21+0.1</f>
        <v>2.2000000000000002</v>
      </c>
      <c r="B23" s="28" t="s">
        <v>55</v>
      </c>
      <c r="C23" s="29"/>
      <c r="D23" s="30"/>
      <c r="E23" s="31"/>
      <c r="F23" s="32"/>
      <c r="G23" s="33"/>
      <c r="H23" s="34"/>
      <c r="I23" s="35"/>
      <c r="J23" s="34"/>
      <c r="K23" s="35"/>
      <c r="L23" s="4"/>
      <c r="M23" s="35"/>
      <c r="N23" s="35"/>
      <c r="O23" s="35"/>
    </row>
    <row r="24" spans="1:15" s="41" customFormat="1" ht="19" x14ac:dyDescent="0.2">
      <c r="A24" s="37" t="s">
        <v>126</v>
      </c>
      <c r="B24" s="38" t="s">
        <v>86</v>
      </c>
      <c r="C24" s="29">
        <v>1</v>
      </c>
      <c r="D24" s="30" t="s">
        <v>9</v>
      </c>
      <c r="E24" s="31"/>
      <c r="F24" s="32">
        <f>ROUND(C24*E24,2)</f>
        <v>0</v>
      </c>
      <c r="G24" s="33"/>
      <c r="H24" s="34"/>
      <c r="I24" s="35"/>
      <c r="J24" s="34"/>
      <c r="K24" s="35"/>
      <c r="L24" s="4"/>
      <c r="M24" s="35"/>
      <c r="N24" s="35"/>
      <c r="O24" s="35"/>
    </row>
    <row r="25" spans="1:15" s="42" customFormat="1" ht="19" x14ac:dyDescent="0.2">
      <c r="A25" s="27">
        <f>+A23+0.1</f>
        <v>2.3000000000000003</v>
      </c>
      <c r="B25" s="28" t="s">
        <v>33</v>
      </c>
      <c r="C25" s="29"/>
      <c r="D25" s="30"/>
      <c r="E25" s="31"/>
      <c r="F25" s="32"/>
      <c r="G25" s="33"/>
      <c r="H25" s="34"/>
      <c r="I25" s="35"/>
      <c r="J25" s="34"/>
      <c r="K25" s="35"/>
      <c r="L25" s="4"/>
      <c r="M25" s="35"/>
      <c r="N25" s="35"/>
      <c r="O25" s="35"/>
    </row>
    <row r="26" spans="1:15" s="42" customFormat="1" ht="19" x14ac:dyDescent="0.2">
      <c r="A26" s="37" t="s">
        <v>127</v>
      </c>
      <c r="B26" s="38" t="s">
        <v>88</v>
      </c>
      <c r="C26" s="29">
        <v>1</v>
      </c>
      <c r="D26" s="30" t="s">
        <v>9</v>
      </c>
      <c r="E26" s="31"/>
      <c r="F26" s="32">
        <f>ROUND(C26*E26,2)</f>
        <v>0</v>
      </c>
      <c r="G26" s="33"/>
      <c r="H26" s="34"/>
      <c r="I26" s="35"/>
      <c r="J26" s="34"/>
      <c r="K26" s="35"/>
      <c r="L26" s="4"/>
      <c r="M26" s="35"/>
      <c r="N26" s="35"/>
      <c r="O26" s="35"/>
    </row>
    <row r="27" spans="1:15" s="42" customFormat="1" ht="19" x14ac:dyDescent="0.2">
      <c r="A27" s="27">
        <f>+A25+0.1</f>
        <v>2.4000000000000004</v>
      </c>
      <c r="B27" s="28" t="s">
        <v>42</v>
      </c>
      <c r="C27" s="29"/>
      <c r="D27" s="30"/>
      <c r="E27" s="31"/>
      <c r="F27" s="32"/>
      <c r="G27" s="33"/>
      <c r="H27" s="34"/>
      <c r="I27" s="35"/>
      <c r="J27" s="34"/>
      <c r="K27" s="35"/>
      <c r="L27" s="4"/>
      <c r="M27" s="35"/>
      <c r="N27" s="35"/>
      <c r="O27" s="35"/>
    </row>
    <row r="28" spans="1:15" s="42" customFormat="1" ht="19" x14ac:dyDescent="0.2">
      <c r="A28" s="37" t="s">
        <v>128</v>
      </c>
      <c r="B28" s="38" t="s">
        <v>87</v>
      </c>
      <c r="C28" s="29">
        <v>1</v>
      </c>
      <c r="D28" s="30" t="s">
        <v>9</v>
      </c>
      <c r="E28" s="31"/>
      <c r="F28" s="32">
        <f>ROUND(C28*E28,2)</f>
        <v>0</v>
      </c>
      <c r="G28" s="33"/>
      <c r="H28" s="34"/>
      <c r="I28" s="35"/>
      <c r="J28" s="34"/>
      <c r="K28" s="35"/>
      <c r="L28" s="4"/>
      <c r="M28" s="35"/>
      <c r="N28" s="35"/>
      <c r="O28" s="35"/>
    </row>
    <row r="29" spans="1:15" s="42" customFormat="1" ht="19" x14ac:dyDescent="0.2">
      <c r="A29" s="37" t="s">
        <v>129</v>
      </c>
      <c r="B29" s="38" t="s">
        <v>109</v>
      </c>
      <c r="C29" s="29">
        <v>1</v>
      </c>
      <c r="D29" s="30" t="s">
        <v>9</v>
      </c>
      <c r="E29" s="31"/>
      <c r="F29" s="32">
        <f>ROUND(C29*E29,2)</f>
        <v>0</v>
      </c>
      <c r="G29" s="33"/>
      <c r="H29" s="34"/>
      <c r="I29" s="35"/>
      <c r="J29" s="34"/>
      <c r="K29" s="35"/>
      <c r="L29" s="4"/>
      <c r="M29" s="35"/>
      <c r="N29" s="35"/>
      <c r="O29" s="35"/>
    </row>
    <row r="30" spans="1:15" ht="19" x14ac:dyDescent="0.2">
      <c r="A30" s="27">
        <f>+A27+0.1</f>
        <v>2.5000000000000004</v>
      </c>
      <c r="B30" s="28" t="s">
        <v>119</v>
      </c>
      <c r="C30" s="29">
        <v>2</v>
      </c>
      <c r="D30" s="30" t="s">
        <v>9</v>
      </c>
      <c r="E30" s="31"/>
      <c r="F30" s="32">
        <f>ROUND(C30*E30,2)</f>
        <v>0</v>
      </c>
      <c r="G30" s="33"/>
      <c r="H30" s="34"/>
      <c r="I30" s="35"/>
      <c r="J30" s="34"/>
      <c r="K30" s="35"/>
      <c r="L30" s="4"/>
      <c r="M30" s="35"/>
      <c r="N30" s="35"/>
      <c r="O30" s="35"/>
    </row>
    <row r="31" spans="1:15" s="42" customFormat="1" ht="19" x14ac:dyDescent="0.2">
      <c r="A31" s="27">
        <f>+A30+0.1</f>
        <v>2.6000000000000005</v>
      </c>
      <c r="B31" s="28" t="s">
        <v>112</v>
      </c>
      <c r="C31" s="29"/>
      <c r="D31" s="30"/>
      <c r="E31" s="31"/>
      <c r="F31" s="32"/>
      <c r="G31" s="33"/>
      <c r="H31" s="34"/>
      <c r="I31" s="35"/>
      <c r="J31" s="34"/>
      <c r="K31" s="35"/>
      <c r="L31" s="4"/>
      <c r="M31" s="35"/>
      <c r="N31" s="35"/>
      <c r="O31" s="35"/>
    </row>
    <row r="32" spans="1:15" s="42" customFormat="1" ht="45" customHeight="1" x14ac:dyDescent="0.2">
      <c r="A32" s="37" t="s">
        <v>130</v>
      </c>
      <c r="B32" s="38" t="s">
        <v>56</v>
      </c>
      <c r="C32" s="29">
        <v>1</v>
      </c>
      <c r="D32" s="30" t="s">
        <v>9</v>
      </c>
      <c r="E32" s="31"/>
      <c r="F32" s="32">
        <f>+C32*E32</f>
        <v>0</v>
      </c>
      <c r="G32" s="33"/>
      <c r="H32" s="34"/>
      <c r="I32" s="35"/>
      <c r="J32" s="34"/>
      <c r="K32" s="35"/>
      <c r="L32" s="4"/>
      <c r="M32" s="35"/>
      <c r="N32" s="35"/>
      <c r="O32" s="35"/>
    </row>
    <row r="33" spans="1:15" s="41" customFormat="1" ht="45.75" customHeight="1" x14ac:dyDescent="0.2">
      <c r="A33" s="37" t="s">
        <v>131</v>
      </c>
      <c r="B33" s="38" t="s">
        <v>57</v>
      </c>
      <c r="C33" s="29">
        <v>2</v>
      </c>
      <c r="D33" s="30" t="s">
        <v>9</v>
      </c>
      <c r="E33" s="31"/>
      <c r="F33" s="32">
        <f>+C33*E33</f>
        <v>0</v>
      </c>
      <c r="G33" s="33"/>
      <c r="H33" s="34"/>
      <c r="I33" s="35"/>
      <c r="J33" s="34"/>
      <c r="K33" s="35"/>
      <c r="L33" s="4"/>
      <c r="M33" s="35"/>
      <c r="N33" s="35"/>
      <c r="O33" s="35"/>
    </row>
    <row r="34" spans="1:15" s="42" customFormat="1" ht="94.5" customHeight="1" x14ac:dyDescent="0.2">
      <c r="A34" s="37" t="s">
        <v>132</v>
      </c>
      <c r="B34" s="38" t="s">
        <v>73</v>
      </c>
      <c r="C34" s="29">
        <v>1</v>
      </c>
      <c r="D34" s="30" t="s">
        <v>9</v>
      </c>
      <c r="E34" s="31"/>
      <c r="F34" s="32">
        <f>+C34*E34</f>
        <v>0</v>
      </c>
      <c r="G34" s="33">
        <f>+SUM(F22:F34)</f>
        <v>0</v>
      </c>
      <c r="H34" s="34"/>
      <c r="I34" s="35"/>
      <c r="J34" s="34"/>
      <c r="K34" s="35"/>
      <c r="L34" s="4"/>
      <c r="M34" s="35"/>
      <c r="N34" s="35"/>
      <c r="O34" s="35"/>
    </row>
    <row r="35" spans="1:15" s="42" customFormat="1" ht="23.25" customHeight="1" x14ac:dyDescent="0.2">
      <c r="A35" s="37"/>
      <c r="B35" s="38"/>
      <c r="C35" s="29"/>
      <c r="D35" s="30"/>
      <c r="E35" s="31"/>
      <c r="F35" s="32"/>
      <c r="G35" s="33"/>
      <c r="H35" s="34"/>
      <c r="I35" s="35"/>
      <c r="J35" s="34"/>
      <c r="K35" s="35"/>
      <c r="L35" s="4"/>
      <c r="M35" s="35"/>
      <c r="N35" s="35"/>
      <c r="O35" s="35"/>
    </row>
    <row r="36" spans="1:15" s="35" customFormat="1" ht="24.75" customHeight="1" x14ac:dyDescent="0.15">
      <c r="A36" s="27">
        <v>3</v>
      </c>
      <c r="B36" s="28" t="s">
        <v>225</v>
      </c>
      <c r="C36" s="29">
        <v>1</v>
      </c>
      <c r="D36" s="30" t="s">
        <v>11</v>
      </c>
      <c r="E36" s="31"/>
      <c r="F36" s="32">
        <f>+C36*E36</f>
        <v>0</v>
      </c>
      <c r="G36" s="33">
        <f>SUM(F36)</f>
        <v>0</v>
      </c>
      <c r="H36" s="34"/>
      <c r="J36" s="34"/>
      <c r="L36" s="4"/>
    </row>
    <row r="37" spans="1:15" s="35" customFormat="1" ht="17.25" customHeight="1" x14ac:dyDescent="0.15">
      <c r="A37" s="37"/>
      <c r="B37" s="38"/>
      <c r="C37" s="29"/>
      <c r="D37" s="30"/>
      <c r="E37" s="31"/>
      <c r="F37" s="32"/>
      <c r="G37" s="33"/>
      <c r="H37" s="34"/>
      <c r="J37" s="34"/>
      <c r="L37" s="4"/>
    </row>
    <row r="38" spans="1:15" s="43" customFormat="1" ht="27" customHeight="1" x14ac:dyDescent="0.15">
      <c r="A38" s="27">
        <v>4</v>
      </c>
      <c r="B38" s="28" t="s">
        <v>110</v>
      </c>
      <c r="C38" s="29"/>
      <c r="D38" s="30"/>
      <c r="E38" s="31"/>
      <c r="F38" s="32"/>
      <c r="G38" s="33"/>
      <c r="H38" s="34"/>
      <c r="I38" s="35"/>
      <c r="J38" s="34"/>
      <c r="K38" s="35"/>
      <c r="L38" s="4"/>
      <c r="M38" s="35"/>
      <c r="N38" s="35"/>
      <c r="O38" s="35"/>
    </row>
    <row r="39" spans="1:15" s="41" customFormat="1" ht="27" customHeight="1" x14ac:dyDescent="0.2">
      <c r="A39" s="27">
        <f>+A38+0.1</f>
        <v>4.0999999999999996</v>
      </c>
      <c r="B39" s="28" t="s">
        <v>55</v>
      </c>
      <c r="C39" s="29"/>
      <c r="D39" s="30"/>
      <c r="E39" s="31"/>
      <c r="F39" s="32"/>
      <c r="G39" s="33"/>
      <c r="H39" s="34"/>
      <c r="I39" s="35"/>
      <c r="J39" s="34"/>
      <c r="K39" s="35"/>
      <c r="L39" s="4"/>
      <c r="M39" s="35"/>
      <c r="N39" s="35"/>
      <c r="O39" s="35"/>
    </row>
    <row r="40" spans="1:15" s="41" customFormat="1" ht="27" customHeight="1" x14ac:dyDescent="0.2">
      <c r="A40" s="37" t="s">
        <v>133</v>
      </c>
      <c r="B40" s="38" t="s">
        <v>86</v>
      </c>
      <c r="C40" s="29">
        <v>0.25</v>
      </c>
      <c r="D40" s="30" t="s">
        <v>10</v>
      </c>
      <c r="E40" s="31"/>
      <c r="F40" s="32">
        <f>ROUND(C40*E40,2)</f>
        <v>0</v>
      </c>
      <c r="G40" s="33"/>
      <c r="H40" s="34"/>
      <c r="I40" s="35"/>
      <c r="J40" s="34"/>
      <c r="K40" s="35"/>
      <c r="L40" s="4"/>
      <c r="M40" s="35"/>
      <c r="N40" s="35"/>
      <c r="O40" s="35"/>
    </row>
    <row r="41" spans="1:15" s="42" customFormat="1" ht="27" customHeight="1" x14ac:dyDescent="0.2">
      <c r="A41" s="27">
        <f>+A39+0.1</f>
        <v>4.1999999999999993</v>
      </c>
      <c r="B41" s="28" t="s">
        <v>33</v>
      </c>
      <c r="C41" s="29"/>
      <c r="D41" s="30"/>
      <c r="E41" s="31"/>
      <c r="F41" s="32"/>
      <c r="G41" s="33"/>
      <c r="H41" s="34"/>
      <c r="I41" s="35"/>
      <c r="J41" s="34"/>
      <c r="K41" s="35"/>
      <c r="L41" s="4"/>
      <c r="M41" s="35"/>
      <c r="N41" s="35"/>
      <c r="O41" s="35"/>
    </row>
    <row r="42" spans="1:15" s="42" customFormat="1" ht="27" customHeight="1" thickBot="1" x14ac:dyDescent="0.25">
      <c r="A42" s="116" t="s">
        <v>134</v>
      </c>
      <c r="B42" s="117" t="s">
        <v>88</v>
      </c>
      <c r="C42" s="118">
        <v>0.25</v>
      </c>
      <c r="D42" s="119" t="s">
        <v>10</v>
      </c>
      <c r="E42" s="120"/>
      <c r="F42" s="121">
        <f>ROUND(C42*E42,2)</f>
        <v>0</v>
      </c>
      <c r="G42" s="122">
        <f>SUM(F40:F42)</f>
        <v>0</v>
      </c>
      <c r="H42" s="34"/>
      <c r="I42" s="35"/>
      <c r="J42" s="34"/>
      <c r="K42" s="35"/>
      <c r="L42" s="4"/>
      <c r="M42" s="35"/>
      <c r="N42" s="35"/>
      <c r="O42" s="35"/>
    </row>
    <row r="43" spans="1:15" s="35" customFormat="1" ht="21" customHeight="1" thickTop="1" x14ac:dyDescent="0.15">
      <c r="A43" s="44"/>
      <c r="B43" s="45"/>
      <c r="C43" s="46"/>
      <c r="D43" s="47"/>
      <c r="E43" s="48"/>
      <c r="F43" s="49"/>
      <c r="G43" s="50"/>
      <c r="H43" s="34"/>
      <c r="J43" s="34"/>
      <c r="L43" s="4"/>
    </row>
    <row r="44" spans="1:15" s="51" customFormat="1" ht="51.75" customHeight="1" x14ac:dyDescent="0.2">
      <c r="A44" s="27">
        <v>5</v>
      </c>
      <c r="B44" s="28" t="s">
        <v>135</v>
      </c>
      <c r="C44" s="29"/>
      <c r="D44" s="30"/>
      <c r="E44" s="31"/>
      <c r="F44" s="32"/>
      <c r="G44" s="33"/>
      <c r="H44" s="34"/>
      <c r="I44" s="35"/>
      <c r="J44" s="34"/>
      <c r="K44" s="35"/>
      <c r="L44" s="4"/>
      <c r="M44" s="35"/>
      <c r="N44" s="35"/>
      <c r="O44" s="35"/>
    </row>
    <row r="45" spans="1:15" s="51" customFormat="1" ht="23.25" customHeight="1" x14ac:dyDescent="0.2">
      <c r="A45" s="27">
        <f>+A44+0.1</f>
        <v>5.0999999999999996</v>
      </c>
      <c r="B45" s="28" t="s">
        <v>24</v>
      </c>
      <c r="C45" s="29">
        <v>1</v>
      </c>
      <c r="D45" s="30" t="s">
        <v>11</v>
      </c>
      <c r="E45" s="31"/>
      <c r="F45" s="32">
        <f>ROUND(C45*E45,2)</f>
        <v>0</v>
      </c>
      <c r="G45" s="33"/>
      <c r="H45" s="34"/>
      <c r="I45" s="35"/>
      <c r="J45" s="34"/>
      <c r="K45" s="35"/>
      <c r="L45" s="4"/>
      <c r="M45" s="35"/>
      <c r="N45" s="35"/>
      <c r="O45" s="35"/>
    </row>
    <row r="46" spans="1:15" s="51" customFormat="1" ht="23.25" customHeight="1" x14ac:dyDescent="0.2">
      <c r="A46" s="27">
        <f>+A45+0.1</f>
        <v>5.1999999999999993</v>
      </c>
      <c r="B46" s="28" t="s">
        <v>74</v>
      </c>
      <c r="C46" s="29"/>
      <c r="D46" s="30"/>
      <c r="E46" s="31"/>
      <c r="F46" s="32"/>
      <c r="G46" s="33"/>
      <c r="H46" s="34"/>
      <c r="I46" s="35"/>
      <c r="J46" s="34"/>
      <c r="K46" s="35"/>
      <c r="L46" s="4"/>
      <c r="M46" s="35"/>
      <c r="N46" s="35"/>
      <c r="O46" s="35"/>
    </row>
    <row r="47" spans="1:15" s="51" customFormat="1" ht="39" customHeight="1" x14ac:dyDescent="0.2">
      <c r="A47" s="37" t="s">
        <v>136</v>
      </c>
      <c r="B47" s="38" t="s">
        <v>85</v>
      </c>
      <c r="C47" s="29">
        <v>54.12</v>
      </c>
      <c r="D47" s="30" t="s">
        <v>10</v>
      </c>
      <c r="E47" s="31"/>
      <c r="F47" s="32">
        <f>+C47*E47</f>
        <v>0</v>
      </c>
      <c r="G47" s="33"/>
      <c r="H47" s="34"/>
      <c r="I47" s="35"/>
      <c r="J47" s="34"/>
      <c r="K47" s="35"/>
      <c r="L47" s="4"/>
      <c r="M47" s="35"/>
      <c r="N47" s="35"/>
      <c r="O47" s="35"/>
    </row>
    <row r="48" spans="1:15" s="51" customFormat="1" ht="20.25" customHeight="1" x14ac:dyDescent="0.2">
      <c r="A48" s="37" t="s">
        <v>137</v>
      </c>
      <c r="B48" s="38" t="s">
        <v>22</v>
      </c>
      <c r="C48" s="29">
        <v>36.479999999999997</v>
      </c>
      <c r="D48" s="30" t="s">
        <v>10</v>
      </c>
      <c r="E48" s="31"/>
      <c r="F48" s="32">
        <f>+C48*E48</f>
        <v>0</v>
      </c>
      <c r="G48" s="33"/>
      <c r="H48" s="34"/>
      <c r="I48" s="35"/>
      <c r="J48" s="34"/>
      <c r="K48" s="35"/>
      <c r="L48" s="4"/>
      <c r="M48" s="35"/>
      <c r="N48" s="35"/>
      <c r="O48" s="35"/>
    </row>
    <row r="49" spans="1:15" s="51" customFormat="1" ht="20.25" customHeight="1" x14ac:dyDescent="0.2">
      <c r="A49" s="37" t="s">
        <v>138</v>
      </c>
      <c r="B49" s="38" t="s">
        <v>76</v>
      </c>
      <c r="C49" s="29">
        <v>24.81</v>
      </c>
      <c r="D49" s="30" t="s">
        <v>10</v>
      </c>
      <c r="E49" s="31"/>
      <c r="F49" s="32">
        <f>+C49*E49</f>
        <v>0</v>
      </c>
      <c r="G49" s="33"/>
      <c r="H49" s="34"/>
      <c r="I49" s="35"/>
      <c r="J49" s="34"/>
      <c r="K49" s="35"/>
      <c r="L49" s="4"/>
      <c r="M49" s="35"/>
      <c r="N49" s="35"/>
      <c r="O49" s="35"/>
    </row>
    <row r="50" spans="1:15" s="51" customFormat="1" ht="20.25" customHeight="1" x14ac:dyDescent="0.2">
      <c r="A50" s="37" t="s">
        <v>139</v>
      </c>
      <c r="B50" s="38" t="s">
        <v>26</v>
      </c>
      <c r="C50" s="29">
        <v>16</v>
      </c>
      <c r="D50" s="30" t="s">
        <v>7</v>
      </c>
      <c r="E50" s="31"/>
      <c r="F50" s="32">
        <f>+C50*E50</f>
        <v>0</v>
      </c>
      <c r="G50" s="33"/>
      <c r="H50" s="34"/>
      <c r="I50" s="35"/>
      <c r="J50" s="34"/>
      <c r="K50" s="35"/>
      <c r="L50" s="4"/>
      <c r="M50" s="35"/>
      <c r="N50" s="35"/>
      <c r="O50" s="35"/>
    </row>
    <row r="51" spans="1:15" s="51" customFormat="1" ht="20.25" customHeight="1" x14ac:dyDescent="0.2">
      <c r="A51" s="27">
        <f>+A46+0.1</f>
        <v>5.2999999999999989</v>
      </c>
      <c r="B51" s="28" t="s">
        <v>78</v>
      </c>
      <c r="C51" s="29"/>
      <c r="D51" s="30"/>
      <c r="E51" s="31"/>
      <c r="F51" s="32"/>
      <c r="G51" s="33"/>
      <c r="H51" s="34"/>
      <c r="I51" s="35"/>
      <c r="J51" s="34"/>
      <c r="K51" s="35"/>
      <c r="L51" s="4"/>
      <c r="M51" s="35"/>
      <c r="N51" s="35"/>
      <c r="O51" s="35"/>
    </row>
    <row r="52" spans="1:15" s="51" customFormat="1" ht="20.25" customHeight="1" x14ac:dyDescent="0.2">
      <c r="A52" s="37" t="s">
        <v>140</v>
      </c>
      <c r="B52" s="38" t="s">
        <v>79</v>
      </c>
      <c r="C52" s="29">
        <v>2.02</v>
      </c>
      <c r="D52" s="30" t="s">
        <v>10</v>
      </c>
      <c r="E52" s="31"/>
      <c r="F52" s="32">
        <f>ROUND(C52*E52,2)</f>
        <v>0</v>
      </c>
      <c r="G52" s="33"/>
      <c r="H52" s="34"/>
      <c r="I52" s="35"/>
      <c r="J52" s="34"/>
      <c r="K52" s="35"/>
      <c r="L52" s="4"/>
      <c r="M52" s="35"/>
      <c r="N52" s="35"/>
      <c r="O52" s="35"/>
    </row>
    <row r="53" spans="1:15" s="51" customFormat="1" ht="20.25" customHeight="1" x14ac:dyDescent="0.2">
      <c r="A53" s="37" t="s">
        <v>141</v>
      </c>
      <c r="B53" s="38" t="s">
        <v>80</v>
      </c>
      <c r="C53" s="29">
        <v>4.7</v>
      </c>
      <c r="D53" s="30" t="s">
        <v>10</v>
      </c>
      <c r="E53" s="31"/>
      <c r="F53" s="32">
        <f>C53*E53</f>
        <v>0</v>
      </c>
      <c r="G53" s="33"/>
      <c r="H53" s="34"/>
      <c r="I53" s="35"/>
      <c r="J53" s="34"/>
      <c r="K53" s="35"/>
      <c r="L53" s="4"/>
      <c r="M53" s="35"/>
      <c r="N53" s="35"/>
      <c r="O53" s="35"/>
    </row>
    <row r="54" spans="1:15" s="51" customFormat="1" ht="20.25" customHeight="1" x14ac:dyDescent="0.2">
      <c r="A54" s="37" t="s">
        <v>142</v>
      </c>
      <c r="B54" s="38" t="s">
        <v>81</v>
      </c>
      <c r="C54" s="29">
        <v>1.47</v>
      </c>
      <c r="D54" s="30" t="s">
        <v>10</v>
      </c>
      <c r="E54" s="31"/>
      <c r="F54" s="32">
        <f>C54*E54</f>
        <v>0</v>
      </c>
      <c r="G54" s="33"/>
      <c r="H54" s="34"/>
      <c r="I54" s="35"/>
      <c r="J54" s="34"/>
      <c r="K54" s="35"/>
      <c r="L54" s="4"/>
      <c r="M54" s="35"/>
      <c r="N54" s="35"/>
      <c r="O54" s="35"/>
    </row>
    <row r="55" spans="1:15" s="51" customFormat="1" ht="20.25" customHeight="1" x14ac:dyDescent="0.2">
      <c r="A55" s="27">
        <f>+A51+0.1</f>
        <v>5.3999999999999986</v>
      </c>
      <c r="B55" s="28" t="s">
        <v>44</v>
      </c>
      <c r="C55" s="29"/>
      <c r="D55" s="30"/>
      <c r="E55" s="31"/>
      <c r="F55" s="32"/>
      <c r="G55" s="33"/>
      <c r="H55" s="34"/>
      <c r="I55" s="35"/>
      <c r="J55" s="34"/>
      <c r="K55" s="35"/>
      <c r="L55" s="4"/>
      <c r="M55" s="35"/>
      <c r="N55" s="35"/>
      <c r="O55" s="35"/>
    </row>
    <row r="56" spans="1:15" s="51" customFormat="1" ht="20.25" customHeight="1" x14ac:dyDescent="0.2">
      <c r="A56" s="37" t="s">
        <v>143</v>
      </c>
      <c r="B56" s="38" t="s">
        <v>45</v>
      </c>
      <c r="C56" s="29">
        <v>4.8899999999999997</v>
      </c>
      <c r="D56" s="30" t="s">
        <v>46</v>
      </c>
      <c r="E56" s="31"/>
      <c r="F56" s="32">
        <f>C56*E56</f>
        <v>0</v>
      </c>
      <c r="G56" s="33"/>
      <c r="H56" s="34"/>
      <c r="I56" s="35"/>
      <c r="J56" s="34"/>
      <c r="K56" s="35"/>
      <c r="L56" s="4"/>
      <c r="M56" s="35"/>
      <c r="N56" s="35"/>
      <c r="O56" s="35"/>
    </row>
    <row r="57" spans="1:15" s="51" customFormat="1" ht="20.25" customHeight="1" x14ac:dyDescent="0.2">
      <c r="A57" s="27">
        <f>+A55+0.1</f>
        <v>5.4999999999999982</v>
      </c>
      <c r="B57" s="28" t="s">
        <v>47</v>
      </c>
      <c r="C57" s="29"/>
      <c r="D57" s="30"/>
      <c r="E57" s="31"/>
      <c r="F57" s="32"/>
      <c r="G57" s="33"/>
      <c r="H57" s="34"/>
      <c r="I57" s="35"/>
      <c r="J57" s="34"/>
      <c r="K57" s="35"/>
      <c r="L57" s="4"/>
      <c r="M57" s="35"/>
      <c r="N57" s="35"/>
      <c r="O57" s="35"/>
    </row>
    <row r="58" spans="1:15" s="51" customFormat="1" ht="20.25" customHeight="1" x14ac:dyDescent="0.2">
      <c r="A58" s="37" t="s">
        <v>144</v>
      </c>
      <c r="B58" s="38" t="s">
        <v>96</v>
      </c>
      <c r="C58" s="29">
        <v>1</v>
      </c>
      <c r="D58" s="30" t="s">
        <v>9</v>
      </c>
      <c r="E58" s="31"/>
      <c r="F58" s="32">
        <f>+C58*E58</f>
        <v>0</v>
      </c>
      <c r="G58" s="33"/>
      <c r="H58" s="34"/>
      <c r="I58" s="35"/>
      <c r="J58" s="34"/>
      <c r="K58" s="35"/>
      <c r="L58" s="4"/>
      <c r="M58" s="35"/>
      <c r="N58" s="35"/>
      <c r="O58" s="35"/>
    </row>
    <row r="59" spans="1:15" s="51" customFormat="1" ht="20.25" customHeight="1" x14ac:dyDescent="0.2">
      <c r="A59" s="37" t="s">
        <v>145</v>
      </c>
      <c r="B59" s="38" t="s">
        <v>82</v>
      </c>
      <c r="C59" s="29">
        <v>1</v>
      </c>
      <c r="D59" s="30" t="s">
        <v>11</v>
      </c>
      <c r="E59" s="31"/>
      <c r="F59" s="32">
        <f>+C59*E59</f>
        <v>0</v>
      </c>
      <c r="G59" s="33"/>
      <c r="H59" s="34"/>
      <c r="I59" s="35"/>
      <c r="J59" s="34"/>
      <c r="K59" s="35"/>
      <c r="L59" s="4"/>
      <c r="M59" s="35"/>
      <c r="N59" s="35"/>
      <c r="O59" s="35"/>
    </row>
    <row r="60" spans="1:15" s="51" customFormat="1" ht="20.25" customHeight="1" x14ac:dyDescent="0.2">
      <c r="A60" s="37" t="s">
        <v>146</v>
      </c>
      <c r="B60" s="38" t="s">
        <v>48</v>
      </c>
      <c r="C60" s="29">
        <v>1</v>
      </c>
      <c r="D60" s="30" t="s">
        <v>9</v>
      </c>
      <c r="E60" s="31"/>
      <c r="F60" s="32">
        <f>ROUND(C60*E60,2)</f>
        <v>0</v>
      </c>
      <c r="G60" s="33"/>
      <c r="H60" s="34"/>
      <c r="I60" s="35"/>
      <c r="J60" s="34"/>
      <c r="K60" s="35"/>
      <c r="L60" s="4"/>
      <c r="M60" s="35"/>
      <c r="N60" s="35"/>
      <c r="O60" s="35"/>
    </row>
    <row r="61" spans="1:15" s="51" customFormat="1" ht="19" x14ac:dyDescent="0.2">
      <c r="A61" s="37" t="s">
        <v>147</v>
      </c>
      <c r="B61" s="38" t="s">
        <v>49</v>
      </c>
      <c r="C61" s="29">
        <v>4</v>
      </c>
      <c r="D61" s="30" t="s">
        <v>9</v>
      </c>
      <c r="E61" s="31"/>
      <c r="F61" s="32">
        <f>+C61*E61</f>
        <v>0</v>
      </c>
      <c r="G61" s="33"/>
      <c r="H61" s="34"/>
      <c r="I61" s="35"/>
      <c r="J61" s="34"/>
      <c r="K61" s="35"/>
      <c r="L61" s="4"/>
      <c r="M61" s="35"/>
      <c r="N61" s="35"/>
      <c r="O61" s="35"/>
    </row>
    <row r="62" spans="1:15" s="51" customFormat="1" ht="23.25" customHeight="1" x14ac:dyDescent="0.2">
      <c r="A62" s="37" t="s">
        <v>148</v>
      </c>
      <c r="B62" s="38" t="s">
        <v>50</v>
      </c>
      <c r="C62" s="29">
        <v>2</v>
      </c>
      <c r="D62" s="30" t="s">
        <v>9</v>
      </c>
      <c r="E62" s="31"/>
      <c r="F62" s="32">
        <f>ROUND(C62*E62,2)</f>
        <v>0</v>
      </c>
      <c r="G62" s="33"/>
      <c r="H62" s="34"/>
      <c r="I62" s="35"/>
      <c r="J62" s="34"/>
      <c r="K62" s="35"/>
      <c r="L62" s="4"/>
      <c r="M62" s="35"/>
      <c r="N62" s="35"/>
      <c r="O62" s="35"/>
    </row>
    <row r="63" spans="1:15" s="51" customFormat="1" ht="23.25" customHeight="1" x14ac:dyDescent="0.2">
      <c r="A63" s="37" t="s">
        <v>149</v>
      </c>
      <c r="B63" s="38" t="s">
        <v>51</v>
      </c>
      <c r="C63" s="29">
        <v>1</v>
      </c>
      <c r="D63" s="30" t="s">
        <v>11</v>
      </c>
      <c r="E63" s="31"/>
      <c r="F63" s="32">
        <f>ROUND(C63*E63,2)</f>
        <v>0</v>
      </c>
      <c r="G63" s="33"/>
      <c r="H63" s="34"/>
      <c r="I63" s="35"/>
      <c r="J63" s="34"/>
      <c r="K63" s="35"/>
      <c r="L63" s="4"/>
      <c r="M63" s="35"/>
      <c r="N63" s="35"/>
      <c r="O63" s="35"/>
    </row>
    <row r="64" spans="1:15" s="52" customFormat="1" ht="19" x14ac:dyDescent="0.2">
      <c r="A64" s="37" t="s">
        <v>150</v>
      </c>
      <c r="B64" s="38" t="s">
        <v>52</v>
      </c>
      <c r="C64" s="29">
        <v>0.5</v>
      </c>
      <c r="D64" s="30" t="s">
        <v>83</v>
      </c>
      <c r="E64" s="31"/>
      <c r="F64" s="32">
        <f>+C64*E64</f>
        <v>0</v>
      </c>
      <c r="G64" s="33"/>
      <c r="H64" s="34"/>
      <c r="I64" s="35"/>
      <c r="J64" s="34"/>
      <c r="K64" s="35"/>
      <c r="L64" s="4"/>
      <c r="M64" s="35"/>
      <c r="N64" s="35"/>
      <c r="O64" s="35"/>
    </row>
    <row r="65" spans="1:15" s="52" customFormat="1" ht="23.25" customHeight="1" x14ac:dyDescent="0.2">
      <c r="A65" s="37" t="s">
        <v>151</v>
      </c>
      <c r="B65" s="38" t="s">
        <v>53</v>
      </c>
      <c r="C65" s="29">
        <v>1</v>
      </c>
      <c r="D65" s="30" t="s">
        <v>11</v>
      </c>
      <c r="E65" s="31"/>
      <c r="F65" s="32">
        <f>+C65*E65</f>
        <v>0</v>
      </c>
      <c r="G65" s="33">
        <f>SUM(F45:F65)</f>
        <v>0</v>
      </c>
      <c r="H65" s="34"/>
      <c r="I65" s="35"/>
      <c r="J65" s="34"/>
      <c r="K65" s="35"/>
      <c r="L65" s="4"/>
      <c r="M65" s="35"/>
      <c r="N65" s="35"/>
      <c r="O65" s="35"/>
    </row>
    <row r="66" spans="1:15" s="52" customFormat="1" ht="21" customHeight="1" x14ac:dyDescent="0.2">
      <c r="A66" s="37"/>
      <c r="B66" s="38"/>
      <c r="C66" s="29"/>
      <c r="D66" s="30"/>
      <c r="E66" s="31"/>
      <c r="F66" s="32"/>
      <c r="G66" s="33"/>
      <c r="H66" s="34"/>
      <c r="I66" s="35"/>
      <c r="J66" s="34"/>
      <c r="K66" s="35"/>
      <c r="L66" s="4"/>
      <c r="M66" s="35"/>
      <c r="N66" s="35"/>
      <c r="O66" s="35"/>
    </row>
    <row r="67" spans="1:15" s="53" customFormat="1" ht="63" customHeight="1" x14ac:dyDescent="0.2">
      <c r="A67" s="27">
        <v>6</v>
      </c>
      <c r="B67" s="28" t="s">
        <v>111</v>
      </c>
      <c r="C67" s="29"/>
      <c r="D67" s="30"/>
      <c r="E67" s="31"/>
      <c r="F67" s="32"/>
      <c r="G67" s="33"/>
      <c r="H67" s="34"/>
      <c r="I67" s="35"/>
      <c r="J67" s="34"/>
      <c r="K67" s="35"/>
      <c r="L67" s="4"/>
      <c r="M67" s="35"/>
      <c r="N67" s="35"/>
      <c r="O67" s="35"/>
    </row>
    <row r="68" spans="1:15" s="53" customFormat="1" ht="23.25" customHeight="1" x14ac:dyDescent="0.2">
      <c r="A68" s="27">
        <f>+A67+0.1</f>
        <v>6.1</v>
      </c>
      <c r="B68" s="28" t="s">
        <v>24</v>
      </c>
      <c r="C68" s="29">
        <v>1</v>
      </c>
      <c r="D68" s="30" t="s">
        <v>11</v>
      </c>
      <c r="E68" s="31"/>
      <c r="F68" s="32">
        <f>ROUND(C68*E68,2)</f>
        <v>0</v>
      </c>
      <c r="G68" s="33"/>
      <c r="H68" s="34"/>
      <c r="I68" s="35"/>
      <c r="J68" s="34"/>
      <c r="K68" s="35"/>
      <c r="L68" s="4"/>
      <c r="M68" s="35"/>
      <c r="N68" s="35"/>
      <c r="O68" s="35"/>
    </row>
    <row r="69" spans="1:15" s="53" customFormat="1" ht="23.25" customHeight="1" x14ac:dyDescent="0.2">
      <c r="A69" s="27">
        <f>+A68+0.1</f>
        <v>6.1999999999999993</v>
      </c>
      <c r="B69" s="28" t="s">
        <v>74</v>
      </c>
      <c r="C69" s="29"/>
      <c r="D69" s="30"/>
      <c r="E69" s="31"/>
      <c r="F69" s="32"/>
      <c r="G69" s="33"/>
      <c r="H69" s="34"/>
      <c r="I69" s="35"/>
      <c r="J69" s="34"/>
      <c r="K69" s="35"/>
      <c r="L69" s="4"/>
      <c r="M69" s="35"/>
      <c r="N69" s="35"/>
      <c r="O69" s="35"/>
    </row>
    <row r="70" spans="1:15" s="53" customFormat="1" ht="42" customHeight="1" x14ac:dyDescent="0.2">
      <c r="A70" s="37" t="s">
        <v>152</v>
      </c>
      <c r="B70" s="38" t="s">
        <v>85</v>
      </c>
      <c r="C70" s="29">
        <v>67.650000000000006</v>
      </c>
      <c r="D70" s="30" t="s">
        <v>10</v>
      </c>
      <c r="E70" s="31"/>
      <c r="F70" s="32">
        <f>+C70*E70</f>
        <v>0</v>
      </c>
      <c r="G70" s="33"/>
      <c r="H70" s="34"/>
      <c r="I70" s="35"/>
      <c r="J70" s="34"/>
      <c r="K70" s="35"/>
      <c r="L70" s="4"/>
      <c r="M70" s="35"/>
      <c r="N70" s="35"/>
      <c r="O70" s="35"/>
    </row>
    <row r="71" spans="1:15" s="53" customFormat="1" ht="21" customHeight="1" x14ac:dyDescent="0.2">
      <c r="A71" s="37" t="s">
        <v>153</v>
      </c>
      <c r="B71" s="38" t="s">
        <v>75</v>
      </c>
      <c r="C71" s="29">
        <v>45.6</v>
      </c>
      <c r="D71" s="30" t="s">
        <v>10</v>
      </c>
      <c r="E71" s="31"/>
      <c r="F71" s="32">
        <f>+C71*E71</f>
        <v>0</v>
      </c>
      <c r="G71" s="33"/>
      <c r="H71" s="34"/>
      <c r="I71" s="35"/>
      <c r="J71" s="34"/>
      <c r="K71" s="35"/>
      <c r="L71" s="4"/>
      <c r="M71" s="35"/>
      <c r="N71" s="35"/>
      <c r="O71" s="35"/>
    </row>
    <row r="72" spans="1:15" s="53" customFormat="1" ht="21" customHeight="1" x14ac:dyDescent="0.2">
      <c r="A72" s="37" t="s">
        <v>154</v>
      </c>
      <c r="B72" s="38" t="s">
        <v>76</v>
      </c>
      <c r="C72" s="29">
        <v>30.33</v>
      </c>
      <c r="D72" s="30" t="s">
        <v>10</v>
      </c>
      <c r="E72" s="31"/>
      <c r="F72" s="32">
        <f>+C72*E72</f>
        <v>0</v>
      </c>
      <c r="G72" s="33"/>
      <c r="H72" s="34"/>
      <c r="I72" s="35"/>
      <c r="J72" s="34"/>
      <c r="K72" s="35"/>
      <c r="L72" s="4"/>
      <c r="M72" s="35"/>
      <c r="N72" s="35"/>
      <c r="O72" s="35"/>
    </row>
    <row r="73" spans="1:15" s="53" customFormat="1" ht="21" customHeight="1" x14ac:dyDescent="0.2">
      <c r="A73" s="37" t="s">
        <v>155</v>
      </c>
      <c r="B73" s="38" t="s">
        <v>77</v>
      </c>
      <c r="C73" s="29">
        <v>16</v>
      </c>
      <c r="D73" s="30" t="s">
        <v>7</v>
      </c>
      <c r="E73" s="31"/>
      <c r="F73" s="32">
        <f>+C73*E73</f>
        <v>0</v>
      </c>
      <c r="G73" s="33"/>
      <c r="H73" s="34"/>
      <c r="I73" s="35"/>
      <c r="J73" s="34"/>
      <c r="K73" s="35"/>
      <c r="L73" s="4"/>
      <c r="M73" s="35"/>
      <c r="N73" s="35"/>
      <c r="O73" s="35"/>
    </row>
    <row r="74" spans="1:15" s="53" customFormat="1" ht="21" customHeight="1" x14ac:dyDescent="0.2">
      <c r="A74" s="27">
        <f>+A69+0.1</f>
        <v>6.2999999999999989</v>
      </c>
      <c r="B74" s="28" t="s">
        <v>78</v>
      </c>
      <c r="C74" s="29"/>
      <c r="D74" s="30"/>
      <c r="E74" s="31"/>
      <c r="F74" s="32"/>
      <c r="G74" s="33"/>
      <c r="H74" s="34"/>
      <c r="I74" s="35"/>
      <c r="J74" s="34"/>
      <c r="K74" s="35"/>
      <c r="L74" s="4"/>
      <c r="M74" s="35"/>
      <c r="N74" s="35"/>
      <c r="O74" s="35"/>
    </row>
    <row r="75" spans="1:15" s="53" customFormat="1" ht="21" customHeight="1" x14ac:dyDescent="0.2">
      <c r="A75" s="37" t="s">
        <v>156</v>
      </c>
      <c r="B75" s="38" t="s">
        <v>79</v>
      </c>
      <c r="C75" s="29">
        <v>2.02</v>
      </c>
      <c r="D75" s="30" t="s">
        <v>10</v>
      </c>
      <c r="E75" s="31"/>
      <c r="F75" s="32">
        <f>ROUND(C75*E75,2)</f>
        <v>0</v>
      </c>
      <c r="G75" s="33"/>
      <c r="H75" s="34"/>
      <c r="I75" s="35"/>
      <c r="J75" s="34"/>
      <c r="K75" s="35"/>
      <c r="L75" s="4"/>
      <c r="M75" s="35"/>
      <c r="N75" s="35"/>
      <c r="O75" s="35"/>
    </row>
    <row r="76" spans="1:15" s="53" customFormat="1" ht="21" customHeight="1" x14ac:dyDescent="0.2">
      <c r="A76" s="37" t="s">
        <v>157</v>
      </c>
      <c r="B76" s="38" t="s">
        <v>80</v>
      </c>
      <c r="C76" s="29">
        <v>6.04</v>
      </c>
      <c r="D76" s="30" t="s">
        <v>10</v>
      </c>
      <c r="E76" s="31"/>
      <c r="F76" s="32">
        <f>C76*E76</f>
        <v>0</v>
      </c>
      <c r="G76" s="33"/>
      <c r="H76" s="34"/>
      <c r="I76" s="35"/>
      <c r="J76" s="34"/>
      <c r="K76" s="35"/>
      <c r="L76" s="4"/>
      <c r="M76" s="35"/>
      <c r="N76" s="35"/>
      <c r="O76" s="35"/>
    </row>
    <row r="77" spans="1:15" s="53" customFormat="1" ht="21" customHeight="1" x14ac:dyDescent="0.2">
      <c r="A77" s="37" t="s">
        <v>158</v>
      </c>
      <c r="B77" s="38" t="s">
        <v>81</v>
      </c>
      <c r="C77" s="29">
        <v>1.84</v>
      </c>
      <c r="D77" s="30" t="s">
        <v>10</v>
      </c>
      <c r="E77" s="31"/>
      <c r="F77" s="32">
        <f>C77*E77</f>
        <v>0</v>
      </c>
      <c r="G77" s="33"/>
      <c r="H77" s="34"/>
      <c r="I77" s="35"/>
      <c r="J77" s="34"/>
      <c r="K77" s="35"/>
      <c r="L77" s="4"/>
      <c r="M77" s="35"/>
      <c r="N77" s="35"/>
      <c r="O77" s="35"/>
    </row>
    <row r="78" spans="1:15" s="53" customFormat="1" ht="21" customHeight="1" x14ac:dyDescent="0.2">
      <c r="A78" s="27">
        <f>+A74+0.1</f>
        <v>6.3999999999999986</v>
      </c>
      <c r="B78" s="28" t="s">
        <v>44</v>
      </c>
      <c r="C78" s="29"/>
      <c r="D78" s="30"/>
      <c r="E78" s="31"/>
      <c r="F78" s="32"/>
      <c r="G78" s="33"/>
      <c r="H78" s="34"/>
      <c r="I78" s="35"/>
      <c r="J78" s="34"/>
      <c r="K78" s="35"/>
      <c r="L78" s="4"/>
      <c r="M78" s="35"/>
      <c r="N78" s="35"/>
      <c r="O78" s="35"/>
    </row>
    <row r="79" spans="1:15" s="53" customFormat="1" ht="21" customHeight="1" thickBot="1" x14ac:dyDescent="0.25">
      <c r="A79" s="116" t="s">
        <v>159</v>
      </c>
      <c r="B79" s="117" t="s">
        <v>45</v>
      </c>
      <c r="C79" s="118">
        <v>7.35</v>
      </c>
      <c r="D79" s="119" t="s">
        <v>46</v>
      </c>
      <c r="E79" s="120"/>
      <c r="F79" s="121">
        <f>+C79*E79</f>
        <v>0</v>
      </c>
      <c r="G79" s="122"/>
      <c r="H79" s="34"/>
      <c r="I79" s="35"/>
      <c r="J79" s="34"/>
      <c r="K79" s="35"/>
      <c r="L79" s="4"/>
      <c r="M79" s="35"/>
      <c r="N79" s="35"/>
      <c r="O79" s="35"/>
    </row>
    <row r="80" spans="1:15" s="53" customFormat="1" ht="21" customHeight="1" thickTop="1" x14ac:dyDescent="0.2">
      <c r="A80" s="27">
        <f>+A78+0.1</f>
        <v>6.4999999999999982</v>
      </c>
      <c r="B80" s="28" t="s">
        <v>47</v>
      </c>
      <c r="C80" s="29"/>
      <c r="D80" s="30"/>
      <c r="E80" s="31"/>
      <c r="F80" s="32"/>
      <c r="G80" s="33"/>
      <c r="H80" s="34"/>
      <c r="I80" s="35"/>
      <c r="J80" s="34"/>
      <c r="K80" s="35"/>
      <c r="L80" s="4"/>
      <c r="M80" s="35"/>
      <c r="N80" s="35"/>
      <c r="O80" s="35"/>
    </row>
    <row r="81" spans="1:15" s="53" customFormat="1" ht="21" customHeight="1" x14ac:dyDescent="0.2">
      <c r="A81" s="37" t="s">
        <v>160</v>
      </c>
      <c r="B81" s="38" t="s">
        <v>96</v>
      </c>
      <c r="C81" s="29">
        <v>1</v>
      </c>
      <c r="D81" s="30" t="s">
        <v>9</v>
      </c>
      <c r="E81" s="31"/>
      <c r="F81" s="32">
        <f>+C81*E81</f>
        <v>0</v>
      </c>
      <c r="G81" s="33"/>
      <c r="H81" s="34"/>
      <c r="I81" s="35"/>
      <c r="J81" s="34"/>
      <c r="K81" s="35"/>
      <c r="L81" s="4"/>
      <c r="M81" s="35"/>
      <c r="N81" s="35"/>
      <c r="O81" s="35"/>
    </row>
    <row r="82" spans="1:15" s="53" customFormat="1" ht="21" customHeight="1" x14ac:dyDescent="0.2">
      <c r="A82" s="37" t="s">
        <v>161</v>
      </c>
      <c r="B82" s="38" t="s">
        <v>82</v>
      </c>
      <c r="C82" s="29">
        <v>1</v>
      </c>
      <c r="D82" s="30" t="s">
        <v>11</v>
      </c>
      <c r="E82" s="31"/>
      <c r="F82" s="32">
        <f>+C82*E82</f>
        <v>0</v>
      </c>
      <c r="G82" s="33"/>
      <c r="H82" s="34"/>
      <c r="I82" s="35"/>
      <c r="J82" s="34"/>
      <c r="K82" s="35"/>
      <c r="L82" s="4"/>
      <c r="M82" s="35"/>
      <c r="N82" s="35"/>
      <c r="O82" s="35"/>
    </row>
    <row r="83" spans="1:15" s="53" customFormat="1" ht="21" customHeight="1" x14ac:dyDescent="0.2">
      <c r="A83" s="37" t="s">
        <v>162</v>
      </c>
      <c r="B83" s="38" t="s">
        <v>48</v>
      </c>
      <c r="C83" s="29">
        <v>2</v>
      </c>
      <c r="D83" s="30" t="s">
        <v>9</v>
      </c>
      <c r="E83" s="31"/>
      <c r="F83" s="32">
        <f>ROUND(C83*E83,2)</f>
        <v>0</v>
      </c>
      <c r="G83" s="33"/>
      <c r="H83" s="34"/>
      <c r="I83" s="35"/>
      <c r="J83" s="34"/>
      <c r="K83" s="35"/>
      <c r="L83" s="4"/>
      <c r="M83" s="35"/>
      <c r="N83" s="35"/>
      <c r="O83" s="35"/>
    </row>
    <row r="84" spans="1:15" s="53" customFormat="1" ht="19" x14ac:dyDescent="0.2">
      <c r="A84" s="37" t="s">
        <v>163</v>
      </c>
      <c r="B84" s="38" t="s">
        <v>49</v>
      </c>
      <c r="C84" s="29">
        <v>4</v>
      </c>
      <c r="D84" s="30" t="s">
        <v>9</v>
      </c>
      <c r="E84" s="31"/>
      <c r="F84" s="32">
        <f>+C84*E84</f>
        <v>0</v>
      </c>
      <c r="G84" s="33"/>
      <c r="H84" s="34"/>
      <c r="I84" s="35"/>
      <c r="J84" s="34"/>
      <c r="K84" s="35"/>
      <c r="L84" s="4"/>
      <c r="M84" s="35"/>
      <c r="N84" s="35"/>
      <c r="O84" s="35"/>
    </row>
    <row r="85" spans="1:15" s="53" customFormat="1" ht="23.25" customHeight="1" x14ac:dyDescent="0.2">
      <c r="A85" s="37" t="s">
        <v>164</v>
      </c>
      <c r="B85" s="38" t="s">
        <v>50</v>
      </c>
      <c r="C85" s="29">
        <v>2</v>
      </c>
      <c r="D85" s="30" t="s">
        <v>9</v>
      </c>
      <c r="E85" s="31"/>
      <c r="F85" s="32">
        <f>ROUND(C85*E85,2)</f>
        <v>0</v>
      </c>
      <c r="G85" s="33"/>
      <c r="H85" s="34"/>
      <c r="I85" s="35"/>
      <c r="J85" s="34"/>
      <c r="K85" s="35"/>
      <c r="L85" s="4"/>
      <c r="M85" s="35"/>
      <c r="N85" s="35"/>
      <c r="O85" s="35"/>
    </row>
    <row r="86" spans="1:15" s="53" customFormat="1" ht="23.25" customHeight="1" x14ac:dyDescent="0.2">
      <c r="A86" s="37" t="s">
        <v>165</v>
      </c>
      <c r="B86" s="38" t="s">
        <v>51</v>
      </c>
      <c r="C86" s="29">
        <v>1</v>
      </c>
      <c r="D86" s="30" t="s">
        <v>11</v>
      </c>
      <c r="E86" s="31"/>
      <c r="F86" s="32">
        <f>ROUND(C86*E86,2)</f>
        <v>0</v>
      </c>
      <c r="G86" s="33"/>
      <c r="H86" s="34"/>
      <c r="I86" s="35"/>
      <c r="J86" s="34"/>
      <c r="K86" s="35"/>
      <c r="L86" s="4"/>
      <c r="M86" s="35"/>
      <c r="N86" s="35"/>
      <c r="O86" s="35"/>
    </row>
    <row r="87" spans="1:15" s="54" customFormat="1" ht="38.25" customHeight="1" x14ac:dyDescent="0.2">
      <c r="A87" s="37" t="s">
        <v>166</v>
      </c>
      <c r="B87" s="38" t="s">
        <v>52</v>
      </c>
      <c r="C87" s="29">
        <v>0.5</v>
      </c>
      <c r="D87" s="30" t="s">
        <v>83</v>
      </c>
      <c r="E87" s="31"/>
      <c r="F87" s="32">
        <f>+C87*E87</f>
        <v>0</v>
      </c>
      <c r="G87" s="33"/>
      <c r="H87" s="34"/>
      <c r="I87" s="35"/>
      <c r="J87" s="34"/>
      <c r="K87" s="35"/>
      <c r="L87" s="4"/>
      <c r="M87" s="35"/>
      <c r="N87" s="35"/>
      <c r="O87" s="35"/>
    </row>
    <row r="88" spans="1:15" s="54" customFormat="1" ht="21" customHeight="1" x14ac:dyDescent="0.2">
      <c r="A88" s="37" t="s">
        <v>167</v>
      </c>
      <c r="B88" s="38" t="s">
        <v>53</v>
      </c>
      <c r="C88" s="29">
        <v>1</v>
      </c>
      <c r="D88" s="30" t="s">
        <v>83</v>
      </c>
      <c r="E88" s="31"/>
      <c r="F88" s="32">
        <f>+C88*E88</f>
        <v>0</v>
      </c>
      <c r="G88" s="33">
        <f>SUM(F68:F88)</f>
        <v>0</v>
      </c>
      <c r="H88" s="34"/>
      <c r="I88" s="35"/>
      <c r="J88" s="34"/>
      <c r="K88" s="35"/>
      <c r="L88" s="4"/>
      <c r="M88" s="35"/>
      <c r="N88" s="35"/>
      <c r="O88" s="35"/>
    </row>
    <row r="89" spans="1:15" s="35" customFormat="1" ht="21" customHeight="1" x14ac:dyDescent="0.15">
      <c r="A89" s="37"/>
      <c r="B89" s="38"/>
      <c r="C89" s="29"/>
      <c r="D89" s="30"/>
      <c r="E89" s="31"/>
      <c r="F89" s="32"/>
      <c r="G89" s="33"/>
      <c r="H89" s="34"/>
      <c r="J89" s="34"/>
      <c r="L89" s="4"/>
    </row>
    <row r="90" spans="1:15" s="35" customFormat="1" ht="21" customHeight="1" x14ac:dyDescent="0.15">
      <c r="A90" s="27">
        <v>7</v>
      </c>
      <c r="B90" s="28" t="s">
        <v>31</v>
      </c>
      <c r="C90" s="29">
        <v>27.2</v>
      </c>
      <c r="D90" s="30" t="s">
        <v>46</v>
      </c>
      <c r="E90" s="31"/>
      <c r="F90" s="32">
        <f>ROUND(C90*E90,2)</f>
        <v>0</v>
      </c>
      <c r="G90" s="33">
        <f>SUM(F90)</f>
        <v>0</v>
      </c>
      <c r="H90" s="34"/>
      <c r="J90" s="34"/>
      <c r="L90" s="4"/>
    </row>
    <row r="91" spans="1:15" s="35" customFormat="1" ht="21" customHeight="1" x14ac:dyDescent="0.15">
      <c r="A91" s="37"/>
      <c r="B91" s="38"/>
      <c r="C91" s="29"/>
      <c r="D91" s="30"/>
      <c r="E91" s="31"/>
      <c r="F91" s="32"/>
      <c r="G91" s="33"/>
      <c r="H91" s="34"/>
      <c r="J91" s="34"/>
      <c r="L91" s="4"/>
    </row>
    <row r="92" spans="1:15" s="21" customFormat="1" ht="82.5" customHeight="1" x14ac:dyDescent="0.2">
      <c r="A92" s="27">
        <v>8</v>
      </c>
      <c r="B92" s="28" t="s">
        <v>97</v>
      </c>
      <c r="C92" s="29">
        <v>1</v>
      </c>
      <c r="D92" s="30" t="s">
        <v>11</v>
      </c>
      <c r="E92" s="31"/>
      <c r="F92" s="32">
        <f>ROUND(C92*E92,2)</f>
        <v>0</v>
      </c>
      <c r="G92" s="33">
        <f>F92</f>
        <v>0</v>
      </c>
      <c r="H92" s="34"/>
      <c r="I92" s="35"/>
      <c r="J92" s="34"/>
      <c r="K92" s="35"/>
      <c r="L92" s="4"/>
      <c r="M92" s="35"/>
      <c r="N92" s="35"/>
      <c r="O92" s="35"/>
    </row>
    <row r="93" spans="1:15" s="21" customFormat="1" ht="16.5" customHeight="1" thickBot="1" x14ac:dyDescent="0.25">
      <c r="A93" s="37"/>
      <c r="B93" s="38"/>
      <c r="C93" s="29"/>
      <c r="D93" s="30"/>
      <c r="E93" s="31"/>
      <c r="F93" s="32"/>
      <c r="G93" s="33"/>
      <c r="H93" s="34"/>
      <c r="I93" s="35"/>
      <c r="J93" s="34"/>
      <c r="K93" s="35"/>
      <c r="L93" s="4"/>
      <c r="M93" s="35"/>
      <c r="N93" s="35"/>
      <c r="O93" s="35"/>
    </row>
    <row r="94" spans="1:15" s="26" customFormat="1" ht="23.25" customHeight="1" thickTop="1" thickBot="1" x14ac:dyDescent="0.25">
      <c r="A94" s="22"/>
      <c r="B94" s="55" t="s">
        <v>58</v>
      </c>
      <c r="C94" s="24"/>
      <c r="D94" s="24"/>
      <c r="E94" s="24"/>
      <c r="F94" s="24"/>
      <c r="G94" s="25">
        <f>SUM(G11:G92)</f>
        <v>0</v>
      </c>
      <c r="H94" s="34"/>
      <c r="I94" s="35"/>
      <c r="J94" s="34"/>
      <c r="K94" s="35"/>
      <c r="L94" s="4"/>
      <c r="M94" s="35"/>
      <c r="N94" s="35"/>
      <c r="O94" s="35"/>
    </row>
    <row r="95" spans="1:15" s="26" customFormat="1" ht="17.25" customHeight="1" thickTop="1" x14ac:dyDescent="0.2">
      <c r="A95" s="37"/>
      <c r="B95" s="38"/>
      <c r="C95" s="29"/>
      <c r="D95" s="30"/>
      <c r="E95" s="31"/>
      <c r="F95" s="32"/>
      <c r="G95" s="33"/>
      <c r="H95" s="34"/>
      <c r="I95" s="35"/>
      <c r="J95" s="34"/>
      <c r="K95" s="35"/>
      <c r="L95" s="4"/>
      <c r="M95" s="35"/>
      <c r="N95" s="35"/>
      <c r="O95" s="35"/>
    </row>
    <row r="96" spans="1:15" s="35" customFormat="1" ht="176.25" customHeight="1" x14ac:dyDescent="0.15">
      <c r="A96" s="27" t="s">
        <v>120</v>
      </c>
      <c r="B96" s="28" t="s">
        <v>222</v>
      </c>
      <c r="C96" s="29"/>
      <c r="D96" s="30"/>
      <c r="E96" s="31"/>
      <c r="F96" s="32"/>
      <c r="G96" s="33"/>
      <c r="H96" s="34"/>
      <c r="J96" s="34"/>
      <c r="L96" s="4"/>
    </row>
    <row r="97" spans="1:16" s="21" customFormat="1" ht="21" customHeight="1" x14ac:dyDescent="0.2">
      <c r="A97" s="37"/>
      <c r="B97" s="38"/>
      <c r="C97" s="29"/>
      <c r="D97" s="30"/>
      <c r="E97" s="31"/>
      <c r="F97" s="32"/>
      <c r="G97" s="33"/>
      <c r="H97" s="34"/>
      <c r="I97" s="35"/>
      <c r="J97" s="34"/>
      <c r="K97" s="35"/>
      <c r="L97" s="4"/>
      <c r="M97" s="35"/>
      <c r="N97" s="35"/>
      <c r="O97" s="35"/>
    </row>
    <row r="98" spans="1:16" s="35" customFormat="1" ht="21" customHeight="1" x14ac:dyDescent="0.15">
      <c r="A98" s="27">
        <v>1</v>
      </c>
      <c r="B98" s="28" t="s">
        <v>21</v>
      </c>
      <c r="C98" s="29"/>
      <c r="D98" s="30"/>
      <c r="E98" s="31"/>
      <c r="F98" s="32"/>
      <c r="G98" s="33"/>
      <c r="H98" s="34"/>
      <c r="J98" s="34"/>
      <c r="L98" s="4"/>
    </row>
    <row r="99" spans="1:16" s="35" customFormat="1" ht="21" customHeight="1" x14ac:dyDescent="0.15">
      <c r="A99" s="37">
        <f>+A98+0.1</f>
        <v>1.1000000000000001</v>
      </c>
      <c r="B99" s="38" t="s">
        <v>24</v>
      </c>
      <c r="C99" s="29">
        <v>2755.6200000000003</v>
      </c>
      <c r="D99" s="30" t="s">
        <v>7</v>
      </c>
      <c r="E99" s="31"/>
      <c r="F99" s="32">
        <f>ROUND(C99*E99,2)</f>
        <v>0</v>
      </c>
      <c r="G99" s="33"/>
      <c r="H99" s="34"/>
      <c r="J99" s="34"/>
      <c r="L99" s="4"/>
    </row>
    <row r="100" spans="1:16" s="35" customFormat="1" ht="21" customHeight="1" x14ac:dyDescent="0.15">
      <c r="A100" s="37">
        <f>+A99+0.1</f>
        <v>1.2000000000000002</v>
      </c>
      <c r="B100" s="38" t="s">
        <v>25</v>
      </c>
      <c r="C100" s="29">
        <v>1</v>
      </c>
      <c r="D100" s="30" t="s">
        <v>11</v>
      </c>
      <c r="E100" s="31"/>
      <c r="F100" s="32">
        <f>ROUND(C100*E100,2)</f>
        <v>0</v>
      </c>
      <c r="G100" s="33">
        <f>SUM(F99:F100)</f>
        <v>0</v>
      </c>
      <c r="H100" s="34"/>
      <c r="J100" s="34"/>
      <c r="L100" s="4"/>
    </row>
    <row r="101" spans="1:16" s="35" customFormat="1" ht="21" customHeight="1" x14ac:dyDescent="0.15">
      <c r="A101" s="37"/>
      <c r="B101" s="38"/>
      <c r="C101" s="29"/>
      <c r="D101" s="30"/>
      <c r="E101" s="31"/>
      <c r="F101" s="32"/>
      <c r="G101" s="33"/>
      <c r="I101" s="56"/>
    </row>
    <row r="102" spans="1:16" s="35" customFormat="1" ht="21" customHeight="1" x14ac:dyDescent="0.15">
      <c r="A102" s="27">
        <v>2</v>
      </c>
      <c r="B102" s="28" t="s">
        <v>8</v>
      </c>
      <c r="C102" s="29"/>
      <c r="D102" s="30"/>
      <c r="E102" s="31"/>
      <c r="F102" s="32"/>
      <c r="G102" s="33"/>
    </row>
    <row r="103" spans="1:16" s="57" customFormat="1" ht="21" customHeight="1" x14ac:dyDescent="0.15">
      <c r="A103" s="37">
        <f>+A102+0.1</f>
        <v>2.1</v>
      </c>
      <c r="B103" s="38" t="s">
        <v>168</v>
      </c>
      <c r="C103" s="29">
        <v>842.05253000000016</v>
      </c>
      <c r="D103" s="30" t="s">
        <v>10</v>
      </c>
      <c r="E103" s="31"/>
      <c r="F103" s="32">
        <f>+C103*E103</f>
        <v>0</v>
      </c>
      <c r="G103" s="33"/>
      <c r="H103" s="35"/>
      <c r="I103" s="56"/>
      <c r="J103" s="35"/>
      <c r="K103" s="35"/>
      <c r="L103" s="35"/>
      <c r="M103" s="35"/>
      <c r="N103" s="35"/>
      <c r="O103" s="35"/>
      <c r="P103" s="35"/>
    </row>
    <row r="104" spans="1:16" s="57" customFormat="1" ht="45" customHeight="1" x14ac:dyDescent="0.15">
      <c r="A104" s="37">
        <f t="shared" ref="A104:A109" si="2">+A103+0.1</f>
        <v>2.2000000000000002</v>
      </c>
      <c r="B104" s="38" t="s">
        <v>219</v>
      </c>
      <c r="C104" s="29">
        <v>3368.2101200000006</v>
      </c>
      <c r="D104" s="30" t="s">
        <v>10</v>
      </c>
      <c r="E104" s="31"/>
      <c r="F104" s="32">
        <f>IF(ISBLANK(C104),"",ROUND(C104*E104,2))</f>
        <v>0</v>
      </c>
      <c r="G104" s="33"/>
      <c r="H104" s="35"/>
      <c r="I104" s="56"/>
      <c r="J104" s="35"/>
      <c r="K104" s="35"/>
      <c r="L104" s="35"/>
      <c r="M104" s="35"/>
      <c r="N104" s="35"/>
      <c r="O104" s="35"/>
      <c r="P104" s="35"/>
    </row>
    <row r="105" spans="1:16" s="35" customFormat="1" ht="21" customHeight="1" x14ac:dyDescent="0.15">
      <c r="A105" s="37">
        <f t="shared" si="2"/>
        <v>2.3000000000000003</v>
      </c>
      <c r="B105" s="38" t="s">
        <v>12</v>
      </c>
      <c r="C105" s="29">
        <v>277.12390000000005</v>
      </c>
      <c r="D105" s="30" t="s">
        <v>10</v>
      </c>
      <c r="E105" s="31"/>
      <c r="F105" s="32">
        <f>ROUND(C105*E105,2)</f>
        <v>0</v>
      </c>
      <c r="G105" s="33"/>
      <c r="I105" s="56"/>
    </row>
    <row r="106" spans="1:16" s="35" customFormat="1" ht="21" customHeight="1" x14ac:dyDescent="0.15">
      <c r="A106" s="37">
        <f t="shared" si="2"/>
        <v>2.4000000000000004</v>
      </c>
      <c r="B106" s="38" t="s">
        <v>22</v>
      </c>
      <c r="C106" s="29">
        <v>3544.1037381360966</v>
      </c>
      <c r="D106" s="30" t="s">
        <v>10</v>
      </c>
      <c r="E106" s="31"/>
      <c r="F106" s="32">
        <f>ROUND(C106*E106,2)</f>
        <v>0</v>
      </c>
      <c r="G106" s="33"/>
      <c r="I106" s="56"/>
    </row>
    <row r="107" spans="1:16" s="35" customFormat="1" ht="21" customHeight="1" x14ac:dyDescent="0.15">
      <c r="A107" s="37">
        <f t="shared" si="2"/>
        <v>2.5000000000000004</v>
      </c>
      <c r="B107" s="38" t="s">
        <v>23</v>
      </c>
      <c r="C107" s="29">
        <v>1622.8268341360958</v>
      </c>
      <c r="D107" s="30" t="s">
        <v>10</v>
      </c>
      <c r="E107" s="31"/>
      <c r="F107" s="32">
        <f>ROUND(C107*E107,2)</f>
        <v>0</v>
      </c>
      <c r="G107" s="33"/>
      <c r="I107" s="56"/>
    </row>
    <row r="108" spans="1:16" s="39" customFormat="1" ht="21" customHeight="1" x14ac:dyDescent="0.15">
      <c r="A108" s="37">
        <f t="shared" si="2"/>
        <v>2.6000000000000005</v>
      </c>
      <c r="B108" s="38" t="s">
        <v>20</v>
      </c>
      <c r="C108" s="29">
        <v>2469.9359543769251</v>
      </c>
      <c r="D108" s="30" t="s">
        <v>10</v>
      </c>
      <c r="E108" s="31"/>
      <c r="F108" s="32">
        <f>ROUND(C108*E108,2)</f>
        <v>0</v>
      </c>
      <c r="G108" s="33"/>
      <c r="H108" s="35"/>
      <c r="I108" s="56"/>
      <c r="J108" s="35"/>
      <c r="K108" s="35"/>
      <c r="L108" s="35"/>
      <c r="M108" s="35"/>
      <c r="N108" s="35"/>
      <c r="O108" s="35"/>
      <c r="P108" s="35"/>
    </row>
    <row r="109" spans="1:16" s="39" customFormat="1" ht="21" customHeight="1" x14ac:dyDescent="0.15">
      <c r="A109" s="37">
        <f t="shared" si="2"/>
        <v>2.7000000000000006</v>
      </c>
      <c r="B109" s="38" t="s">
        <v>26</v>
      </c>
      <c r="C109" s="29">
        <v>5511.2400000000007</v>
      </c>
      <c r="D109" s="30" t="s">
        <v>7</v>
      </c>
      <c r="E109" s="31"/>
      <c r="F109" s="32">
        <f>ROUND(C109*E109,2)</f>
        <v>0</v>
      </c>
      <c r="G109" s="33">
        <f>SUM(F103:F109)</f>
        <v>0</v>
      </c>
      <c r="H109" s="35"/>
      <c r="I109" s="56"/>
      <c r="J109" s="35"/>
      <c r="K109" s="35"/>
      <c r="L109" s="35"/>
      <c r="M109" s="35"/>
      <c r="N109" s="35"/>
      <c r="O109" s="35"/>
      <c r="P109" s="35"/>
    </row>
    <row r="110" spans="1:16" s="35" customFormat="1" ht="21" customHeight="1" thickBot="1" x14ac:dyDescent="0.2">
      <c r="A110" s="116"/>
      <c r="B110" s="117"/>
      <c r="C110" s="118"/>
      <c r="D110" s="119"/>
      <c r="E110" s="120"/>
      <c r="F110" s="121"/>
      <c r="G110" s="122"/>
      <c r="I110" s="56"/>
    </row>
    <row r="111" spans="1:16" s="35" customFormat="1" ht="41.25" customHeight="1" thickTop="1" x14ac:dyDescent="0.15">
      <c r="A111" s="123">
        <v>3</v>
      </c>
      <c r="B111" s="124" t="s">
        <v>41</v>
      </c>
      <c r="C111" s="46"/>
      <c r="D111" s="47"/>
      <c r="E111" s="48"/>
      <c r="F111" s="49"/>
      <c r="G111" s="50"/>
      <c r="I111" s="56"/>
    </row>
    <row r="112" spans="1:16" s="35" customFormat="1" ht="24" customHeight="1" x14ac:dyDescent="0.15">
      <c r="A112" s="27">
        <f>+A111+0.1</f>
        <v>3.1</v>
      </c>
      <c r="B112" s="28" t="s">
        <v>27</v>
      </c>
      <c r="C112" s="29"/>
      <c r="D112" s="30"/>
      <c r="E112" s="31"/>
      <c r="F112" s="32"/>
      <c r="G112" s="33"/>
      <c r="I112" s="56"/>
    </row>
    <row r="113" spans="1:16" s="40" customFormat="1" ht="24" customHeight="1" x14ac:dyDescent="0.2">
      <c r="A113" s="37" t="s">
        <v>169</v>
      </c>
      <c r="B113" s="38" t="s">
        <v>28</v>
      </c>
      <c r="C113" s="29">
        <v>1019.8051027100001</v>
      </c>
      <c r="D113" s="30" t="s">
        <v>7</v>
      </c>
      <c r="E113" s="31"/>
      <c r="F113" s="32">
        <f>+C113*E113</f>
        <v>0</v>
      </c>
      <c r="G113" s="33"/>
      <c r="H113" s="35"/>
      <c r="I113" s="56"/>
      <c r="J113" s="35"/>
      <c r="K113" s="35"/>
      <c r="L113" s="35"/>
      <c r="M113" s="35"/>
      <c r="N113" s="35"/>
      <c r="O113" s="35"/>
      <c r="P113" s="35"/>
    </row>
    <row r="114" spans="1:16" s="40" customFormat="1" ht="24" customHeight="1" x14ac:dyDescent="0.2">
      <c r="A114" s="37" t="s">
        <v>170</v>
      </c>
      <c r="B114" s="38" t="s">
        <v>54</v>
      </c>
      <c r="C114" s="29">
        <v>1854.0095066100002</v>
      </c>
      <c r="D114" s="30" t="s">
        <v>7</v>
      </c>
      <c r="E114" s="31"/>
      <c r="F114" s="32">
        <f>+C114*E114</f>
        <v>0</v>
      </c>
      <c r="G114" s="33"/>
      <c r="H114" s="35"/>
      <c r="I114" s="56"/>
      <c r="J114" s="35"/>
      <c r="K114" s="35"/>
      <c r="L114" s="35"/>
      <c r="M114" s="35"/>
      <c r="N114" s="35"/>
      <c r="O114" s="35"/>
      <c r="P114" s="35"/>
    </row>
    <row r="115" spans="1:16" s="41" customFormat="1" ht="24" customHeight="1" x14ac:dyDescent="0.2">
      <c r="A115" s="27">
        <f>+A112+0.1</f>
        <v>3.2</v>
      </c>
      <c r="B115" s="28" t="s">
        <v>90</v>
      </c>
      <c r="C115" s="29"/>
      <c r="D115" s="30"/>
      <c r="E115" s="31"/>
      <c r="F115" s="32"/>
      <c r="G115" s="33"/>
      <c r="H115" s="35"/>
      <c r="I115" s="56"/>
      <c r="J115" s="35"/>
      <c r="K115" s="35"/>
      <c r="L115" s="35"/>
      <c r="M115" s="35"/>
      <c r="N115" s="35"/>
      <c r="O115" s="35"/>
      <c r="P115" s="35"/>
    </row>
    <row r="116" spans="1:16" s="41" customFormat="1" ht="24" customHeight="1" x14ac:dyDescent="0.2">
      <c r="A116" s="37" t="s">
        <v>171</v>
      </c>
      <c r="B116" s="38" t="s">
        <v>89</v>
      </c>
      <c r="C116" s="29">
        <v>1</v>
      </c>
      <c r="D116" s="30" t="s">
        <v>9</v>
      </c>
      <c r="E116" s="31"/>
      <c r="F116" s="32">
        <f>ROUND(C116*E116,2)</f>
        <v>0</v>
      </c>
      <c r="G116" s="33"/>
      <c r="H116" s="35"/>
      <c r="I116" s="56"/>
      <c r="J116" s="35"/>
      <c r="K116" s="35"/>
      <c r="L116" s="35"/>
      <c r="M116" s="35"/>
      <c r="N116" s="35"/>
      <c r="O116" s="35"/>
      <c r="P116" s="35"/>
    </row>
    <row r="117" spans="1:16" s="41" customFormat="1" ht="24" customHeight="1" x14ac:dyDescent="0.2">
      <c r="A117" s="27">
        <f>+A115+0.1</f>
        <v>3.3000000000000003</v>
      </c>
      <c r="B117" s="28" t="s">
        <v>33</v>
      </c>
      <c r="C117" s="29"/>
      <c r="D117" s="30"/>
      <c r="E117" s="31"/>
      <c r="F117" s="32"/>
      <c r="G117" s="33"/>
      <c r="H117" s="35"/>
      <c r="I117" s="56"/>
      <c r="J117" s="35"/>
      <c r="K117" s="35"/>
      <c r="L117" s="35"/>
      <c r="M117" s="35"/>
      <c r="N117" s="35"/>
      <c r="O117" s="35"/>
      <c r="P117" s="35"/>
    </row>
    <row r="118" spans="1:16" s="42" customFormat="1" ht="24" customHeight="1" x14ac:dyDescent="0.2">
      <c r="A118" s="37" t="s">
        <v>172</v>
      </c>
      <c r="B118" s="38" t="s">
        <v>61</v>
      </c>
      <c r="C118" s="29">
        <v>3</v>
      </c>
      <c r="D118" s="30" t="s">
        <v>9</v>
      </c>
      <c r="E118" s="31"/>
      <c r="F118" s="32">
        <f>ROUND(C118*E118,2)</f>
        <v>0</v>
      </c>
      <c r="G118" s="33"/>
      <c r="H118" s="35"/>
      <c r="I118" s="56"/>
      <c r="J118" s="35"/>
      <c r="K118" s="35"/>
      <c r="L118" s="35"/>
      <c r="M118" s="35"/>
      <c r="N118" s="35"/>
      <c r="O118" s="35"/>
      <c r="P118" s="35"/>
    </row>
    <row r="119" spans="1:16" s="42" customFormat="1" ht="24" customHeight="1" x14ac:dyDescent="0.2">
      <c r="A119" s="37" t="s">
        <v>173</v>
      </c>
      <c r="B119" s="38" t="s">
        <v>34</v>
      </c>
      <c r="C119" s="29">
        <v>3</v>
      </c>
      <c r="D119" s="30" t="s">
        <v>9</v>
      </c>
      <c r="E119" s="31"/>
      <c r="F119" s="32">
        <f>ROUND(C119*E119,2)</f>
        <v>0</v>
      </c>
      <c r="G119" s="33"/>
      <c r="H119" s="35"/>
      <c r="I119" s="56"/>
      <c r="J119" s="35"/>
      <c r="K119" s="35"/>
      <c r="L119" s="35"/>
      <c r="M119" s="35"/>
      <c r="N119" s="35"/>
      <c r="O119" s="35"/>
      <c r="P119" s="35"/>
    </row>
    <row r="120" spans="1:16" s="35" customFormat="1" ht="24" customHeight="1" x14ac:dyDescent="0.15">
      <c r="A120" s="37" t="s">
        <v>174</v>
      </c>
      <c r="B120" s="38" t="s">
        <v>60</v>
      </c>
      <c r="C120" s="29">
        <v>4</v>
      </c>
      <c r="D120" s="30" t="s">
        <v>9</v>
      </c>
      <c r="E120" s="31"/>
      <c r="F120" s="32">
        <f>ROUND(C120*E120,2)</f>
        <v>0</v>
      </c>
      <c r="G120" s="33"/>
      <c r="I120" s="56"/>
    </row>
    <row r="121" spans="1:16" s="35" customFormat="1" ht="24" customHeight="1" x14ac:dyDescent="0.15">
      <c r="A121" s="37" t="s">
        <v>175</v>
      </c>
      <c r="B121" s="38" t="s">
        <v>35</v>
      </c>
      <c r="C121" s="29">
        <v>2</v>
      </c>
      <c r="D121" s="30" t="s">
        <v>9</v>
      </c>
      <c r="E121" s="31"/>
      <c r="F121" s="32">
        <f>ROUND(C121*E121,2)</f>
        <v>0</v>
      </c>
      <c r="G121" s="33"/>
      <c r="I121" s="56"/>
    </row>
    <row r="122" spans="1:16" s="35" customFormat="1" ht="24" customHeight="1" x14ac:dyDescent="0.15">
      <c r="A122" s="27">
        <f>+A117+0.1</f>
        <v>3.4000000000000004</v>
      </c>
      <c r="B122" s="28" t="s">
        <v>42</v>
      </c>
      <c r="C122" s="29"/>
      <c r="D122" s="30"/>
      <c r="E122" s="31"/>
      <c r="F122" s="32"/>
      <c r="G122" s="33"/>
      <c r="I122" s="56"/>
    </row>
    <row r="123" spans="1:16" s="42" customFormat="1" ht="24" customHeight="1" x14ac:dyDescent="0.2">
      <c r="A123" s="37" t="s">
        <v>176</v>
      </c>
      <c r="B123" s="38" t="s">
        <v>65</v>
      </c>
      <c r="C123" s="29">
        <v>7</v>
      </c>
      <c r="D123" s="30" t="s">
        <v>9</v>
      </c>
      <c r="E123" s="31"/>
      <c r="F123" s="32">
        <f t="shared" ref="F123:F128" si="3">ROUND(C123*E123,2)</f>
        <v>0</v>
      </c>
      <c r="G123" s="33"/>
      <c r="H123" s="35"/>
      <c r="I123" s="56"/>
      <c r="J123" s="35"/>
      <c r="K123" s="35"/>
      <c r="L123" s="35"/>
      <c r="M123" s="35"/>
      <c r="N123" s="35"/>
      <c r="O123" s="35"/>
      <c r="P123" s="35"/>
    </row>
    <row r="124" spans="1:16" s="58" customFormat="1" ht="24" customHeight="1" x14ac:dyDescent="0.2">
      <c r="A124" s="37" t="s">
        <v>177</v>
      </c>
      <c r="B124" s="38" t="s">
        <v>64</v>
      </c>
      <c r="C124" s="29">
        <v>7</v>
      </c>
      <c r="D124" s="30" t="s">
        <v>9</v>
      </c>
      <c r="E124" s="31"/>
      <c r="F124" s="32">
        <f t="shared" si="3"/>
        <v>0</v>
      </c>
      <c r="G124" s="33"/>
      <c r="H124" s="35"/>
      <c r="I124" s="56"/>
      <c r="J124" s="35"/>
      <c r="K124" s="35"/>
      <c r="L124" s="35"/>
      <c r="M124" s="35"/>
      <c r="N124" s="35"/>
      <c r="O124" s="35"/>
      <c r="P124" s="35"/>
    </row>
    <row r="125" spans="1:16" s="58" customFormat="1" ht="24" customHeight="1" x14ac:dyDescent="0.2">
      <c r="A125" s="37" t="s">
        <v>178</v>
      </c>
      <c r="B125" s="38" t="s">
        <v>113</v>
      </c>
      <c r="C125" s="59">
        <v>1</v>
      </c>
      <c r="D125" s="30" t="s">
        <v>9</v>
      </c>
      <c r="E125" s="31"/>
      <c r="F125" s="32">
        <f t="shared" si="3"/>
        <v>0</v>
      </c>
      <c r="G125" s="33"/>
      <c r="H125" s="35"/>
      <c r="I125" s="56"/>
      <c r="J125" s="35"/>
      <c r="K125" s="35"/>
      <c r="L125" s="35"/>
      <c r="M125" s="35"/>
      <c r="N125" s="35"/>
      <c r="O125" s="35"/>
      <c r="P125" s="35"/>
    </row>
    <row r="126" spans="1:16" s="58" customFormat="1" ht="24" customHeight="1" x14ac:dyDescent="0.2">
      <c r="A126" s="37" t="s">
        <v>179</v>
      </c>
      <c r="B126" s="38" t="s">
        <v>43</v>
      </c>
      <c r="C126" s="29">
        <v>21</v>
      </c>
      <c r="D126" s="30" t="s">
        <v>9</v>
      </c>
      <c r="E126" s="31"/>
      <c r="F126" s="32">
        <f t="shared" si="3"/>
        <v>0</v>
      </c>
      <c r="G126" s="33"/>
      <c r="H126" s="35"/>
      <c r="I126" s="56"/>
      <c r="J126" s="35"/>
      <c r="K126" s="35"/>
      <c r="L126" s="35"/>
      <c r="M126" s="35"/>
      <c r="N126" s="35"/>
      <c r="O126" s="35"/>
      <c r="P126" s="35"/>
    </row>
    <row r="127" spans="1:16" s="42" customFormat="1" ht="24" customHeight="1" x14ac:dyDescent="0.2">
      <c r="A127" s="37" t="s">
        <v>180</v>
      </c>
      <c r="B127" s="38" t="s">
        <v>63</v>
      </c>
      <c r="C127" s="29">
        <v>4</v>
      </c>
      <c r="D127" s="30" t="s">
        <v>9</v>
      </c>
      <c r="E127" s="31"/>
      <c r="F127" s="32">
        <f t="shared" si="3"/>
        <v>0</v>
      </c>
      <c r="G127" s="33"/>
      <c r="H127" s="35"/>
      <c r="I127" s="56"/>
      <c r="J127" s="35"/>
      <c r="K127" s="35"/>
      <c r="L127" s="35"/>
      <c r="M127" s="35"/>
      <c r="N127" s="35"/>
      <c r="O127" s="35"/>
      <c r="P127" s="35"/>
    </row>
    <row r="128" spans="1:16" s="58" customFormat="1" ht="24" customHeight="1" x14ac:dyDescent="0.2">
      <c r="A128" s="37" t="s">
        <v>181</v>
      </c>
      <c r="B128" s="38" t="s">
        <v>62</v>
      </c>
      <c r="C128" s="29">
        <v>3</v>
      </c>
      <c r="D128" s="30" t="s">
        <v>9</v>
      </c>
      <c r="E128" s="31"/>
      <c r="F128" s="32">
        <f t="shared" si="3"/>
        <v>0</v>
      </c>
      <c r="G128" s="33"/>
      <c r="H128" s="35"/>
      <c r="I128" s="56"/>
      <c r="J128" s="35"/>
      <c r="K128" s="35"/>
      <c r="L128" s="35"/>
      <c r="M128" s="35"/>
      <c r="N128" s="35"/>
      <c r="O128" s="35"/>
      <c r="P128" s="35"/>
    </row>
    <row r="129" spans="1:16" s="41" customFormat="1" ht="24" customHeight="1" x14ac:dyDescent="0.2">
      <c r="A129" s="27">
        <f>+A122+0.1</f>
        <v>3.5000000000000004</v>
      </c>
      <c r="B129" s="28" t="s">
        <v>98</v>
      </c>
      <c r="C129" s="29"/>
      <c r="D129" s="30"/>
      <c r="E129" s="31"/>
      <c r="F129" s="32"/>
      <c r="G129" s="33"/>
      <c r="H129" s="35"/>
      <c r="I129" s="56"/>
      <c r="J129" s="35"/>
      <c r="K129" s="35"/>
      <c r="L129" s="35"/>
      <c r="M129" s="35"/>
      <c r="N129" s="35"/>
      <c r="O129" s="35"/>
      <c r="P129" s="35"/>
    </row>
    <row r="130" spans="1:16" s="42" customFormat="1" ht="24" customHeight="1" x14ac:dyDescent="0.2">
      <c r="A130" s="37" t="s">
        <v>182</v>
      </c>
      <c r="B130" s="38" t="s">
        <v>99</v>
      </c>
      <c r="C130" s="29">
        <v>3</v>
      </c>
      <c r="D130" s="30" t="s">
        <v>9</v>
      </c>
      <c r="E130" s="31"/>
      <c r="F130" s="32">
        <f>ROUND(C130*E130,2)</f>
        <v>0</v>
      </c>
      <c r="G130" s="33"/>
      <c r="H130" s="35"/>
      <c r="I130" s="56"/>
      <c r="J130" s="35"/>
      <c r="K130" s="35"/>
      <c r="L130" s="35"/>
      <c r="M130" s="35"/>
      <c r="N130" s="35"/>
      <c r="O130" s="35"/>
      <c r="P130" s="35"/>
    </row>
    <row r="131" spans="1:16" s="58" customFormat="1" ht="24" customHeight="1" x14ac:dyDescent="0.2">
      <c r="A131" s="27">
        <f>+A129+0.1</f>
        <v>3.6000000000000005</v>
      </c>
      <c r="B131" s="28" t="s">
        <v>94</v>
      </c>
      <c r="C131" s="29"/>
      <c r="D131" s="30"/>
      <c r="E131" s="31"/>
      <c r="F131" s="32"/>
      <c r="G131" s="33"/>
      <c r="H131" s="35"/>
      <c r="I131" s="56"/>
      <c r="J131" s="35"/>
      <c r="K131" s="35"/>
      <c r="L131" s="35"/>
      <c r="M131" s="35"/>
      <c r="N131" s="35"/>
      <c r="O131" s="35"/>
      <c r="P131" s="35"/>
    </row>
    <row r="132" spans="1:16" s="42" customFormat="1" ht="24" customHeight="1" x14ac:dyDescent="0.2">
      <c r="A132" s="37" t="s">
        <v>183</v>
      </c>
      <c r="B132" s="38" t="s">
        <v>91</v>
      </c>
      <c r="C132" s="29">
        <v>1</v>
      </c>
      <c r="D132" s="30" t="s">
        <v>9</v>
      </c>
      <c r="E132" s="31"/>
      <c r="F132" s="32">
        <f>ROUND(C132*E132,2)</f>
        <v>0</v>
      </c>
      <c r="G132" s="33"/>
      <c r="H132" s="35"/>
      <c r="I132" s="56"/>
      <c r="J132" s="35"/>
      <c r="K132" s="35"/>
      <c r="L132" s="35"/>
      <c r="M132" s="35"/>
      <c r="N132" s="35"/>
      <c r="O132" s="35"/>
      <c r="P132" s="35"/>
    </row>
    <row r="133" spans="1:16" s="58" customFormat="1" ht="24" customHeight="1" x14ac:dyDescent="0.2">
      <c r="A133" s="37" t="s">
        <v>184</v>
      </c>
      <c r="B133" s="38" t="s">
        <v>92</v>
      </c>
      <c r="C133" s="29">
        <v>5</v>
      </c>
      <c r="D133" s="30" t="s">
        <v>9</v>
      </c>
      <c r="E133" s="31"/>
      <c r="F133" s="32">
        <f>ROUND(C133*E133,2)</f>
        <v>0</v>
      </c>
      <c r="G133" s="33"/>
      <c r="H133" s="35"/>
      <c r="I133" s="56"/>
      <c r="J133" s="35"/>
      <c r="K133" s="35"/>
      <c r="L133" s="35"/>
      <c r="M133" s="35"/>
      <c r="N133" s="35"/>
      <c r="O133" s="35"/>
      <c r="P133" s="35"/>
    </row>
    <row r="134" spans="1:16" s="42" customFormat="1" ht="24" customHeight="1" x14ac:dyDescent="0.2">
      <c r="A134" s="37" t="s">
        <v>185</v>
      </c>
      <c r="B134" s="38" t="s">
        <v>93</v>
      </c>
      <c r="C134" s="29">
        <v>1</v>
      </c>
      <c r="D134" s="30" t="s">
        <v>9</v>
      </c>
      <c r="E134" s="31"/>
      <c r="F134" s="32">
        <f>ROUND(C134*E134,2)</f>
        <v>0</v>
      </c>
      <c r="G134" s="33"/>
      <c r="H134" s="35"/>
      <c r="I134" s="56"/>
      <c r="J134" s="35"/>
      <c r="K134" s="35"/>
      <c r="L134" s="35"/>
      <c r="M134" s="35"/>
      <c r="N134" s="35"/>
      <c r="O134" s="35"/>
      <c r="P134" s="35"/>
    </row>
    <row r="135" spans="1:16" s="58" customFormat="1" ht="24" customHeight="1" x14ac:dyDescent="0.2">
      <c r="A135" s="27">
        <f>+A131+0.1</f>
        <v>3.7000000000000006</v>
      </c>
      <c r="B135" s="28" t="s">
        <v>36</v>
      </c>
      <c r="C135" s="29"/>
      <c r="D135" s="30"/>
      <c r="E135" s="31"/>
      <c r="F135" s="32"/>
      <c r="G135" s="33"/>
      <c r="H135" s="35"/>
      <c r="I135" s="56"/>
      <c r="J135" s="35"/>
      <c r="K135" s="35"/>
      <c r="L135" s="35"/>
      <c r="M135" s="35"/>
      <c r="N135" s="35"/>
      <c r="O135" s="35"/>
      <c r="P135" s="35"/>
    </row>
    <row r="136" spans="1:16" s="42" customFormat="1" ht="38" x14ac:dyDescent="0.2">
      <c r="A136" s="37" t="s">
        <v>186</v>
      </c>
      <c r="B136" s="38" t="s">
        <v>70</v>
      </c>
      <c r="C136" s="29">
        <v>2</v>
      </c>
      <c r="D136" s="30" t="s">
        <v>9</v>
      </c>
      <c r="E136" s="31"/>
      <c r="F136" s="32">
        <f>+C136*E136</f>
        <v>0</v>
      </c>
      <c r="G136" s="33"/>
      <c r="H136" s="35"/>
      <c r="I136" s="56"/>
      <c r="J136" s="35"/>
      <c r="K136" s="35"/>
      <c r="L136" s="35"/>
      <c r="M136" s="35"/>
      <c r="N136" s="35"/>
      <c r="O136" s="35"/>
      <c r="P136" s="35"/>
    </row>
    <row r="137" spans="1:16" s="42" customFormat="1" ht="39.75" customHeight="1" x14ac:dyDescent="0.2">
      <c r="A137" s="37" t="s">
        <v>187</v>
      </c>
      <c r="B137" s="38" t="s">
        <v>37</v>
      </c>
      <c r="C137" s="29">
        <v>1</v>
      </c>
      <c r="D137" s="30" t="s">
        <v>9</v>
      </c>
      <c r="E137" s="31"/>
      <c r="F137" s="32">
        <f>+C137*E137</f>
        <v>0</v>
      </c>
      <c r="G137" s="33"/>
      <c r="H137" s="35"/>
      <c r="I137" s="56"/>
      <c r="J137" s="35"/>
      <c r="K137" s="35"/>
      <c r="L137" s="35"/>
      <c r="M137" s="35"/>
      <c r="N137" s="35"/>
      <c r="O137" s="35"/>
      <c r="P137" s="35"/>
    </row>
    <row r="138" spans="1:16" s="41" customFormat="1" ht="25.5" customHeight="1" x14ac:dyDescent="0.2">
      <c r="A138" s="37" t="s">
        <v>188</v>
      </c>
      <c r="B138" s="38" t="s">
        <v>189</v>
      </c>
      <c r="C138" s="29">
        <v>1</v>
      </c>
      <c r="D138" s="30" t="s">
        <v>9</v>
      </c>
      <c r="E138" s="31"/>
      <c r="F138" s="32">
        <f>+C138*E138</f>
        <v>0</v>
      </c>
      <c r="G138" s="33"/>
      <c r="H138" s="35"/>
      <c r="I138" s="56"/>
      <c r="J138" s="35"/>
      <c r="K138" s="35"/>
      <c r="L138" s="35"/>
      <c r="M138" s="35"/>
      <c r="N138" s="35"/>
      <c r="O138" s="35"/>
      <c r="P138" s="35"/>
    </row>
    <row r="139" spans="1:16" s="42" customFormat="1" ht="25.5" customHeight="1" x14ac:dyDescent="0.2">
      <c r="A139" s="37" t="s">
        <v>191</v>
      </c>
      <c r="B139" s="38" t="s">
        <v>190</v>
      </c>
      <c r="C139" s="29">
        <v>2</v>
      </c>
      <c r="D139" s="30" t="s">
        <v>9</v>
      </c>
      <c r="E139" s="31"/>
      <c r="F139" s="32">
        <f>+C139*E139</f>
        <v>0</v>
      </c>
      <c r="G139" s="33"/>
      <c r="H139" s="35"/>
      <c r="I139" s="56"/>
      <c r="J139" s="35"/>
      <c r="K139" s="35"/>
      <c r="L139" s="35"/>
      <c r="M139" s="35"/>
      <c r="N139" s="35"/>
      <c r="O139" s="35"/>
      <c r="P139" s="35"/>
    </row>
    <row r="140" spans="1:16" s="42" customFormat="1" ht="25.5" customHeight="1" x14ac:dyDescent="0.2">
      <c r="A140" s="37" t="s">
        <v>192</v>
      </c>
      <c r="B140" s="38" t="s">
        <v>39</v>
      </c>
      <c r="C140" s="29">
        <v>1</v>
      </c>
      <c r="D140" s="30" t="s">
        <v>9</v>
      </c>
      <c r="E140" s="31"/>
      <c r="F140" s="32">
        <f>+C140*E140</f>
        <v>0</v>
      </c>
      <c r="G140" s="33">
        <f>SUM(F113:F140)</f>
        <v>0</v>
      </c>
      <c r="H140" s="35"/>
      <c r="I140" s="56"/>
      <c r="J140" s="35"/>
      <c r="K140" s="35"/>
      <c r="L140" s="35"/>
      <c r="M140" s="35"/>
      <c r="N140" s="35"/>
      <c r="O140" s="35"/>
      <c r="P140" s="35"/>
    </row>
    <row r="141" spans="1:16" s="60" customFormat="1" ht="25.5" customHeight="1" thickBot="1" x14ac:dyDescent="0.25">
      <c r="A141" s="37"/>
      <c r="B141" s="38"/>
      <c r="C141" s="29"/>
      <c r="D141" s="30"/>
      <c r="E141" s="31"/>
      <c r="F141" s="32"/>
      <c r="G141" s="33"/>
      <c r="H141" s="35"/>
      <c r="I141" s="56"/>
      <c r="J141" s="35"/>
      <c r="K141" s="35"/>
      <c r="L141" s="35"/>
      <c r="M141" s="35"/>
      <c r="N141" s="35"/>
      <c r="O141" s="35"/>
      <c r="P141" s="35"/>
    </row>
    <row r="142" spans="1:16" s="42" customFormat="1" ht="41.25" customHeight="1" thickTop="1" x14ac:dyDescent="0.2">
      <c r="A142" s="27">
        <v>4</v>
      </c>
      <c r="B142" s="28" t="s">
        <v>38</v>
      </c>
      <c r="C142" s="29"/>
      <c r="D142" s="30"/>
      <c r="E142" s="31"/>
      <c r="F142" s="32"/>
      <c r="G142" s="33"/>
      <c r="H142" s="35"/>
      <c r="I142" s="56"/>
      <c r="J142" s="35"/>
      <c r="K142" s="35"/>
      <c r="L142" s="35"/>
      <c r="M142" s="35"/>
      <c r="N142" s="35"/>
      <c r="O142" s="35"/>
      <c r="P142" s="35"/>
    </row>
    <row r="143" spans="1:16" s="35" customFormat="1" ht="26.25" customHeight="1" x14ac:dyDescent="0.15">
      <c r="A143" s="27">
        <f>+A142+0.1</f>
        <v>4.0999999999999996</v>
      </c>
      <c r="B143" s="28" t="s">
        <v>27</v>
      </c>
      <c r="C143" s="29"/>
      <c r="D143" s="30"/>
      <c r="E143" s="31"/>
      <c r="F143" s="32"/>
      <c r="G143" s="33"/>
      <c r="I143" s="56"/>
    </row>
    <row r="144" spans="1:16" s="35" customFormat="1" ht="26.25" customHeight="1" x14ac:dyDescent="0.15">
      <c r="A144" s="37" t="s">
        <v>133</v>
      </c>
      <c r="B144" s="38" t="s">
        <v>28</v>
      </c>
      <c r="C144" s="29">
        <v>1019.8051027100001</v>
      </c>
      <c r="D144" s="30" t="s">
        <v>7</v>
      </c>
      <c r="E144" s="31"/>
      <c r="F144" s="32">
        <f>+C144*E144</f>
        <v>0</v>
      </c>
      <c r="G144" s="33"/>
      <c r="I144" s="56"/>
    </row>
    <row r="145" spans="1:16" s="40" customFormat="1" ht="26.25" customHeight="1" x14ac:dyDescent="0.2">
      <c r="A145" s="37" t="s">
        <v>193</v>
      </c>
      <c r="B145" s="38" t="s">
        <v>54</v>
      </c>
      <c r="C145" s="29">
        <v>1854.0095066100002</v>
      </c>
      <c r="D145" s="30" t="s">
        <v>7</v>
      </c>
      <c r="E145" s="31"/>
      <c r="F145" s="32">
        <f>+C145*E145</f>
        <v>0</v>
      </c>
      <c r="G145" s="33"/>
      <c r="H145" s="35"/>
      <c r="I145" s="56"/>
      <c r="J145" s="35"/>
      <c r="K145" s="35"/>
      <c r="L145" s="35"/>
      <c r="M145" s="35"/>
      <c r="N145" s="35"/>
      <c r="O145" s="35"/>
      <c r="P145" s="35"/>
    </row>
    <row r="146" spans="1:16" s="40" customFormat="1" ht="26.25" customHeight="1" x14ac:dyDescent="0.2">
      <c r="A146" s="27">
        <f>+A143+0.1</f>
        <v>4.1999999999999993</v>
      </c>
      <c r="B146" s="28" t="s">
        <v>100</v>
      </c>
      <c r="C146" s="29"/>
      <c r="D146" s="30"/>
      <c r="E146" s="31"/>
      <c r="F146" s="32"/>
      <c r="G146" s="33"/>
      <c r="H146" s="35"/>
      <c r="I146" s="56"/>
      <c r="J146" s="35"/>
      <c r="K146" s="35"/>
      <c r="L146" s="35"/>
      <c r="M146" s="35"/>
      <c r="N146" s="35"/>
      <c r="O146" s="35"/>
      <c r="P146" s="35"/>
    </row>
    <row r="147" spans="1:16" s="41" customFormat="1" ht="26.25" customHeight="1" thickBot="1" x14ac:dyDescent="0.25">
      <c r="A147" s="116" t="s">
        <v>134</v>
      </c>
      <c r="B147" s="117" t="s">
        <v>59</v>
      </c>
      <c r="C147" s="118">
        <v>1</v>
      </c>
      <c r="D147" s="119" t="s">
        <v>9</v>
      </c>
      <c r="E147" s="120"/>
      <c r="F147" s="121">
        <f>ROUND(C147*E147,2)</f>
        <v>0</v>
      </c>
      <c r="G147" s="122"/>
      <c r="H147" s="35"/>
      <c r="I147" s="56"/>
      <c r="J147" s="35"/>
      <c r="K147" s="35"/>
      <c r="L147" s="35"/>
      <c r="M147" s="35"/>
      <c r="N147" s="35"/>
      <c r="O147" s="35"/>
      <c r="P147" s="35"/>
    </row>
    <row r="148" spans="1:16" s="41" customFormat="1" ht="26.25" customHeight="1" thickTop="1" x14ac:dyDescent="0.2">
      <c r="A148" s="123">
        <f>+A146+0.1</f>
        <v>4.2999999999999989</v>
      </c>
      <c r="B148" s="124" t="s">
        <v>33</v>
      </c>
      <c r="C148" s="46"/>
      <c r="D148" s="47"/>
      <c r="E148" s="48"/>
      <c r="F148" s="49"/>
      <c r="G148" s="50"/>
      <c r="H148" s="35"/>
      <c r="I148" s="56"/>
      <c r="J148" s="35"/>
      <c r="K148" s="35"/>
      <c r="L148" s="35"/>
      <c r="M148" s="35"/>
      <c r="N148" s="35"/>
      <c r="O148" s="35"/>
      <c r="P148" s="35"/>
    </row>
    <row r="149" spans="1:16" s="41" customFormat="1" ht="26.25" customHeight="1" x14ac:dyDescent="0.2">
      <c r="A149" s="37" t="s">
        <v>194</v>
      </c>
      <c r="B149" s="38" t="s">
        <v>61</v>
      </c>
      <c r="C149" s="29">
        <v>3</v>
      </c>
      <c r="D149" s="30" t="s">
        <v>9</v>
      </c>
      <c r="E149" s="31"/>
      <c r="F149" s="32">
        <f>ROUND(C149*E149,2)</f>
        <v>0</v>
      </c>
      <c r="G149" s="33"/>
      <c r="H149" s="35"/>
      <c r="I149" s="56"/>
      <c r="J149" s="35"/>
      <c r="K149" s="35"/>
      <c r="L149" s="35"/>
      <c r="M149" s="35"/>
      <c r="N149" s="35"/>
      <c r="O149" s="35"/>
      <c r="P149" s="35"/>
    </row>
    <row r="150" spans="1:16" s="42" customFormat="1" ht="26.25" customHeight="1" x14ac:dyDescent="0.2">
      <c r="A150" s="37" t="s">
        <v>195</v>
      </c>
      <c r="B150" s="38" t="s">
        <v>34</v>
      </c>
      <c r="C150" s="29">
        <v>3</v>
      </c>
      <c r="D150" s="30" t="s">
        <v>9</v>
      </c>
      <c r="E150" s="31"/>
      <c r="F150" s="32">
        <f>ROUND(C150*E150,2)</f>
        <v>0</v>
      </c>
      <c r="G150" s="33"/>
      <c r="H150" s="35"/>
      <c r="I150" s="56"/>
      <c r="J150" s="35"/>
      <c r="K150" s="35"/>
      <c r="L150" s="35"/>
      <c r="M150" s="35"/>
      <c r="N150" s="35"/>
      <c r="O150" s="35"/>
      <c r="P150" s="35"/>
    </row>
    <row r="151" spans="1:16" s="42" customFormat="1" ht="26.25" customHeight="1" x14ac:dyDescent="0.2">
      <c r="A151" s="37" t="s">
        <v>196</v>
      </c>
      <c r="B151" s="38" t="s">
        <v>60</v>
      </c>
      <c r="C151" s="29">
        <v>4</v>
      </c>
      <c r="D151" s="30" t="s">
        <v>9</v>
      </c>
      <c r="E151" s="31"/>
      <c r="F151" s="32">
        <f>ROUND(C151*E151,2)</f>
        <v>0</v>
      </c>
      <c r="G151" s="33"/>
      <c r="H151" s="35"/>
      <c r="I151" s="56"/>
      <c r="J151" s="35"/>
      <c r="K151" s="35"/>
      <c r="L151" s="35"/>
      <c r="M151" s="35"/>
      <c r="N151" s="35"/>
      <c r="O151" s="35"/>
      <c r="P151" s="35"/>
    </row>
    <row r="152" spans="1:16" s="35" customFormat="1" ht="26.25" customHeight="1" x14ac:dyDescent="0.15">
      <c r="A152" s="37" t="s">
        <v>197</v>
      </c>
      <c r="B152" s="38" t="s">
        <v>35</v>
      </c>
      <c r="C152" s="29">
        <v>2</v>
      </c>
      <c r="D152" s="30" t="s">
        <v>9</v>
      </c>
      <c r="E152" s="31"/>
      <c r="F152" s="32">
        <f>ROUND(C152*E152,2)</f>
        <v>0</v>
      </c>
      <c r="G152" s="33"/>
      <c r="I152" s="56"/>
    </row>
    <row r="153" spans="1:16" s="35" customFormat="1" ht="26.25" customHeight="1" x14ac:dyDescent="0.15">
      <c r="A153" s="27">
        <f>+A148+0.1</f>
        <v>4.3999999999999986</v>
      </c>
      <c r="B153" s="28" t="s">
        <v>98</v>
      </c>
      <c r="C153" s="29"/>
      <c r="D153" s="30"/>
      <c r="E153" s="31"/>
      <c r="F153" s="32"/>
      <c r="G153" s="33"/>
      <c r="I153" s="56"/>
    </row>
    <row r="154" spans="1:16" s="35" customFormat="1" ht="26.25" customHeight="1" x14ac:dyDescent="0.15">
      <c r="A154" s="37" t="s">
        <v>198</v>
      </c>
      <c r="B154" s="38" t="s">
        <v>91</v>
      </c>
      <c r="C154" s="29">
        <v>3</v>
      </c>
      <c r="D154" s="30" t="s">
        <v>9</v>
      </c>
      <c r="E154" s="31"/>
      <c r="F154" s="32">
        <f>ROUND(C154*E154,2)</f>
        <v>0</v>
      </c>
      <c r="G154" s="33"/>
      <c r="I154" s="56"/>
    </row>
    <row r="155" spans="1:16" s="42" customFormat="1" ht="26.25" customHeight="1" x14ac:dyDescent="0.2">
      <c r="A155" s="27">
        <f>+A153+0.1</f>
        <v>4.4999999999999982</v>
      </c>
      <c r="B155" s="28" t="s">
        <v>67</v>
      </c>
      <c r="C155" s="29"/>
      <c r="D155" s="30"/>
      <c r="E155" s="31"/>
      <c r="F155" s="32"/>
      <c r="G155" s="33"/>
      <c r="H155" s="35"/>
      <c r="I155" s="56"/>
      <c r="J155" s="35"/>
      <c r="K155" s="35"/>
      <c r="L155" s="35"/>
      <c r="M155" s="35"/>
      <c r="N155" s="35"/>
      <c r="O155" s="35"/>
      <c r="P155" s="35"/>
    </row>
    <row r="156" spans="1:16" s="58" customFormat="1" ht="26.25" customHeight="1" x14ac:dyDescent="0.2">
      <c r="A156" s="37" t="s">
        <v>199</v>
      </c>
      <c r="B156" s="38" t="s">
        <v>66</v>
      </c>
      <c r="C156" s="29">
        <v>1</v>
      </c>
      <c r="D156" s="30" t="s">
        <v>9</v>
      </c>
      <c r="E156" s="31"/>
      <c r="F156" s="32">
        <f>ROUND(C156*E156,2)</f>
        <v>0</v>
      </c>
      <c r="G156" s="33"/>
      <c r="H156" s="35"/>
      <c r="I156" s="56"/>
      <c r="J156" s="35"/>
      <c r="K156" s="35"/>
      <c r="L156" s="35"/>
      <c r="M156" s="35"/>
      <c r="N156" s="35"/>
      <c r="O156" s="35"/>
      <c r="P156" s="35"/>
    </row>
    <row r="157" spans="1:16" s="42" customFormat="1" ht="26.25" customHeight="1" x14ac:dyDescent="0.2">
      <c r="A157" s="37" t="s">
        <v>200</v>
      </c>
      <c r="B157" s="38" t="s">
        <v>68</v>
      </c>
      <c r="C157" s="29">
        <v>5</v>
      </c>
      <c r="D157" s="30" t="s">
        <v>9</v>
      </c>
      <c r="E157" s="31"/>
      <c r="F157" s="32">
        <f>ROUND(C157*E157,2)</f>
        <v>0</v>
      </c>
      <c r="G157" s="33"/>
      <c r="H157" s="35"/>
      <c r="I157" s="56"/>
      <c r="J157" s="35"/>
      <c r="K157" s="35"/>
      <c r="L157" s="35"/>
      <c r="M157" s="35"/>
      <c r="N157" s="35"/>
      <c r="O157" s="35"/>
      <c r="P157" s="35"/>
    </row>
    <row r="158" spans="1:16" s="58" customFormat="1" ht="26.25" customHeight="1" x14ac:dyDescent="0.2">
      <c r="A158" s="37" t="s">
        <v>201</v>
      </c>
      <c r="B158" s="38" t="s">
        <v>69</v>
      </c>
      <c r="C158" s="29">
        <v>1</v>
      </c>
      <c r="D158" s="30" t="s">
        <v>9</v>
      </c>
      <c r="E158" s="31"/>
      <c r="F158" s="32">
        <f t="shared" ref="F158" si="4">ROUND(C158*E158,2)</f>
        <v>0</v>
      </c>
      <c r="G158" s="33"/>
      <c r="H158" s="35"/>
      <c r="I158" s="56"/>
      <c r="J158" s="35"/>
      <c r="K158" s="35"/>
      <c r="L158" s="35"/>
      <c r="M158" s="35"/>
      <c r="N158" s="35"/>
      <c r="O158" s="35"/>
      <c r="P158" s="35"/>
    </row>
    <row r="159" spans="1:16" s="42" customFormat="1" ht="26.25" customHeight="1" x14ac:dyDescent="0.2">
      <c r="A159" s="44"/>
      <c r="B159" s="45"/>
      <c r="C159" s="46"/>
      <c r="D159" s="47"/>
      <c r="E159" s="48"/>
      <c r="F159" s="49"/>
      <c r="G159" s="50"/>
      <c r="H159" s="35"/>
      <c r="I159" s="56"/>
      <c r="J159" s="35"/>
      <c r="K159" s="35"/>
      <c r="L159" s="35"/>
      <c r="M159" s="35"/>
      <c r="N159" s="35"/>
      <c r="O159" s="35"/>
      <c r="P159" s="35"/>
    </row>
    <row r="160" spans="1:16" s="58" customFormat="1" ht="26.25" customHeight="1" x14ac:dyDescent="0.2">
      <c r="A160" s="27">
        <f>+A155+0.1</f>
        <v>4.5999999999999979</v>
      </c>
      <c r="B160" s="28" t="s">
        <v>36</v>
      </c>
      <c r="C160" s="29"/>
      <c r="D160" s="30"/>
      <c r="E160" s="31"/>
      <c r="F160" s="32"/>
      <c r="G160" s="33"/>
      <c r="H160" s="35"/>
      <c r="I160" s="56"/>
      <c r="J160" s="35"/>
      <c r="K160" s="35"/>
      <c r="L160" s="35"/>
      <c r="M160" s="35"/>
      <c r="N160" s="35"/>
      <c r="O160" s="35"/>
      <c r="P160" s="35"/>
    </row>
    <row r="161" spans="1:16" s="58" customFormat="1" ht="42" customHeight="1" x14ac:dyDescent="0.2">
      <c r="A161" s="37" t="s">
        <v>203</v>
      </c>
      <c r="B161" s="38" t="s">
        <v>70</v>
      </c>
      <c r="C161" s="29">
        <v>2</v>
      </c>
      <c r="D161" s="30" t="s">
        <v>9</v>
      </c>
      <c r="E161" s="31"/>
      <c r="F161" s="32">
        <f>+C161*E161</f>
        <v>0</v>
      </c>
      <c r="G161" s="33"/>
      <c r="H161" s="35"/>
      <c r="I161" s="56"/>
      <c r="J161" s="35"/>
      <c r="K161" s="35"/>
      <c r="L161" s="35"/>
      <c r="M161" s="35"/>
      <c r="N161" s="35"/>
      <c r="O161" s="35"/>
      <c r="P161" s="35"/>
    </row>
    <row r="162" spans="1:16" s="42" customFormat="1" ht="42" customHeight="1" x14ac:dyDescent="0.2">
      <c r="A162" s="37" t="s">
        <v>204</v>
      </c>
      <c r="B162" s="38" t="s">
        <v>37</v>
      </c>
      <c r="C162" s="29">
        <v>1</v>
      </c>
      <c r="D162" s="30" t="s">
        <v>9</v>
      </c>
      <c r="E162" s="31"/>
      <c r="F162" s="32">
        <f>+C162*E162</f>
        <v>0</v>
      </c>
      <c r="G162" s="33"/>
      <c r="H162" s="35"/>
      <c r="I162" s="56"/>
      <c r="J162" s="35"/>
      <c r="K162" s="35"/>
      <c r="L162" s="35"/>
      <c r="M162" s="35"/>
      <c r="N162" s="35"/>
      <c r="O162" s="35"/>
      <c r="P162" s="35"/>
    </row>
    <row r="163" spans="1:16" s="42" customFormat="1" ht="21" customHeight="1" x14ac:dyDescent="0.2">
      <c r="A163" s="37" t="s">
        <v>205</v>
      </c>
      <c r="B163" s="38" t="s">
        <v>202</v>
      </c>
      <c r="C163" s="29">
        <v>1</v>
      </c>
      <c r="D163" s="30" t="s">
        <v>9</v>
      </c>
      <c r="E163" s="31"/>
      <c r="F163" s="32">
        <f>+C163*E163</f>
        <v>0</v>
      </c>
      <c r="G163" s="33"/>
      <c r="H163" s="35"/>
      <c r="I163" s="56"/>
      <c r="J163" s="35"/>
      <c r="K163" s="35"/>
      <c r="L163" s="35"/>
      <c r="M163" s="35"/>
      <c r="N163" s="35"/>
      <c r="O163" s="35"/>
      <c r="P163" s="35"/>
    </row>
    <row r="164" spans="1:16" s="41" customFormat="1" ht="21" customHeight="1" x14ac:dyDescent="0.2">
      <c r="A164" s="37" t="s">
        <v>206</v>
      </c>
      <c r="B164" s="38" t="s">
        <v>190</v>
      </c>
      <c r="C164" s="29">
        <v>2</v>
      </c>
      <c r="D164" s="30" t="s">
        <v>9</v>
      </c>
      <c r="E164" s="31"/>
      <c r="F164" s="32">
        <f>+C164*E164</f>
        <v>0</v>
      </c>
      <c r="G164" s="33"/>
      <c r="H164" s="35"/>
      <c r="I164" s="56"/>
      <c r="J164" s="35"/>
      <c r="K164" s="35"/>
      <c r="L164" s="35"/>
      <c r="M164" s="35"/>
      <c r="N164" s="35"/>
      <c r="O164" s="35"/>
      <c r="P164" s="35"/>
    </row>
    <row r="165" spans="1:16" s="42" customFormat="1" ht="21" customHeight="1" x14ac:dyDescent="0.2">
      <c r="A165" s="37" t="s">
        <v>207</v>
      </c>
      <c r="B165" s="38" t="s">
        <v>217</v>
      </c>
      <c r="C165" s="29">
        <v>1</v>
      </c>
      <c r="D165" s="30" t="s">
        <v>9</v>
      </c>
      <c r="E165" s="31"/>
      <c r="F165" s="32">
        <f>+C165*E165</f>
        <v>0</v>
      </c>
      <c r="G165" s="33">
        <f>+SUM(F144:F165)</f>
        <v>0</v>
      </c>
      <c r="H165" s="35"/>
      <c r="I165" s="56"/>
      <c r="J165" s="35"/>
      <c r="K165" s="35"/>
      <c r="L165" s="35"/>
      <c r="M165" s="35"/>
      <c r="N165" s="35"/>
      <c r="O165" s="35"/>
      <c r="P165" s="35"/>
    </row>
    <row r="166" spans="1:16" s="42" customFormat="1" ht="21" customHeight="1" x14ac:dyDescent="0.2">
      <c r="A166" s="37"/>
      <c r="B166" s="38"/>
      <c r="C166" s="29"/>
      <c r="D166" s="30"/>
      <c r="E166" s="31"/>
      <c r="F166" s="32"/>
      <c r="G166" s="33"/>
      <c r="H166" s="35"/>
      <c r="I166" s="56"/>
      <c r="J166" s="35"/>
      <c r="K166" s="35"/>
      <c r="L166" s="35"/>
      <c r="M166" s="35"/>
      <c r="N166" s="35"/>
      <c r="O166" s="35"/>
      <c r="P166" s="35"/>
    </row>
    <row r="167" spans="1:16" s="60" customFormat="1" ht="21" customHeight="1" thickBot="1" x14ac:dyDescent="0.25">
      <c r="A167" s="27">
        <v>5</v>
      </c>
      <c r="B167" s="28" t="s">
        <v>110</v>
      </c>
      <c r="C167" s="29">
        <v>5.28</v>
      </c>
      <c r="D167" s="30" t="s">
        <v>10</v>
      </c>
      <c r="E167" s="31"/>
      <c r="F167" s="32">
        <f>ROUND(C167*E167,2)</f>
        <v>0</v>
      </c>
      <c r="G167" s="33">
        <f>+SUM(F167)</f>
        <v>0</v>
      </c>
      <c r="H167" s="35"/>
      <c r="I167" s="56"/>
      <c r="J167" s="35"/>
      <c r="K167" s="35"/>
      <c r="L167" s="35"/>
      <c r="M167" s="35"/>
      <c r="N167" s="35"/>
      <c r="O167" s="35"/>
      <c r="P167" s="35"/>
    </row>
    <row r="168" spans="1:16" s="35" customFormat="1" ht="21" customHeight="1" thickTop="1" x14ac:dyDescent="0.15">
      <c r="A168" s="44"/>
      <c r="B168" s="45"/>
      <c r="C168" s="46"/>
      <c r="D168" s="47"/>
      <c r="E168" s="48"/>
      <c r="F168" s="49"/>
      <c r="G168" s="50"/>
      <c r="I168" s="56"/>
    </row>
    <row r="169" spans="1:16" s="61" customFormat="1" ht="60" customHeight="1" x14ac:dyDescent="0.2">
      <c r="A169" s="27">
        <v>6</v>
      </c>
      <c r="B169" s="28" t="s">
        <v>223</v>
      </c>
      <c r="C169" s="29"/>
      <c r="D169" s="30"/>
      <c r="E169" s="31"/>
      <c r="F169" s="32"/>
      <c r="G169" s="33"/>
      <c r="H169" s="35"/>
      <c r="I169" s="56"/>
      <c r="J169" s="35"/>
      <c r="K169" s="35"/>
      <c r="L169" s="35"/>
      <c r="M169" s="35"/>
      <c r="N169" s="35"/>
      <c r="O169" s="35"/>
      <c r="P169" s="35"/>
    </row>
    <row r="170" spans="1:16" s="43" customFormat="1" ht="25.5" customHeight="1" x14ac:dyDescent="0.15">
      <c r="A170" s="27">
        <f>+A169+0.1</f>
        <v>6.1</v>
      </c>
      <c r="B170" s="28" t="s">
        <v>24</v>
      </c>
      <c r="C170" s="29">
        <v>2</v>
      </c>
      <c r="D170" s="30" t="s">
        <v>11</v>
      </c>
      <c r="E170" s="31"/>
      <c r="F170" s="32">
        <f>ROUND(C170*E170,2)</f>
        <v>0</v>
      </c>
      <c r="G170" s="33"/>
      <c r="H170" s="35"/>
      <c r="I170" s="56"/>
      <c r="J170" s="35"/>
      <c r="K170" s="35"/>
      <c r="L170" s="35"/>
      <c r="M170" s="35"/>
      <c r="N170" s="35"/>
      <c r="O170" s="35"/>
      <c r="P170" s="35"/>
    </row>
    <row r="171" spans="1:16" s="53" customFormat="1" ht="25.5" customHeight="1" x14ac:dyDescent="0.2">
      <c r="A171" s="27">
        <f>+A170+0.1</f>
        <v>6.1999999999999993</v>
      </c>
      <c r="B171" s="28" t="s">
        <v>74</v>
      </c>
      <c r="C171" s="29"/>
      <c r="D171" s="30"/>
      <c r="E171" s="31"/>
      <c r="F171" s="32"/>
      <c r="G171" s="33"/>
      <c r="H171" s="35"/>
      <c r="I171" s="56"/>
      <c r="J171" s="35"/>
      <c r="K171" s="35"/>
      <c r="L171" s="35"/>
      <c r="M171" s="35"/>
      <c r="N171" s="35"/>
      <c r="O171" s="35"/>
      <c r="P171" s="35"/>
    </row>
    <row r="172" spans="1:16" s="53" customFormat="1" ht="25.5" customHeight="1" x14ac:dyDescent="0.2">
      <c r="A172" s="37" t="s">
        <v>152</v>
      </c>
      <c r="B172" s="38" t="s">
        <v>208</v>
      </c>
      <c r="C172" s="29">
        <v>12.184000000000001</v>
      </c>
      <c r="D172" s="30" t="s">
        <v>10</v>
      </c>
      <c r="E172" s="31"/>
      <c r="F172" s="32">
        <f t="shared" ref="F172:F192" si="5">ROUND(C172*E172,2)</f>
        <v>0</v>
      </c>
      <c r="G172" s="33"/>
      <c r="H172" s="35"/>
      <c r="I172" s="56"/>
      <c r="J172" s="35"/>
      <c r="K172" s="35"/>
      <c r="L172" s="35"/>
      <c r="M172" s="35"/>
      <c r="N172" s="35"/>
      <c r="O172" s="35"/>
      <c r="P172" s="35"/>
    </row>
    <row r="173" spans="1:16" s="53" customFormat="1" ht="42.75" customHeight="1" x14ac:dyDescent="0.2">
      <c r="A173" s="37" t="s">
        <v>153</v>
      </c>
      <c r="B173" s="38" t="s">
        <v>219</v>
      </c>
      <c r="C173" s="29">
        <v>48.736000000000004</v>
      </c>
      <c r="D173" s="30" t="s">
        <v>10</v>
      </c>
      <c r="E173" s="31"/>
      <c r="F173" s="32">
        <f t="shared" si="5"/>
        <v>0</v>
      </c>
      <c r="G173" s="33"/>
      <c r="H173" s="35"/>
      <c r="I173" s="56"/>
      <c r="J173" s="35"/>
      <c r="K173" s="35"/>
      <c r="L173" s="35"/>
      <c r="M173" s="35"/>
      <c r="N173" s="35"/>
      <c r="O173" s="35"/>
      <c r="P173" s="35"/>
    </row>
    <row r="174" spans="1:16" s="57" customFormat="1" ht="20.25" customHeight="1" x14ac:dyDescent="0.15">
      <c r="A174" s="37" t="s">
        <v>154</v>
      </c>
      <c r="B174" s="38" t="s">
        <v>75</v>
      </c>
      <c r="C174" s="29">
        <v>48.88</v>
      </c>
      <c r="D174" s="30" t="s">
        <v>10</v>
      </c>
      <c r="E174" s="31"/>
      <c r="F174" s="32">
        <f t="shared" si="5"/>
        <v>0</v>
      </c>
      <c r="G174" s="33"/>
      <c r="H174" s="35"/>
      <c r="I174" s="56"/>
      <c r="J174" s="35"/>
      <c r="K174" s="35"/>
      <c r="L174" s="35"/>
      <c r="M174" s="35"/>
      <c r="N174" s="35"/>
      <c r="O174" s="35"/>
      <c r="P174" s="35"/>
    </row>
    <row r="175" spans="1:16" s="57" customFormat="1" ht="20.25" customHeight="1" x14ac:dyDescent="0.15">
      <c r="A175" s="37" t="s">
        <v>155</v>
      </c>
      <c r="B175" s="38" t="s">
        <v>76</v>
      </c>
      <c r="C175" s="29">
        <v>16.98</v>
      </c>
      <c r="D175" s="30" t="s">
        <v>102</v>
      </c>
      <c r="E175" s="31"/>
      <c r="F175" s="32">
        <f t="shared" si="5"/>
        <v>0</v>
      </c>
      <c r="G175" s="33"/>
      <c r="H175" s="35"/>
      <c r="I175" s="56"/>
      <c r="J175" s="35"/>
      <c r="K175" s="35"/>
      <c r="L175" s="35"/>
      <c r="M175" s="35"/>
      <c r="N175" s="35"/>
      <c r="O175" s="35"/>
      <c r="P175" s="35"/>
    </row>
    <row r="176" spans="1:16" s="53" customFormat="1" ht="20.25" customHeight="1" x14ac:dyDescent="0.2">
      <c r="A176" s="37" t="s">
        <v>209</v>
      </c>
      <c r="B176" s="38" t="s">
        <v>77</v>
      </c>
      <c r="C176" s="29">
        <v>22.4</v>
      </c>
      <c r="D176" s="30" t="s">
        <v>7</v>
      </c>
      <c r="E176" s="31"/>
      <c r="F176" s="32">
        <f t="shared" si="5"/>
        <v>0</v>
      </c>
      <c r="G176" s="33"/>
      <c r="H176" s="35"/>
      <c r="I176" s="56"/>
      <c r="J176" s="35"/>
      <c r="K176" s="35"/>
      <c r="L176" s="35"/>
      <c r="M176" s="35"/>
      <c r="N176" s="35"/>
      <c r="O176" s="35"/>
      <c r="P176" s="35"/>
    </row>
    <row r="177" spans="1:16" s="53" customFormat="1" ht="20.25" customHeight="1" x14ac:dyDescent="0.2">
      <c r="A177" s="27">
        <f>+A171+0.1</f>
        <v>6.2999999999999989</v>
      </c>
      <c r="B177" s="28" t="s">
        <v>78</v>
      </c>
      <c r="C177" s="29"/>
      <c r="D177" s="30"/>
      <c r="E177" s="31"/>
      <c r="F177" s="32"/>
      <c r="G177" s="33"/>
      <c r="H177" s="35"/>
      <c r="I177" s="56"/>
      <c r="J177" s="35"/>
      <c r="K177" s="35"/>
      <c r="L177" s="35"/>
      <c r="M177" s="35"/>
      <c r="N177" s="35"/>
      <c r="O177" s="35"/>
      <c r="P177" s="35"/>
    </row>
    <row r="178" spans="1:16" s="53" customFormat="1" ht="20.25" customHeight="1" x14ac:dyDescent="0.2">
      <c r="A178" s="37" t="s">
        <v>156</v>
      </c>
      <c r="B178" s="38" t="s">
        <v>103</v>
      </c>
      <c r="C178" s="29">
        <v>2.2999999999999998</v>
      </c>
      <c r="D178" s="30" t="s">
        <v>10</v>
      </c>
      <c r="E178" s="31"/>
      <c r="F178" s="32">
        <f t="shared" si="5"/>
        <v>0</v>
      </c>
      <c r="G178" s="33"/>
      <c r="H178" s="35"/>
      <c r="I178" s="56"/>
      <c r="J178" s="35"/>
      <c r="K178" s="35"/>
      <c r="L178" s="35"/>
      <c r="M178" s="35"/>
      <c r="N178" s="35"/>
      <c r="O178" s="35"/>
      <c r="P178" s="35"/>
    </row>
    <row r="179" spans="1:16" s="53" customFormat="1" ht="20.25" customHeight="1" x14ac:dyDescent="0.2">
      <c r="A179" s="37" t="s">
        <v>157</v>
      </c>
      <c r="B179" s="38" t="s">
        <v>104</v>
      </c>
      <c r="C179" s="29">
        <v>5.28</v>
      </c>
      <c r="D179" s="30" t="s">
        <v>10</v>
      </c>
      <c r="E179" s="31"/>
      <c r="F179" s="32">
        <f t="shared" si="5"/>
        <v>0</v>
      </c>
      <c r="G179" s="33"/>
      <c r="H179" s="35"/>
      <c r="I179" s="56"/>
      <c r="J179" s="35"/>
      <c r="K179" s="35"/>
      <c r="L179" s="35"/>
      <c r="M179" s="35"/>
      <c r="N179" s="35"/>
      <c r="O179" s="35"/>
      <c r="P179" s="35"/>
    </row>
    <row r="180" spans="1:16" s="53" customFormat="1" ht="20.25" customHeight="1" x14ac:dyDescent="0.2">
      <c r="A180" s="37" t="s">
        <v>158</v>
      </c>
      <c r="B180" s="38" t="s">
        <v>105</v>
      </c>
      <c r="C180" s="29">
        <v>1.28</v>
      </c>
      <c r="D180" s="30" t="s">
        <v>10</v>
      </c>
      <c r="E180" s="31"/>
      <c r="F180" s="32">
        <f t="shared" si="5"/>
        <v>0</v>
      </c>
      <c r="G180" s="33"/>
      <c r="H180" s="35"/>
      <c r="I180" s="56"/>
      <c r="J180" s="35"/>
      <c r="K180" s="35"/>
      <c r="L180" s="35"/>
      <c r="M180" s="35"/>
      <c r="N180" s="35"/>
      <c r="O180" s="35"/>
      <c r="P180" s="35"/>
    </row>
    <row r="181" spans="1:16" s="53" customFormat="1" ht="20.25" customHeight="1" x14ac:dyDescent="0.2">
      <c r="A181" s="27">
        <f>+A177+0.1</f>
        <v>6.3999999999999986</v>
      </c>
      <c r="B181" s="28" t="s">
        <v>44</v>
      </c>
      <c r="C181" s="29"/>
      <c r="D181" s="30"/>
      <c r="E181" s="31"/>
      <c r="F181" s="32"/>
      <c r="G181" s="33"/>
      <c r="H181" s="35"/>
      <c r="I181" s="56"/>
      <c r="J181" s="35"/>
      <c r="K181" s="35"/>
      <c r="L181" s="35"/>
      <c r="M181" s="35"/>
      <c r="N181" s="35"/>
      <c r="O181" s="35"/>
      <c r="P181" s="35"/>
    </row>
    <row r="182" spans="1:16" s="53" customFormat="1" ht="20.25" customHeight="1" thickBot="1" x14ac:dyDescent="0.25">
      <c r="A182" s="116" t="s">
        <v>159</v>
      </c>
      <c r="B182" s="117" t="s">
        <v>45</v>
      </c>
      <c r="C182" s="118">
        <v>5.12</v>
      </c>
      <c r="D182" s="119" t="s">
        <v>46</v>
      </c>
      <c r="E182" s="120"/>
      <c r="F182" s="121">
        <f t="shared" si="5"/>
        <v>0</v>
      </c>
      <c r="G182" s="122"/>
      <c r="H182" s="35"/>
      <c r="I182" s="56"/>
      <c r="J182" s="35"/>
      <c r="K182" s="35"/>
      <c r="L182" s="35"/>
      <c r="M182" s="35"/>
      <c r="N182" s="35"/>
      <c r="O182" s="35"/>
      <c r="P182" s="35"/>
    </row>
    <row r="183" spans="1:16" s="53" customFormat="1" ht="20.25" customHeight="1" thickTop="1" x14ac:dyDescent="0.2">
      <c r="A183" s="123">
        <f>+A181+0.1</f>
        <v>6.4999999999999982</v>
      </c>
      <c r="B183" s="124" t="s">
        <v>47</v>
      </c>
      <c r="C183" s="46"/>
      <c r="D183" s="47"/>
      <c r="E183" s="48"/>
      <c r="F183" s="49"/>
      <c r="G183" s="50"/>
      <c r="H183" s="35"/>
      <c r="I183" s="56"/>
      <c r="J183" s="35"/>
      <c r="K183" s="35"/>
      <c r="L183" s="35"/>
      <c r="M183" s="35"/>
      <c r="N183" s="35"/>
      <c r="O183" s="35"/>
      <c r="P183" s="35"/>
    </row>
    <row r="184" spans="1:16" s="53" customFormat="1" ht="20.25" customHeight="1" x14ac:dyDescent="0.2">
      <c r="A184" s="37" t="s">
        <v>160</v>
      </c>
      <c r="B184" s="38" t="s">
        <v>107</v>
      </c>
      <c r="C184" s="29">
        <v>2</v>
      </c>
      <c r="D184" s="30" t="s">
        <v>9</v>
      </c>
      <c r="E184" s="31"/>
      <c r="F184" s="32">
        <f t="shared" si="5"/>
        <v>0</v>
      </c>
      <c r="G184" s="33"/>
      <c r="H184" s="35"/>
      <c r="I184" s="56"/>
      <c r="J184" s="35"/>
      <c r="K184" s="35"/>
      <c r="L184" s="35"/>
      <c r="M184" s="35"/>
      <c r="N184" s="35"/>
      <c r="O184" s="35"/>
      <c r="P184" s="35"/>
    </row>
    <row r="185" spans="1:16" s="53" customFormat="1" ht="20.25" customHeight="1" x14ac:dyDescent="0.2">
      <c r="A185" s="37" t="s">
        <v>161</v>
      </c>
      <c r="B185" s="38" t="s">
        <v>106</v>
      </c>
      <c r="C185" s="29">
        <v>2</v>
      </c>
      <c r="D185" s="30" t="s">
        <v>9</v>
      </c>
      <c r="E185" s="31"/>
      <c r="F185" s="32">
        <f t="shared" si="5"/>
        <v>0</v>
      </c>
      <c r="G185" s="33"/>
      <c r="H185" s="35"/>
      <c r="I185" s="56"/>
      <c r="J185" s="35"/>
      <c r="K185" s="35"/>
      <c r="L185" s="35"/>
      <c r="M185" s="35"/>
      <c r="N185" s="35"/>
      <c r="O185" s="35"/>
      <c r="P185" s="35"/>
    </row>
    <row r="186" spans="1:16" s="53" customFormat="1" ht="20.25" customHeight="1" x14ac:dyDescent="0.2">
      <c r="A186" s="37" t="s">
        <v>162</v>
      </c>
      <c r="B186" s="38" t="s">
        <v>82</v>
      </c>
      <c r="C186" s="29">
        <v>0.2</v>
      </c>
      <c r="D186" s="30" t="s">
        <v>10</v>
      </c>
      <c r="E186" s="31"/>
      <c r="F186" s="32">
        <f t="shared" si="5"/>
        <v>0</v>
      </c>
      <c r="G186" s="33"/>
      <c r="H186" s="35"/>
      <c r="I186" s="56"/>
      <c r="J186" s="35"/>
      <c r="K186" s="35"/>
      <c r="L186" s="35"/>
      <c r="M186" s="35"/>
      <c r="N186" s="35"/>
      <c r="O186" s="35"/>
      <c r="P186" s="35"/>
    </row>
    <row r="187" spans="1:16" s="53" customFormat="1" ht="20.25" customHeight="1" x14ac:dyDescent="0.2">
      <c r="A187" s="37" t="s">
        <v>163</v>
      </c>
      <c r="B187" s="38" t="s">
        <v>48</v>
      </c>
      <c r="C187" s="29">
        <v>2</v>
      </c>
      <c r="D187" s="30" t="s">
        <v>9</v>
      </c>
      <c r="E187" s="31"/>
      <c r="F187" s="32">
        <f t="shared" si="5"/>
        <v>0</v>
      </c>
      <c r="G187" s="33"/>
      <c r="H187" s="35"/>
      <c r="I187" s="56"/>
      <c r="J187" s="35"/>
      <c r="K187" s="35"/>
      <c r="L187" s="35"/>
      <c r="M187" s="35"/>
      <c r="N187" s="35"/>
      <c r="O187" s="35"/>
      <c r="P187" s="35"/>
    </row>
    <row r="188" spans="1:16" s="53" customFormat="1" ht="20.25" customHeight="1" x14ac:dyDescent="0.2">
      <c r="A188" s="37" t="s">
        <v>164</v>
      </c>
      <c r="B188" s="38" t="s">
        <v>49</v>
      </c>
      <c r="C188" s="29">
        <v>8</v>
      </c>
      <c r="D188" s="30" t="s">
        <v>9</v>
      </c>
      <c r="E188" s="31"/>
      <c r="F188" s="32">
        <f t="shared" si="5"/>
        <v>0</v>
      </c>
      <c r="G188" s="33"/>
      <c r="H188" s="35"/>
      <c r="I188" s="56"/>
      <c r="J188" s="35"/>
      <c r="K188" s="35"/>
      <c r="L188" s="35"/>
      <c r="M188" s="35"/>
      <c r="N188" s="35"/>
      <c r="O188" s="35"/>
      <c r="P188" s="35"/>
    </row>
    <row r="189" spans="1:16" s="53" customFormat="1" ht="20.25" customHeight="1" x14ac:dyDescent="0.2">
      <c r="A189" s="37" t="s">
        <v>165</v>
      </c>
      <c r="B189" s="38" t="s">
        <v>50</v>
      </c>
      <c r="C189" s="29">
        <v>4</v>
      </c>
      <c r="D189" s="30" t="s">
        <v>9</v>
      </c>
      <c r="E189" s="31"/>
      <c r="F189" s="32">
        <f t="shared" si="5"/>
        <v>0</v>
      </c>
      <c r="G189" s="33"/>
      <c r="H189" s="35"/>
      <c r="I189" s="56"/>
      <c r="J189" s="35"/>
      <c r="K189" s="35"/>
      <c r="L189" s="35"/>
      <c r="M189" s="35"/>
      <c r="N189" s="35"/>
      <c r="O189" s="35"/>
      <c r="P189" s="35"/>
    </row>
    <row r="190" spans="1:16" s="53" customFormat="1" ht="20.25" customHeight="1" x14ac:dyDescent="0.2">
      <c r="A190" s="37" t="s">
        <v>166</v>
      </c>
      <c r="B190" s="38" t="s">
        <v>51</v>
      </c>
      <c r="C190" s="29">
        <v>0.5</v>
      </c>
      <c r="D190" s="30" t="s">
        <v>10</v>
      </c>
      <c r="E190" s="31"/>
      <c r="F190" s="32">
        <f t="shared" si="5"/>
        <v>0</v>
      </c>
      <c r="G190" s="33"/>
      <c r="H190" s="35"/>
      <c r="I190" s="56"/>
      <c r="J190" s="35"/>
      <c r="K190" s="35"/>
      <c r="L190" s="35"/>
      <c r="M190" s="35"/>
      <c r="N190" s="35"/>
      <c r="O190" s="35"/>
      <c r="P190" s="35"/>
    </row>
    <row r="191" spans="1:16" s="53" customFormat="1" ht="20.25" customHeight="1" x14ac:dyDescent="0.2">
      <c r="A191" s="27">
        <f>+A183+0.1</f>
        <v>6.5999999999999979</v>
      </c>
      <c r="B191" s="28" t="s">
        <v>52</v>
      </c>
      <c r="C191" s="29">
        <v>1</v>
      </c>
      <c r="D191" s="30" t="s">
        <v>83</v>
      </c>
      <c r="E191" s="31"/>
      <c r="F191" s="32">
        <f t="shared" si="5"/>
        <v>0</v>
      </c>
      <c r="G191" s="33"/>
      <c r="H191" s="35"/>
      <c r="I191" s="56"/>
      <c r="J191" s="35"/>
      <c r="K191" s="35"/>
      <c r="L191" s="35"/>
      <c r="M191" s="35"/>
      <c r="N191" s="35"/>
      <c r="O191" s="35"/>
      <c r="P191" s="35"/>
    </row>
    <row r="192" spans="1:16" s="53" customFormat="1" ht="20.25" customHeight="1" x14ac:dyDescent="0.2">
      <c r="A192" s="27">
        <f>+A191+0.1</f>
        <v>6.6999999999999975</v>
      </c>
      <c r="B192" s="28" t="s">
        <v>53</v>
      </c>
      <c r="C192" s="29">
        <v>2</v>
      </c>
      <c r="D192" s="30" t="s">
        <v>83</v>
      </c>
      <c r="E192" s="31"/>
      <c r="F192" s="32">
        <f t="shared" si="5"/>
        <v>0</v>
      </c>
      <c r="G192" s="33"/>
      <c r="H192" s="35"/>
      <c r="I192" s="56"/>
      <c r="J192" s="35"/>
      <c r="K192" s="35"/>
      <c r="L192" s="35"/>
      <c r="M192" s="35"/>
      <c r="N192" s="35"/>
      <c r="O192" s="35"/>
      <c r="P192" s="35"/>
    </row>
    <row r="193" spans="1:16" s="54" customFormat="1" ht="20.25" customHeight="1" x14ac:dyDescent="0.2">
      <c r="A193" s="27">
        <f>+A192+0.1</f>
        <v>6.7999999999999972</v>
      </c>
      <c r="B193" s="28" t="s">
        <v>108</v>
      </c>
      <c r="C193" s="29">
        <v>1</v>
      </c>
      <c r="D193" s="30" t="s">
        <v>11</v>
      </c>
      <c r="E193" s="31"/>
      <c r="F193" s="32">
        <f>+C193*E193</f>
        <v>0</v>
      </c>
      <c r="G193" s="33">
        <f>SUM(F170:F193)</f>
        <v>0</v>
      </c>
      <c r="H193" s="35"/>
      <c r="I193" s="56"/>
      <c r="J193" s="35"/>
      <c r="K193" s="35"/>
      <c r="L193" s="35"/>
      <c r="M193" s="35"/>
      <c r="N193" s="35"/>
      <c r="O193" s="35"/>
      <c r="P193" s="35"/>
    </row>
    <row r="194" spans="1:16" s="54" customFormat="1" ht="20.25" customHeight="1" x14ac:dyDescent="0.2">
      <c r="A194" s="37"/>
      <c r="B194" s="38"/>
      <c r="C194" s="29"/>
      <c r="D194" s="30"/>
      <c r="E194" s="31"/>
      <c r="F194" s="32"/>
      <c r="G194" s="33"/>
      <c r="H194" s="35"/>
      <c r="I194" s="56"/>
      <c r="J194" s="35"/>
      <c r="K194" s="35"/>
      <c r="L194" s="35"/>
      <c r="M194" s="35"/>
      <c r="N194" s="35"/>
      <c r="O194" s="35"/>
      <c r="P194" s="35"/>
    </row>
    <row r="195" spans="1:16" s="54" customFormat="1" ht="62.25" customHeight="1" x14ac:dyDescent="0.2">
      <c r="A195" s="27">
        <v>7</v>
      </c>
      <c r="B195" s="28" t="s">
        <v>115</v>
      </c>
      <c r="C195" s="29"/>
      <c r="D195" s="30"/>
      <c r="E195" s="31"/>
      <c r="F195" s="32"/>
      <c r="G195" s="33"/>
      <c r="H195" s="35"/>
      <c r="I195" s="56"/>
      <c r="J195" s="35"/>
      <c r="K195" s="35"/>
      <c r="L195" s="35"/>
      <c r="M195" s="35"/>
      <c r="N195" s="35"/>
      <c r="O195" s="35"/>
      <c r="P195" s="35"/>
    </row>
    <row r="196" spans="1:16" s="35" customFormat="1" ht="21.75" customHeight="1" x14ac:dyDescent="0.15">
      <c r="A196" s="37">
        <f>+A195+0.1</f>
        <v>7.1</v>
      </c>
      <c r="B196" s="38" t="s">
        <v>114</v>
      </c>
      <c r="C196" s="29">
        <v>3</v>
      </c>
      <c r="D196" s="30" t="s">
        <v>9</v>
      </c>
      <c r="E196" s="31"/>
      <c r="F196" s="32">
        <f>C196*E196</f>
        <v>0</v>
      </c>
      <c r="G196" s="33">
        <f>SUM(F196:F196)</f>
        <v>0</v>
      </c>
      <c r="I196" s="56"/>
    </row>
    <row r="197" spans="1:16" s="35" customFormat="1" ht="21.75" customHeight="1" x14ac:dyDescent="0.15">
      <c r="A197" s="44"/>
      <c r="B197" s="45"/>
      <c r="C197" s="46"/>
      <c r="D197" s="47"/>
      <c r="E197" s="48"/>
      <c r="F197" s="49"/>
      <c r="G197" s="50"/>
      <c r="I197" s="56"/>
    </row>
    <row r="198" spans="1:16" s="35" customFormat="1" ht="56.25" customHeight="1" x14ac:dyDescent="0.15">
      <c r="A198" s="27">
        <v>8</v>
      </c>
      <c r="B198" s="28" t="s">
        <v>30</v>
      </c>
      <c r="C198" s="29">
        <v>1</v>
      </c>
      <c r="D198" s="30" t="s">
        <v>11</v>
      </c>
      <c r="E198" s="31"/>
      <c r="F198" s="32">
        <f>C198*E198</f>
        <v>0</v>
      </c>
      <c r="G198" s="33">
        <f>SUM(F198:F198)</f>
        <v>0</v>
      </c>
      <c r="I198" s="56"/>
    </row>
    <row r="199" spans="1:16" s="35" customFormat="1" ht="18.75" customHeight="1" x14ac:dyDescent="0.15">
      <c r="A199" s="37"/>
      <c r="B199" s="38"/>
      <c r="C199" s="29"/>
      <c r="D199" s="30"/>
      <c r="E199" s="31"/>
      <c r="F199" s="32"/>
      <c r="G199" s="33"/>
      <c r="I199" s="56"/>
    </row>
    <row r="200" spans="1:16" s="39" customFormat="1" ht="36.75" customHeight="1" x14ac:dyDescent="0.15">
      <c r="A200" s="27">
        <v>9</v>
      </c>
      <c r="B200" s="28" t="s">
        <v>95</v>
      </c>
      <c r="C200" s="29"/>
      <c r="D200" s="30"/>
      <c r="E200" s="31"/>
      <c r="F200" s="32"/>
      <c r="G200" s="33"/>
      <c r="H200" s="35"/>
      <c r="I200" s="56"/>
      <c r="J200" s="35"/>
      <c r="K200" s="35"/>
      <c r="L200" s="35"/>
      <c r="M200" s="35"/>
      <c r="N200" s="35"/>
      <c r="O200" s="35"/>
      <c r="P200" s="35"/>
    </row>
    <row r="201" spans="1:16" s="35" customFormat="1" ht="21.75" customHeight="1" x14ac:dyDescent="0.15">
      <c r="A201" s="37">
        <f>+A200+0.1</f>
        <v>9.1</v>
      </c>
      <c r="B201" s="38" t="s">
        <v>116</v>
      </c>
      <c r="C201" s="29">
        <v>2</v>
      </c>
      <c r="D201" s="30" t="s">
        <v>9</v>
      </c>
      <c r="E201" s="31"/>
      <c r="F201" s="32">
        <f>ROUND(C201*E201,2)</f>
        <v>0</v>
      </c>
      <c r="G201" s="33"/>
      <c r="I201" s="56"/>
    </row>
    <row r="202" spans="1:16" s="35" customFormat="1" ht="21.75" customHeight="1" x14ac:dyDescent="0.15">
      <c r="A202" s="37">
        <f t="shared" ref="A202" si="6">+A201+0.1</f>
        <v>9.1999999999999993</v>
      </c>
      <c r="B202" s="38" t="s">
        <v>224</v>
      </c>
      <c r="C202" s="29">
        <v>1</v>
      </c>
      <c r="D202" s="30" t="s">
        <v>9</v>
      </c>
      <c r="E202" s="31"/>
      <c r="F202" s="32">
        <f>ROUND(C202*E202,2)</f>
        <v>0</v>
      </c>
      <c r="G202" s="33">
        <f>SUM(F201:F202)</f>
        <v>0</v>
      </c>
      <c r="I202" s="56"/>
    </row>
    <row r="203" spans="1:16" s="35" customFormat="1" ht="21.75" customHeight="1" x14ac:dyDescent="0.15">
      <c r="A203" s="44"/>
      <c r="B203" s="45"/>
      <c r="C203" s="46"/>
      <c r="D203" s="47"/>
      <c r="E203" s="48"/>
      <c r="F203" s="49"/>
      <c r="G203" s="50"/>
      <c r="I203" s="56"/>
    </row>
    <row r="204" spans="1:16" s="35" customFormat="1" ht="21.75" customHeight="1" x14ac:dyDescent="0.15">
      <c r="A204" s="27">
        <v>10</v>
      </c>
      <c r="B204" s="28" t="s">
        <v>40</v>
      </c>
      <c r="C204" s="29"/>
      <c r="D204" s="30"/>
      <c r="E204" s="31"/>
      <c r="F204" s="32"/>
      <c r="G204" s="33"/>
      <c r="I204" s="56"/>
    </row>
    <row r="205" spans="1:16" s="35" customFormat="1" ht="21.75" customHeight="1" x14ac:dyDescent="0.15">
      <c r="A205" s="37">
        <f>+A204+0.1</f>
        <v>10.1</v>
      </c>
      <c r="B205" s="38" t="s">
        <v>29</v>
      </c>
      <c r="C205" s="29">
        <v>1019.8051027100001</v>
      </c>
      <c r="D205" s="30" t="s">
        <v>7</v>
      </c>
      <c r="E205" s="31"/>
      <c r="F205" s="32">
        <f>ROUND(C205*E205,2)</f>
        <v>0</v>
      </c>
      <c r="G205" s="33"/>
      <c r="I205" s="56"/>
    </row>
    <row r="206" spans="1:16" s="35" customFormat="1" ht="21.75" customHeight="1" x14ac:dyDescent="0.15">
      <c r="A206" s="37">
        <f t="shared" ref="A206" si="7">+A205+0.1</f>
        <v>10.199999999999999</v>
      </c>
      <c r="B206" s="38" t="s">
        <v>117</v>
      </c>
      <c r="C206" s="29">
        <v>1854.0095066100002</v>
      </c>
      <c r="D206" s="30" t="s">
        <v>7</v>
      </c>
      <c r="E206" s="31"/>
      <c r="F206" s="32">
        <f>+C206*E206</f>
        <v>0</v>
      </c>
      <c r="G206" s="33">
        <f>+SUM(F205:F206)</f>
        <v>0</v>
      </c>
      <c r="I206" s="56"/>
    </row>
    <row r="207" spans="1:16" s="35" customFormat="1" ht="21.75" customHeight="1" x14ac:dyDescent="0.15">
      <c r="A207" s="37"/>
      <c r="B207" s="38"/>
      <c r="C207" s="29"/>
      <c r="D207" s="30"/>
      <c r="E207" s="31"/>
      <c r="F207" s="32"/>
      <c r="G207" s="33"/>
      <c r="I207" s="56"/>
    </row>
    <row r="208" spans="1:16" s="35" customFormat="1" ht="21.75" customHeight="1" x14ac:dyDescent="0.15">
      <c r="A208" s="27">
        <v>11</v>
      </c>
      <c r="B208" s="28" t="s">
        <v>118</v>
      </c>
      <c r="C208" s="29"/>
      <c r="D208" s="30"/>
      <c r="E208" s="31"/>
      <c r="F208" s="32"/>
      <c r="G208" s="33"/>
      <c r="I208" s="56"/>
    </row>
    <row r="209" spans="1:41" s="35" customFormat="1" ht="21.75" customHeight="1" x14ac:dyDescent="0.15">
      <c r="A209" s="37">
        <f>+A208+0.1</f>
        <v>11.1</v>
      </c>
      <c r="B209" s="38" t="s">
        <v>29</v>
      </c>
      <c r="C209" s="29">
        <v>1019.8051027100001</v>
      </c>
      <c r="D209" s="30" t="s">
        <v>7</v>
      </c>
      <c r="E209" s="31"/>
      <c r="F209" s="32">
        <f>ROUND(C209*E209,2)</f>
        <v>0</v>
      </c>
      <c r="G209" s="33"/>
      <c r="I209" s="56"/>
    </row>
    <row r="210" spans="1:41" s="39" customFormat="1" ht="21.75" customHeight="1" x14ac:dyDescent="0.15">
      <c r="A210" s="37">
        <f t="shared" ref="A210" si="8">+A209+0.1</f>
        <v>11.2</v>
      </c>
      <c r="B210" s="38" t="s">
        <v>117</v>
      </c>
      <c r="C210" s="29">
        <v>1854.0095066100002</v>
      </c>
      <c r="D210" s="30" t="s">
        <v>7</v>
      </c>
      <c r="E210" s="31"/>
      <c r="F210" s="32">
        <f>+C210*E210</f>
        <v>0</v>
      </c>
      <c r="G210" s="33">
        <f>+SUM(F209:F210)</f>
        <v>0</v>
      </c>
      <c r="H210" s="35"/>
      <c r="I210" s="56"/>
      <c r="J210" s="35"/>
      <c r="K210" s="35"/>
      <c r="L210" s="35"/>
      <c r="M210" s="35"/>
      <c r="N210" s="35"/>
      <c r="O210" s="35"/>
      <c r="P210" s="35"/>
    </row>
    <row r="211" spans="1:41" s="35" customFormat="1" ht="21.75" customHeight="1" x14ac:dyDescent="0.15">
      <c r="A211" s="37"/>
      <c r="B211" s="38"/>
      <c r="C211" s="29"/>
      <c r="D211" s="30"/>
      <c r="E211" s="31"/>
      <c r="F211" s="32"/>
      <c r="G211" s="33"/>
      <c r="I211" s="56"/>
    </row>
    <row r="212" spans="1:41" s="35" customFormat="1" ht="21.75" customHeight="1" x14ac:dyDescent="0.15">
      <c r="A212" s="27">
        <v>12</v>
      </c>
      <c r="B212" s="28" t="s">
        <v>101</v>
      </c>
      <c r="C212" s="29">
        <v>2771.239</v>
      </c>
      <c r="D212" s="30" t="s">
        <v>46</v>
      </c>
      <c r="E212" s="31"/>
      <c r="F212" s="32">
        <f>ROUND(C212*E212,2)</f>
        <v>0</v>
      </c>
      <c r="G212" s="33">
        <f>SUM(F212)</f>
        <v>0</v>
      </c>
      <c r="I212" s="56"/>
    </row>
    <row r="213" spans="1:41" s="35" customFormat="1" ht="21.75" customHeight="1" x14ac:dyDescent="0.15">
      <c r="A213" s="37"/>
      <c r="B213" s="38"/>
      <c r="C213" s="29"/>
      <c r="D213" s="30"/>
      <c r="E213" s="31"/>
      <c r="F213" s="32"/>
      <c r="G213" s="33"/>
      <c r="I213" s="56"/>
    </row>
    <row r="214" spans="1:41" s="35" customFormat="1" ht="104.25" customHeight="1" x14ac:dyDescent="0.15">
      <c r="A214" s="27">
        <v>13</v>
      </c>
      <c r="B214" s="28" t="s">
        <v>32</v>
      </c>
      <c r="C214" s="29">
        <v>1</v>
      </c>
      <c r="D214" s="30" t="s">
        <v>11</v>
      </c>
      <c r="E214" s="31"/>
      <c r="F214" s="32">
        <f>ROUND(C214*E214,2)</f>
        <v>0</v>
      </c>
      <c r="G214" s="33">
        <f>SUM(F214)</f>
        <v>0</v>
      </c>
      <c r="I214" s="56"/>
    </row>
    <row r="215" spans="1:41" s="35" customFormat="1" ht="18" customHeight="1" thickBot="1" x14ac:dyDescent="0.2">
      <c r="A215" s="37"/>
      <c r="B215" s="38"/>
      <c r="C215" s="29"/>
      <c r="D215" s="30"/>
      <c r="E215" s="31"/>
      <c r="F215" s="32"/>
      <c r="G215" s="33"/>
      <c r="I215" s="56"/>
    </row>
    <row r="216" spans="1:41" s="26" customFormat="1" ht="23.25" customHeight="1" thickTop="1" thickBot="1" x14ac:dyDescent="0.25">
      <c r="A216" s="22"/>
      <c r="B216" s="55" t="s">
        <v>71</v>
      </c>
      <c r="C216" s="24"/>
      <c r="D216" s="24"/>
      <c r="E216" s="24"/>
      <c r="F216" s="24"/>
      <c r="G216" s="25">
        <f>SUM(G99:G214)</f>
        <v>0</v>
      </c>
      <c r="H216" s="35"/>
      <c r="I216" s="56"/>
      <c r="J216" s="35"/>
      <c r="K216" s="35"/>
      <c r="L216" s="35"/>
      <c r="M216" s="35"/>
      <c r="N216" s="35"/>
      <c r="O216" s="35"/>
      <c r="P216" s="35"/>
    </row>
    <row r="217" spans="1:41" s="26" customFormat="1" ht="22.5" customHeight="1" thickTop="1" thickBot="1" x14ac:dyDescent="0.25">
      <c r="A217" s="22"/>
      <c r="B217" s="55" t="s">
        <v>72</v>
      </c>
      <c r="C217" s="24"/>
      <c r="D217" s="24"/>
      <c r="E217" s="24"/>
      <c r="F217" s="24"/>
      <c r="G217" s="25">
        <f>G216+G94</f>
        <v>0</v>
      </c>
      <c r="H217" s="35"/>
      <c r="I217" s="56"/>
      <c r="J217" s="35"/>
      <c r="K217" s="35"/>
      <c r="L217" s="35"/>
      <c r="M217" s="35"/>
      <c r="N217" s="35"/>
      <c r="O217" s="35"/>
      <c r="P217" s="35"/>
    </row>
    <row r="218" spans="1:41" s="26" customFormat="1" ht="22.5" customHeight="1" thickTop="1" thickBot="1" x14ac:dyDescent="0.25">
      <c r="A218" s="22"/>
      <c r="B218" s="55" t="s">
        <v>220</v>
      </c>
      <c r="C218" s="24"/>
      <c r="D218" s="24"/>
      <c r="E218" s="24"/>
      <c r="F218" s="24"/>
      <c r="G218" s="25">
        <f>SUM(F13:F214)</f>
        <v>0</v>
      </c>
      <c r="H218" s="35"/>
      <c r="I218" s="56"/>
      <c r="J218" s="35"/>
      <c r="K218" s="35"/>
      <c r="L218" s="35"/>
      <c r="M218" s="35"/>
      <c r="N218" s="35"/>
      <c r="O218" s="35"/>
      <c r="P218" s="35"/>
    </row>
    <row r="219" spans="1:41" s="21" customFormat="1" ht="24.75" customHeight="1" thickTop="1" x14ac:dyDescent="0.2">
      <c r="A219" s="62"/>
      <c r="B219" s="63"/>
      <c r="C219" s="64"/>
      <c r="D219" s="64"/>
      <c r="E219" s="64"/>
      <c r="F219" s="64"/>
      <c r="G219" s="65"/>
      <c r="H219" s="35"/>
      <c r="I219" s="56"/>
      <c r="J219" s="35"/>
      <c r="K219" s="35"/>
      <c r="L219" s="35"/>
      <c r="M219" s="35"/>
      <c r="N219" s="35"/>
      <c r="O219" s="35"/>
      <c r="P219" s="35"/>
    </row>
    <row r="220" spans="1:41" s="40" customFormat="1" ht="24.75" customHeight="1" x14ac:dyDescent="0.2">
      <c r="A220" s="66"/>
      <c r="B220" s="67" t="s">
        <v>210</v>
      </c>
      <c r="C220" s="68"/>
      <c r="D220" s="69">
        <v>0.1</v>
      </c>
      <c r="E220" s="70"/>
      <c r="F220" s="70">
        <f>D220*G218</f>
        <v>0</v>
      </c>
      <c r="G220" s="71"/>
      <c r="H220" s="35"/>
      <c r="I220" s="56"/>
      <c r="J220" s="35"/>
      <c r="K220" s="35"/>
      <c r="L220" s="35"/>
      <c r="M220" s="35"/>
      <c r="N220" s="35"/>
      <c r="O220" s="35"/>
      <c r="P220" s="35"/>
    </row>
    <row r="221" spans="1:41" s="40" customFormat="1" ht="24.75" customHeight="1" x14ac:dyDescent="0.2">
      <c r="A221" s="66"/>
      <c r="B221" s="67" t="s">
        <v>13</v>
      </c>
      <c r="C221" s="68"/>
      <c r="D221" s="69">
        <v>2.5000000000000001E-2</v>
      </c>
      <c r="E221" s="70"/>
      <c r="F221" s="70">
        <f>D221*G218</f>
        <v>0</v>
      </c>
      <c r="G221" s="71"/>
      <c r="H221" s="35"/>
      <c r="I221" s="56"/>
      <c r="J221" s="35"/>
      <c r="K221" s="35"/>
      <c r="L221" s="35"/>
      <c r="M221" s="35"/>
      <c r="N221" s="35"/>
      <c r="O221" s="35"/>
      <c r="P221" s="35"/>
    </row>
    <row r="222" spans="1:41" s="40" customFormat="1" ht="24.75" customHeight="1" x14ac:dyDescent="0.2">
      <c r="A222" s="66"/>
      <c r="B222" s="67" t="s">
        <v>211</v>
      </c>
      <c r="C222" s="68"/>
      <c r="D222" s="69">
        <v>5.3499999999999999E-2</v>
      </c>
      <c r="E222" s="70"/>
      <c r="F222" s="70">
        <f>D222*G218</f>
        <v>0</v>
      </c>
      <c r="G222" s="71"/>
      <c r="H222" s="35"/>
      <c r="I222" s="56"/>
      <c r="J222" s="35"/>
      <c r="K222" s="35"/>
      <c r="L222" s="35"/>
      <c r="M222" s="35"/>
      <c r="N222" s="35"/>
      <c r="O222" s="35"/>
      <c r="P222" s="35"/>
    </row>
    <row r="223" spans="1:41" s="40" customFormat="1" ht="24.75" customHeight="1" x14ac:dyDescent="0.2">
      <c r="A223" s="66"/>
      <c r="B223" s="67" t="s">
        <v>14</v>
      </c>
      <c r="C223" s="68"/>
      <c r="D223" s="69">
        <v>0.02</v>
      </c>
      <c r="E223" s="70"/>
      <c r="F223" s="70">
        <f>D223*G218</f>
        <v>0</v>
      </c>
      <c r="G223" s="71"/>
      <c r="H223" s="35"/>
      <c r="I223" s="56"/>
      <c r="J223" s="35"/>
      <c r="K223" s="35"/>
      <c r="L223" s="35"/>
      <c r="M223" s="35"/>
      <c r="N223" s="35"/>
      <c r="O223" s="35"/>
      <c r="P223" s="35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</row>
    <row r="224" spans="1:41" s="21" customFormat="1" ht="24.75" customHeight="1" x14ac:dyDescent="0.2">
      <c r="A224" s="66"/>
      <c r="B224" s="67" t="s">
        <v>15</v>
      </c>
      <c r="C224" s="68"/>
      <c r="D224" s="69">
        <v>0.01</v>
      </c>
      <c r="E224" s="70"/>
      <c r="F224" s="70">
        <f>D224*G218</f>
        <v>0</v>
      </c>
      <c r="G224" s="71"/>
      <c r="H224" s="35"/>
      <c r="I224" s="56"/>
      <c r="J224" s="35"/>
      <c r="K224" s="35"/>
      <c r="L224" s="35"/>
      <c r="M224" s="35"/>
      <c r="N224" s="35"/>
      <c r="O224" s="35"/>
      <c r="P224" s="35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</row>
    <row r="225" spans="1:16" s="40" customFormat="1" ht="24.75" customHeight="1" x14ac:dyDescent="0.2">
      <c r="A225" s="66"/>
      <c r="B225" s="67" t="s">
        <v>212</v>
      </c>
      <c r="C225" s="68"/>
      <c r="D225" s="69">
        <v>0.05</v>
      </c>
      <c r="E225" s="70"/>
      <c r="F225" s="70">
        <f>D225*G218</f>
        <v>0</v>
      </c>
      <c r="G225" s="71"/>
      <c r="H225" s="35"/>
      <c r="I225" s="56"/>
      <c r="J225" s="35"/>
      <c r="K225" s="35"/>
      <c r="L225" s="35"/>
      <c r="M225" s="35"/>
      <c r="N225" s="35"/>
      <c r="O225" s="35"/>
      <c r="P225" s="35"/>
    </row>
    <row r="226" spans="1:16" s="40" customFormat="1" ht="24.75" customHeight="1" thickBot="1" x14ac:dyDescent="0.25">
      <c r="A226" s="66"/>
      <c r="B226" s="67"/>
      <c r="C226" s="68"/>
      <c r="D226" s="73"/>
      <c r="E226" s="70"/>
      <c r="F226" s="70"/>
      <c r="G226" s="74"/>
      <c r="H226" s="35"/>
      <c r="I226" s="56"/>
      <c r="J226" s="35"/>
      <c r="K226" s="35"/>
      <c r="L226" s="35"/>
      <c r="M226" s="35"/>
      <c r="N226" s="35"/>
      <c r="O226" s="35"/>
      <c r="P226" s="35"/>
    </row>
    <row r="227" spans="1:16" s="40" customFormat="1" ht="24.75" customHeight="1" thickTop="1" thickBot="1" x14ac:dyDescent="0.25">
      <c r="A227" s="75"/>
      <c r="B227" s="55" t="s">
        <v>16</v>
      </c>
      <c r="C227" s="76"/>
      <c r="D227" s="77"/>
      <c r="E227" s="78"/>
      <c r="F227" s="78"/>
      <c r="G227" s="79">
        <f>SUM(F220:F225)</f>
        <v>0</v>
      </c>
      <c r="H227" s="35"/>
      <c r="I227" s="56"/>
      <c r="J227" s="35"/>
      <c r="K227" s="35"/>
      <c r="L227" s="35"/>
      <c r="M227" s="35"/>
      <c r="N227" s="35"/>
      <c r="O227" s="35"/>
      <c r="P227" s="35"/>
    </row>
    <row r="228" spans="1:16" s="40" customFormat="1" ht="24.75" customHeight="1" thickTop="1" thickBot="1" x14ac:dyDescent="0.25">
      <c r="A228" s="80"/>
      <c r="B228" s="81"/>
      <c r="C228" s="82"/>
      <c r="D228" s="83"/>
      <c r="E228" s="84"/>
      <c r="F228" s="84"/>
      <c r="G228" s="85"/>
      <c r="H228" s="35"/>
      <c r="I228" s="56"/>
      <c r="J228" s="35"/>
      <c r="K228" s="35"/>
      <c r="L228" s="35"/>
      <c r="M228" s="35"/>
      <c r="N228" s="35"/>
      <c r="O228" s="35"/>
      <c r="P228" s="35"/>
    </row>
    <row r="229" spans="1:16" s="40" customFormat="1" ht="24.75" customHeight="1" thickTop="1" thickBot="1" x14ac:dyDescent="0.25">
      <c r="A229" s="75"/>
      <c r="B229" s="55" t="s">
        <v>213</v>
      </c>
      <c r="C229" s="76"/>
      <c r="D229" s="77"/>
      <c r="E229" s="78"/>
      <c r="F229" s="78"/>
      <c r="G229" s="79">
        <f>+G227+G218</f>
        <v>0</v>
      </c>
      <c r="H229" s="35"/>
      <c r="I229" s="56"/>
      <c r="J229" s="35"/>
      <c r="K229" s="35"/>
      <c r="L229" s="35"/>
      <c r="M229" s="35"/>
      <c r="N229" s="35"/>
      <c r="O229" s="35"/>
      <c r="P229" s="35"/>
    </row>
    <row r="230" spans="1:16" s="40" customFormat="1" ht="24.75" customHeight="1" thickTop="1" thickBot="1" x14ac:dyDescent="0.25">
      <c r="A230" s="80"/>
      <c r="B230" s="81"/>
      <c r="C230" s="82"/>
      <c r="D230" s="83"/>
      <c r="E230" s="84"/>
      <c r="F230" s="84"/>
      <c r="G230" s="85"/>
      <c r="H230" s="35"/>
      <c r="I230" s="56"/>
      <c r="J230" s="35"/>
      <c r="K230" s="35"/>
      <c r="L230" s="35"/>
      <c r="M230" s="35"/>
      <c r="N230" s="35"/>
      <c r="O230" s="35"/>
      <c r="P230" s="35"/>
    </row>
    <row r="231" spans="1:16" s="72" customFormat="1" ht="24.75" customHeight="1" thickTop="1" thickBot="1" x14ac:dyDescent="0.25">
      <c r="A231" s="75"/>
      <c r="B231" s="55" t="s">
        <v>214</v>
      </c>
      <c r="C231" s="76"/>
      <c r="D231" s="86">
        <v>0.03</v>
      </c>
      <c r="E231" s="78"/>
      <c r="F231" s="78"/>
      <c r="G231" s="79">
        <f>+G227*D231</f>
        <v>0</v>
      </c>
      <c r="H231" s="35"/>
      <c r="I231" s="56"/>
      <c r="J231" s="35"/>
      <c r="K231" s="35"/>
      <c r="L231" s="35"/>
      <c r="M231" s="35"/>
      <c r="N231" s="35"/>
      <c r="O231" s="35"/>
      <c r="P231" s="35"/>
    </row>
    <row r="232" spans="1:16" s="72" customFormat="1" ht="24.75" customHeight="1" thickTop="1" thickBot="1" x14ac:dyDescent="0.25">
      <c r="A232" s="80"/>
      <c r="B232" s="81"/>
      <c r="C232" s="82"/>
      <c r="D232" s="83"/>
      <c r="E232" s="84"/>
      <c r="F232" s="84"/>
      <c r="G232" s="85"/>
      <c r="H232" s="35"/>
      <c r="I232" s="56"/>
      <c r="J232" s="35"/>
      <c r="K232" s="35"/>
      <c r="L232" s="35"/>
      <c r="M232" s="35"/>
      <c r="N232" s="35"/>
      <c r="O232" s="35"/>
      <c r="P232" s="35"/>
    </row>
    <row r="233" spans="1:16" s="72" customFormat="1" ht="24.75" customHeight="1" thickTop="1" thickBot="1" x14ac:dyDescent="0.25">
      <c r="A233" s="75"/>
      <c r="B233" s="55" t="s">
        <v>19</v>
      </c>
      <c r="C233" s="76"/>
      <c r="D233" s="86">
        <v>0.06</v>
      </c>
      <c r="E233" s="78"/>
      <c r="F233" s="78"/>
      <c r="G233" s="79">
        <f>D233*G218</f>
        <v>0</v>
      </c>
      <c r="H233" s="35"/>
      <c r="I233" s="56"/>
      <c r="J233" s="35"/>
      <c r="K233" s="35"/>
      <c r="L233" s="35"/>
      <c r="M233" s="35"/>
      <c r="N233" s="35"/>
      <c r="O233" s="35"/>
      <c r="P233" s="35"/>
    </row>
    <row r="234" spans="1:16" s="72" customFormat="1" ht="24.75" customHeight="1" thickTop="1" thickBot="1" x14ac:dyDescent="0.25">
      <c r="A234" s="87"/>
      <c r="B234" s="88"/>
      <c r="C234" s="89"/>
      <c r="D234" s="90"/>
      <c r="E234" s="91"/>
      <c r="F234" s="91"/>
      <c r="G234" s="92"/>
      <c r="H234" s="35"/>
      <c r="I234" s="56"/>
      <c r="J234" s="35"/>
      <c r="K234" s="35"/>
      <c r="L234" s="35"/>
      <c r="M234" s="35"/>
      <c r="N234" s="35"/>
      <c r="O234" s="35"/>
      <c r="P234" s="35"/>
    </row>
    <row r="235" spans="1:16" s="72" customFormat="1" ht="24.75" customHeight="1" thickTop="1" thickBot="1" x14ac:dyDescent="0.25">
      <c r="A235" s="93"/>
      <c r="B235" s="94" t="s">
        <v>215</v>
      </c>
      <c r="C235" s="95"/>
      <c r="D235" s="95">
        <f>1/1000</f>
        <v>1E-3</v>
      </c>
      <c r="E235" s="96"/>
      <c r="F235" s="96"/>
      <c r="G235" s="97">
        <f>D235*G218</f>
        <v>0</v>
      </c>
      <c r="H235" s="35"/>
      <c r="I235" s="56"/>
      <c r="J235" s="35"/>
      <c r="K235" s="35"/>
      <c r="L235" s="35"/>
      <c r="M235" s="35"/>
      <c r="N235" s="35"/>
      <c r="O235" s="35"/>
      <c r="P235" s="35"/>
    </row>
    <row r="236" spans="1:16" s="72" customFormat="1" ht="24.75" customHeight="1" thickTop="1" thickBot="1" x14ac:dyDescent="0.25">
      <c r="A236" s="80"/>
      <c r="B236" s="81"/>
      <c r="C236" s="82"/>
      <c r="D236" s="83"/>
      <c r="E236" s="84"/>
      <c r="F236" s="84"/>
      <c r="G236" s="85"/>
      <c r="H236" s="35"/>
      <c r="I236" s="56"/>
      <c r="J236" s="35"/>
      <c r="K236" s="35"/>
      <c r="L236" s="35"/>
      <c r="M236" s="35"/>
      <c r="N236" s="35"/>
      <c r="O236" s="35"/>
      <c r="P236" s="35"/>
    </row>
    <row r="237" spans="1:16" s="72" customFormat="1" ht="24.75" customHeight="1" thickTop="1" thickBot="1" x14ac:dyDescent="0.25">
      <c r="A237" s="75"/>
      <c r="B237" s="55" t="s">
        <v>17</v>
      </c>
      <c r="C237" s="76"/>
      <c r="D237" s="86">
        <v>0.05</v>
      </c>
      <c r="E237" s="78"/>
      <c r="F237" s="78"/>
      <c r="G237" s="79">
        <f>D237*G229</f>
        <v>0</v>
      </c>
      <c r="H237" s="35"/>
      <c r="I237" s="56"/>
      <c r="J237" s="35"/>
      <c r="K237" s="35"/>
      <c r="L237" s="35"/>
      <c r="M237" s="35"/>
      <c r="N237" s="35"/>
      <c r="O237" s="35"/>
      <c r="P237" s="35"/>
    </row>
    <row r="238" spans="1:16" s="72" customFormat="1" ht="24.75" customHeight="1" thickTop="1" thickBot="1" x14ac:dyDescent="0.25">
      <c r="A238" s="80"/>
      <c r="B238" s="81"/>
      <c r="C238" s="82"/>
      <c r="D238" s="84"/>
      <c r="E238" s="84"/>
      <c r="F238" s="84"/>
      <c r="G238" s="85"/>
      <c r="H238" s="35"/>
      <c r="I238" s="56"/>
      <c r="J238" s="35"/>
      <c r="K238" s="35"/>
      <c r="L238" s="35"/>
      <c r="M238" s="35"/>
      <c r="N238" s="35"/>
      <c r="O238" s="35"/>
      <c r="P238" s="35"/>
    </row>
    <row r="239" spans="1:16" s="72" customFormat="1" ht="41.25" customHeight="1" thickTop="1" thickBot="1" x14ac:dyDescent="0.25">
      <c r="A239" s="75"/>
      <c r="B239" s="98" t="s">
        <v>216</v>
      </c>
      <c r="C239" s="76"/>
      <c r="D239" s="86">
        <v>0.18</v>
      </c>
      <c r="E239" s="78"/>
      <c r="F239" s="78"/>
      <c r="G239" s="79">
        <f>D239*F220</f>
        <v>0</v>
      </c>
      <c r="H239" s="35"/>
      <c r="I239" s="56"/>
      <c r="J239" s="35"/>
      <c r="K239" s="35"/>
      <c r="L239" s="35"/>
      <c r="M239" s="35"/>
      <c r="N239" s="35"/>
      <c r="O239" s="35"/>
      <c r="P239" s="35"/>
    </row>
    <row r="240" spans="1:16" s="40" customFormat="1" ht="22.5" customHeight="1" thickTop="1" thickBot="1" x14ac:dyDescent="0.25">
      <c r="A240" s="80"/>
      <c r="B240" s="81"/>
      <c r="C240" s="82"/>
      <c r="D240" s="84"/>
      <c r="E240" s="84"/>
      <c r="F240" s="84"/>
      <c r="G240" s="85"/>
      <c r="H240" s="35"/>
      <c r="I240" s="56"/>
      <c r="J240" s="35"/>
      <c r="K240" s="35"/>
      <c r="L240" s="35"/>
      <c r="M240" s="35"/>
      <c r="N240" s="35"/>
      <c r="O240" s="35"/>
      <c r="P240" s="35"/>
    </row>
    <row r="241" spans="1:16" s="40" customFormat="1" ht="22.5" customHeight="1" thickTop="1" thickBot="1" x14ac:dyDescent="0.25">
      <c r="A241" s="75"/>
      <c r="B241" s="55" t="s">
        <v>18</v>
      </c>
      <c r="C241" s="76"/>
      <c r="D241" s="78"/>
      <c r="E241" s="78"/>
      <c r="F241" s="78"/>
      <c r="G241" s="79">
        <f>G229+G231+G233+G237+G239+G235</f>
        <v>0</v>
      </c>
      <c r="H241" s="35"/>
      <c r="I241" s="56"/>
      <c r="J241" s="35"/>
      <c r="K241" s="35"/>
      <c r="L241" s="35"/>
      <c r="M241" s="35"/>
      <c r="N241" s="35"/>
      <c r="O241" s="35"/>
      <c r="P241" s="35"/>
    </row>
    <row r="242" spans="1:16" s="40" customFormat="1" ht="23.25" customHeight="1" thickTop="1" x14ac:dyDescent="0.2">
      <c r="A242" s="99"/>
      <c r="B242" s="100"/>
      <c r="C242" s="101"/>
      <c r="D242" s="101"/>
      <c r="E242" s="101"/>
      <c r="F242" s="101"/>
      <c r="G242" s="101"/>
      <c r="H242" s="35"/>
      <c r="I242" s="56"/>
      <c r="J242" s="35"/>
      <c r="K242" s="35"/>
      <c r="L242" s="35"/>
      <c r="M242" s="35"/>
      <c r="N242" s="35"/>
      <c r="O242" s="35"/>
      <c r="P242" s="35"/>
    </row>
    <row r="243" spans="1:16" s="40" customFormat="1" ht="24" customHeight="1" x14ac:dyDescent="0.2">
      <c r="A243" s="99"/>
      <c r="B243" s="100"/>
      <c r="C243" s="101"/>
      <c r="D243" s="101"/>
      <c r="E243" s="101"/>
      <c r="F243" s="102"/>
      <c r="G243" s="101"/>
      <c r="H243" s="35"/>
      <c r="I243" s="56"/>
      <c r="J243" s="35"/>
      <c r="K243" s="35"/>
      <c r="L243" s="35"/>
      <c r="M243" s="35"/>
      <c r="N243" s="35"/>
      <c r="O243" s="35"/>
      <c r="P243" s="35"/>
    </row>
    <row r="244" spans="1:16" s="108" customFormat="1" ht="21" customHeight="1" x14ac:dyDescent="0.2">
      <c r="A244" s="103"/>
      <c r="B244" s="104"/>
      <c r="C244" s="105"/>
      <c r="D244" s="106"/>
      <c r="E244" s="105"/>
      <c r="F244" s="105"/>
      <c r="G244" s="107"/>
      <c r="H244" s="35"/>
      <c r="I244" s="56"/>
      <c r="J244" s="35"/>
      <c r="K244" s="35"/>
      <c r="L244" s="35"/>
      <c r="M244" s="35"/>
      <c r="N244" s="35"/>
      <c r="O244" s="35"/>
      <c r="P244" s="35"/>
    </row>
    <row r="245" spans="1:16" s="40" customFormat="1" ht="23.25" customHeight="1" x14ac:dyDescent="0.2">
      <c r="A245" s="103"/>
      <c r="B245" s="104"/>
      <c r="C245" s="105"/>
      <c r="D245" s="106"/>
      <c r="E245" s="105"/>
      <c r="F245" s="105"/>
      <c r="G245" s="107"/>
      <c r="H245" s="35"/>
      <c r="I245" s="56"/>
      <c r="J245" s="35"/>
      <c r="K245" s="35"/>
      <c r="L245" s="35"/>
      <c r="M245" s="35"/>
      <c r="N245" s="35"/>
      <c r="O245" s="35"/>
      <c r="P245" s="35"/>
    </row>
    <row r="246" spans="1:16" s="40" customFormat="1" x14ac:dyDescent="0.2">
      <c r="A246" s="99"/>
      <c r="B246" s="100"/>
      <c r="C246" s="101"/>
      <c r="D246" s="101"/>
      <c r="E246" s="101"/>
      <c r="F246" s="101"/>
      <c r="G246" s="101"/>
      <c r="H246" s="35"/>
      <c r="I246" s="56"/>
      <c r="J246" s="35"/>
      <c r="K246" s="35"/>
      <c r="L246" s="35"/>
      <c r="M246" s="35"/>
      <c r="N246" s="35"/>
      <c r="O246" s="35"/>
      <c r="P246" s="35"/>
    </row>
    <row r="247" spans="1:16" s="40" customFormat="1" x14ac:dyDescent="0.2">
      <c r="A247" s="99"/>
      <c r="B247" s="100"/>
      <c r="C247" s="101"/>
      <c r="D247" s="101"/>
      <c r="E247" s="101"/>
      <c r="F247" s="101"/>
      <c r="G247" s="101"/>
      <c r="H247" s="35"/>
      <c r="I247" s="56"/>
      <c r="J247" s="35"/>
      <c r="K247" s="35"/>
      <c r="L247" s="35"/>
      <c r="M247" s="35"/>
      <c r="N247" s="35"/>
      <c r="O247" s="35"/>
      <c r="P247" s="35"/>
    </row>
    <row r="248" spans="1:16" s="40" customFormat="1" x14ac:dyDescent="0.2">
      <c r="A248" s="99"/>
      <c r="B248" s="109"/>
      <c r="C248" s="110"/>
      <c r="D248" s="101"/>
      <c r="E248" s="111"/>
      <c r="F248" s="111"/>
      <c r="G248" s="101"/>
      <c r="H248" s="35"/>
      <c r="I248" s="56"/>
      <c r="J248" s="35"/>
      <c r="K248" s="35"/>
      <c r="L248" s="35"/>
      <c r="M248" s="35"/>
      <c r="N248" s="35"/>
      <c r="O248" s="35"/>
      <c r="P248" s="35"/>
    </row>
    <row r="249" spans="1:16" s="40" customFormat="1" x14ac:dyDescent="0.2">
      <c r="A249" s="99"/>
      <c r="B249" s="100"/>
      <c r="C249" s="101"/>
      <c r="D249" s="101"/>
      <c r="E249" s="101"/>
      <c r="F249" s="101"/>
      <c r="G249" s="101"/>
      <c r="H249" s="35"/>
      <c r="I249" s="56"/>
      <c r="J249" s="35"/>
      <c r="K249" s="35"/>
      <c r="L249" s="35"/>
      <c r="M249" s="35"/>
      <c r="N249" s="35"/>
      <c r="O249" s="35"/>
      <c r="P249" s="35"/>
    </row>
    <row r="250" spans="1:16" s="40" customFormat="1" x14ac:dyDescent="0.2">
      <c r="A250" s="99"/>
      <c r="B250" s="100"/>
      <c r="C250" s="101"/>
      <c r="D250" s="110"/>
      <c r="E250" s="101"/>
      <c r="F250" s="101"/>
      <c r="G250" s="101"/>
      <c r="H250" s="35"/>
      <c r="I250" s="56"/>
      <c r="J250" s="35"/>
      <c r="K250" s="35"/>
      <c r="L250" s="35"/>
      <c r="M250" s="35"/>
      <c r="N250" s="35"/>
      <c r="O250" s="35"/>
      <c r="P250" s="35"/>
    </row>
    <row r="251" spans="1:16" s="40" customFormat="1" ht="14.25" customHeight="1" x14ac:dyDescent="0.2">
      <c r="A251" s="112"/>
      <c r="B251" s="113"/>
      <c r="C251" s="114"/>
      <c r="D251" s="114"/>
      <c r="E251" s="114"/>
      <c r="F251" s="114"/>
      <c r="G251" s="101"/>
      <c r="H251" s="35"/>
      <c r="I251" s="56"/>
      <c r="J251" s="35"/>
      <c r="K251" s="35"/>
      <c r="L251" s="35"/>
      <c r="M251" s="35"/>
      <c r="N251" s="35"/>
      <c r="O251" s="35"/>
      <c r="P251" s="35"/>
    </row>
    <row r="252" spans="1:16" s="40" customFormat="1" ht="24" customHeight="1" x14ac:dyDescent="0.2">
      <c r="A252" s="112"/>
      <c r="B252" s="100"/>
      <c r="C252" s="101"/>
      <c r="D252" s="101"/>
      <c r="E252" s="101"/>
      <c r="F252" s="101"/>
      <c r="G252" s="101"/>
      <c r="H252" s="35"/>
      <c r="I252" s="56"/>
      <c r="J252" s="35"/>
      <c r="K252" s="35"/>
      <c r="L252" s="35"/>
      <c r="M252" s="35"/>
      <c r="N252" s="35"/>
      <c r="O252" s="35"/>
      <c r="P252" s="35"/>
    </row>
    <row r="253" spans="1:16" s="40" customFormat="1" ht="23.25" customHeight="1" x14ac:dyDescent="0.2">
      <c r="A253" s="112"/>
      <c r="B253" s="104"/>
      <c r="C253" s="105"/>
      <c r="D253" s="114"/>
      <c r="E253" s="105"/>
      <c r="F253" s="105"/>
      <c r="G253" s="101"/>
      <c r="H253" s="35"/>
      <c r="I253" s="56"/>
      <c r="J253" s="35"/>
      <c r="K253" s="35"/>
      <c r="L253" s="35"/>
      <c r="M253" s="35"/>
      <c r="N253" s="35"/>
      <c r="O253" s="35"/>
      <c r="P253" s="35"/>
    </row>
    <row r="254" spans="1:16" s="40" customFormat="1" x14ac:dyDescent="0.2">
      <c r="A254" s="112"/>
      <c r="B254" s="104"/>
      <c r="C254" s="105"/>
      <c r="D254" s="114"/>
      <c r="E254" s="105"/>
      <c r="F254" s="105"/>
      <c r="G254" s="101"/>
      <c r="H254" s="35"/>
      <c r="I254" s="56"/>
      <c r="J254" s="35"/>
      <c r="K254" s="35"/>
      <c r="L254" s="35"/>
      <c r="M254" s="35"/>
      <c r="N254" s="35"/>
      <c r="O254" s="35"/>
      <c r="P254" s="35"/>
    </row>
    <row r="255" spans="1:16" s="40" customFormat="1" x14ac:dyDescent="0.2">
      <c r="A255" s="112"/>
      <c r="B255" s="113"/>
      <c r="C255" s="114"/>
      <c r="D255" s="114"/>
      <c r="E255" s="114"/>
      <c r="F255" s="114"/>
      <c r="G255" s="101"/>
      <c r="H255" s="35"/>
      <c r="I255" s="56"/>
      <c r="J255" s="35"/>
      <c r="K255" s="35"/>
      <c r="L255" s="35"/>
      <c r="M255" s="35"/>
      <c r="N255" s="35"/>
      <c r="O255" s="35"/>
      <c r="P255" s="35"/>
    </row>
    <row r="256" spans="1:16" s="40" customFormat="1" x14ac:dyDescent="0.2">
      <c r="A256" s="112"/>
      <c r="B256" s="100"/>
      <c r="C256" s="101"/>
      <c r="D256" s="101"/>
      <c r="E256" s="101"/>
      <c r="F256" s="101"/>
      <c r="G256" s="101"/>
      <c r="H256" s="35"/>
      <c r="I256" s="56"/>
      <c r="J256" s="35"/>
      <c r="K256" s="35"/>
      <c r="L256" s="35"/>
      <c r="M256" s="35"/>
      <c r="N256" s="35"/>
      <c r="O256" s="35"/>
      <c r="P256" s="35"/>
    </row>
    <row r="257" spans="1:16" x14ac:dyDescent="0.2">
      <c r="A257" s="112"/>
      <c r="B257" s="109"/>
      <c r="C257" s="110"/>
      <c r="D257" s="110"/>
      <c r="E257" s="110"/>
      <c r="F257" s="110"/>
      <c r="G257" s="110"/>
      <c r="H257" s="35"/>
      <c r="I257" s="56"/>
      <c r="J257" s="35"/>
      <c r="K257" s="35"/>
      <c r="L257" s="35"/>
      <c r="M257" s="35"/>
      <c r="N257" s="35"/>
      <c r="O257" s="35"/>
      <c r="P257" s="35"/>
    </row>
    <row r="258" spans="1:16" x14ac:dyDescent="0.2">
      <c r="A258" s="112"/>
      <c r="B258" s="100"/>
      <c r="C258" s="101"/>
      <c r="D258" s="101"/>
      <c r="E258" s="101"/>
      <c r="F258" s="101"/>
      <c r="G258" s="101"/>
      <c r="H258" s="35"/>
      <c r="I258" s="56"/>
      <c r="J258" s="35"/>
      <c r="K258" s="35"/>
      <c r="L258" s="35"/>
      <c r="M258" s="35"/>
      <c r="N258" s="35"/>
      <c r="O258" s="35"/>
      <c r="P258" s="35"/>
    </row>
    <row r="259" spans="1:16" x14ac:dyDescent="0.2">
      <c r="H259" s="35"/>
      <c r="I259" s="56"/>
      <c r="J259" s="35"/>
      <c r="K259" s="35"/>
      <c r="L259" s="35"/>
      <c r="M259" s="35"/>
      <c r="N259" s="35"/>
      <c r="O259" s="35"/>
      <c r="P259" s="35"/>
    </row>
    <row r="260" spans="1:16" x14ac:dyDescent="0.2">
      <c r="H260" s="35"/>
      <c r="I260" s="56"/>
      <c r="J260" s="35"/>
      <c r="K260" s="35"/>
      <c r="L260" s="35"/>
      <c r="M260" s="35"/>
      <c r="N260" s="35"/>
      <c r="O260" s="35"/>
      <c r="P260" s="35"/>
    </row>
    <row r="261" spans="1:16" x14ac:dyDescent="0.2">
      <c r="H261" s="35"/>
      <c r="I261" s="56"/>
      <c r="J261" s="35"/>
      <c r="K261" s="35"/>
      <c r="L261" s="35"/>
      <c r="M261" s="35"/>
      <c r="N261" s="35"/>
      <c r="O261" s="35"/>
      <c r="P261" s="35"/>
    </row>
    <row r="262" spans="1:16" x14ac:dyDescent="0.2">
      <c r="H262" s="35"/>
      <c r="I262" s="56"/>
      <c r="J262" s="35"/>
      <c r="K262" s="35"/>
      <c r="L262" s="35"/>
      <c r="M262" s="35"/>
      <c r="N262" s="35"/>
      <c r="O262" s="35"/>
      <c r="P262" s="35"/>
    </row>
    <row r="263" spans="1:16" x14ac:dyDescent="0.2">
      <c r="H263" s="35"/>
      <c r="I263" s="56"/>
      <c r="J263" s="35"/>
      <c r="K263" s="35"/>
      <c r="L263" s="35"/>
      <c r="M263" s="35"/>
      <c r="N263" s="35"/>
      <c r="O263" s="35"/>
      <c r="P263" s="35"/>
    </row>
    <row r="264" spans="1:16" x14ac:dyDescent="0.2">
      <c r="H264" s="35"/>
      <c r="I264" s="56"/>
      <c r="J264" s="35"/>
      <c r="K264" s="35"/>
      <c r="L264" s="35"/>
      <c r="M264" s="35"/>
      <c r="N264" s="35"/>
      <c r="O264" s="35"/>
      <c r="P264" s="35"/>
    </row>
    <row r="265" spans="1:16" x14ac:dyDescent="0.2">
      <c r="H265" s="35"/>
      <c r="I265" s="56"/>
      <c r="J265" s="35"/>
      <c r="K265" s="35"/>
      <c r="L265" s="35"/>
      <c r="M265" s="35"/>
      <c r="N265" s="35"/>
      <c r="O265" s="35"/>
      <c r="P265" s="35"/>
    </row>
    <row r="266" spans="1:16" x14ac:dyDescent="0.2">
      <c r="H266" s="35"/>
      <c r="I266" s="56"/>
      <c r="J266" s="35"/>
      <c r="K266" s="35"/>
      <c r="L266" s="35"/>
      <c r="M266" s="35"/>
      <c r="N266" s="35"/>
      <c r="O266" s="35"/>
      <c r="P266" s="35"/>
    </row>
    <row r="267" spans="1:16" x14ac:dyDescent="0.2">
      <c r="H267" s="35"/>
      <c r="I267" s="56"/>
      <c r="J267" s="35"/>
      <c r="K267" s="35"/>
      <c r="L267" s="35"/>
      <c r="M267" s="35"/>
      <c r="N267" s="35"/>
      <c r="O267" s="35"/>
      <c r="P267" s="35"/>
    </row>
    <row r="268" spans="1:16" x14ac:dyDescent="0.2">
      <c r="H268" s="35"/>
      <c r="I268" s="56"/>
      <c r="J268" s="35"/>
      <c r="K268" s="35"/>
      <c r="L268" s="35"/>
      <c r="M268" s="35"/>
      <c r="N268" s="35"/>
      <c r="O268" s="35"/>
      <c r="P268" s="35"/>
    </row>
    <row r="269" spans="1:16" x14ac:dyDescent="0.2">
      <c r="H269" s="35"/>
      <c r="I269" s="56"/>
      <c r="J269" s="35"/>
      <c r="K269" s="35"/>
      <c r="L269" s="35"/>
      <c r="M269" s="35"/>
      <c r="N269" s="35"/>
      <c r="O269" s="35"/>
      <c r="P269" s="35"/>
    </row>
    <row r="270" spans="1:16" x14ac:dyDescent="0.2">
      <c r="H270" s="35"/>
      <c r="I270" s="56"/>
      <c r="J270" s="35"/>
      <c r="K270" s="35"/>
      <c r="L270" s="35"/>
      <c r="M270" s="35"/>
      <c r="N270" s="35"/>
      <c r="O270" s="35"/>
      <c r="P270" s="35"/>
    </row>
    <row r="271" spans="1:16" x14ac:dyDescent="0.2">
      <c r="H271" s="35"/>
      <c r="I271" s="56"/>
      <c r="J271" s="35"/>
      <c r="K271" s="35"/>
      <c r="L271" s="35"/>
      <c r="M271" s="35"/>
      <c r="N271" s="35"/>
      <c r="O271" s="35"/>
      <c r="P271" s="35"/>
    </row>
    <row r="272" spans="1:16" x14ac:dyDescent="0.2">
      <c r="H272" s="35"/>
      <c r="I272" s="56"/>
      <c r="J272" s="35"/>
      <c r="K272" s="35"/>
      <c r="L272" s="35"/>
      <c r="M272" s="35"/>
      <c r="N272" s="35"/>
      <c r="O272" s="35"/>
      <c r="P272" s="35"/>
    </row>
    <row r="273" spans="8:16" x14ac:dyDescent="0.2">
      <c r="H273" s="35"/>
      <c r="I273" s="56"/>
      <c r="J273" s="35"/>
      <c r="K273" s="35"/>
      <c r="L273" s="35"/>
      <c r="M273" s="35"/>
      <c r="N273" s="35"/>
      <c r="O273" s="35"/>
      <c r="P273" s="35"/>
    </row>
    <row r="274" spans="8:16" x14ac:dyDescent="0.2">
      <c r="H274" s="35"/>
      <c r="I274" s="56"/>
      <c r="J274" s="35"/>
      <c r="K274" s="35"/>
      <c r="L274" s="35"/>
      <c r="M274" s="35"/>
      <c r="N274" s="35"/>
      <c r="O274" s="35"/>
      <c r="P274" s="35"/>
    </row>
    <row r="275" spans="8:16" x14ac:dyDescent="0.2">
      <c r="H275" s="35"/>
      <c r="I275" s="56"/>
      <c r="J275" s="35"/>
      <c r="K275" s="35"/>
      <c r="L275" s="35"/>
      <c r="M275" s="35"/>
      <c r="N275" s="35"/>
      <c r="O275" s="35"/>
      <c r="P275" s="35"/>
    </row>
  </sheetData>
  <mergeCells count="6">
    <mergeCell ref="B7:G7"/>
    <mergeCell ref="A1:G1"/>
    <mergeCell ref="A2:G2"/>
    <mergeCell ref="A3:G3"/>
    <mergeCell ref="A5:B5"/>
    <mergeCell ref="A6:G6"/>
  </mergeCells>
  <printOptions horizontalCentered="1"/>
  <pageMargins left="0.59055118110236227" right="0.59055118110236227" top="0.59055118110236227" bottom="1.1417322834645669" header="0.23622047244094491" footer="0.78740157480314965"/>
  <pageSetup scale="55" orientation="portrait" r:id="rId1"/>
  <headerFooter alignWithMargins="0">
    <oddFooter>&amp;L&amp;8&amp;F&amp;Z&amp;R&amp;9&amp;P de &amp;N</oddFooter>
  </headerFooter>
  <rowBreaks count="6" manualBreakCount="6">
    <brk id="42" max="6" man="1"/>
    <brk id="79" max="6" man="1"/>
    <brk id="110" max="6" man="1"/>
    <brk id="147" max="6" man="1"/>
    <brk id="182" max="6" man="1"/>
    <brk id="2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2020-279</vt:lpstr>
      <vt:lpstr>'2020-279'!Área_de_impresión</vt:lpstr>
      <vt:lpstr>'2020-279'!Títulos_a_imprimir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Microsoft Office User</cp:lastModifiedBy>
  <cp:lastPrinted>2020-11-12T14:42:56Z</cp:lastPrinted>
  <dcterms:created xsi:type="dcterms:W3CDTF">1997-10-10T10:07:02Z</dcterms:created>
  <dcterms:modified xsi:type="dcterms:W3CDTF">2020-11-25T11:57:26Z</dcterms:modified>
</cp:coreProperties>
</file>