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le.rios\Desktop\Licitacion Marcelle\Pozos\"/>
    </mc:Choice>
  </mc:AlternateContent>
  <xr:revisionPtr revIDLastSave="0" documentId="13_ncr:1_{26BCAC58-156D-44D7-9261-06D1C7C0A2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RESUPUESTO 30 hp" sheetId="1" r:id="rId1"/>
    <sheet name="MOVIMIENTO DE TIERRA " sheetId="2" state="hidden" r:id="rId2"/>
    <sheet name="ANALISI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AYAL">[1]MOJornal!$B$20</definedName>
    <definedName name="_AYCA">[1]MOJornal!$B$21</definedName>
    <definedName name="_AYDE">[1]MOJornal!$B$22</definedName>
    <definedName name="_AYEB">[2]MOJornal!$B$23</definedName>
    <definedName name="_AYEL">[1]MOJornal!$B$24</definedName>
    <definedName name="_AYEX">[1]MOJornal!$B$25</definedName>
    <definedName name="_AYOMP">[2]MOJornal!$B$26</definedName>
    <definedName name="_AYPI">[1]MOJornal!$B$27</definedName>
    <definedName name="_AYPL">[2]MOJornal!$B$28</definedName>
    <definedName name="_AYVA">[1]MOJornal!$B$29</definedName>
    <definedName name="_GAN135114">#REF!</definedName>
    <definedName name="_GAN135118">#REF!</definedName>
    <definedName name="_GAN135138">#REF!</definedName>
    <definedName name="_GAN13558">#REF!</definedName>
    <definedName name="_GAN180114">#REF!</definedName>
    <definedName name="_GAN180118">#REF!</definedName>
    <definedName name="_GAN180138">#REF!</definedName>
    <definedName name="_GAN18058">#REF!</definedName>
    <definedName name="_GAN90114">#REF!</definedName>
    <definedName name="_GAN90118">#REF!</definedName>
    <definedName name="_GAN90138">#REF!</definedName>
    <definedName name="_GAN9058">#REF!</definedName>
    <definedName name="_LA135114">#REF!</definedName>
    <definedName name="_LA135118">#REF!</definedName>
    <definedName name="_LA135138">#REF!</definedName>
    <definedName name="_LA13558">#REF!</definedName>
    <definedName name="_LA180114">#REF!</definedName>
    <definedName name="_LA180118">#REF!</definedName>
    <definedName name="_LA180138">#REF!</definedName>
    <definedName name="_LA18058">#REF!</definedName>
    <definedName name="_LA90114">#REF!</definedName>
    <definedName name="_LA90118">#REF!</definedName>
    <definedName name="_LA90138">#REF!</definedName>
    <definedName name="_LA9058">#REF!</definedName>
    <definedName name="_MAAL">[2]MOJornal!$B$31</definedName>
    <definedName name="_MACA">[2]MOJornal!$B$32</definedName>
    <definedName name="_MADE">[1]MOJornal!$B$33</definedName>
    <definedName name="_MAEL">[2]MOJornal!$B$35</definedName>
    <definedName name="_MAEX">[1]MOJornal!$B$36</definedName>
    <definedName name="_MAOMP">[1]MOJornal!$B$37</definedName>
    <definedName name="_MAPI">[1]MOJornal!$B$38</definedName>
    <definedName name="_MAPL">[2]MOJornal!$B$39</definedName>
    <definedName name="_MAVA">[1]MOJornal!$B$40</definedName>
    <definedName name="_OP1AL">[1]MOJornal!$B$41</definedName>
    <definedName name="_OP1CA">[1]MOJornal!$B$42</definedName>
    <definedName name="_OP1DE">[1]MOJornal!$B$43</definedName>
    <definedName name="_OP1EL">[1]MOJornal!$B$45</definedName>
    <definedName name="_OP1EX">[1]MOJornal!$B$46</definedName>
    <definedName name="_OP1OMP">[2]MOJornal!$B$47</definedName>
    <definedName name="_OP1PI">[1]MOJornal!$B$48</definedName>
    <definedName name="_OP1PL">[1]MOJornal!$B$49</definedName>
    <definedName name="_OP1VA">[1]MOJornal!$B$50</definedName>
    <definedName name="_OP2AL">[1]MOJornal!$B$51</definedName>
    <definedName name="_OP2CA">[1]MOJornal!$B$52</definedName>
    <definedName name="_OP2DE">[1]MOJornal!$B$53</definedName>
    <definedName name="_OP2EL">[1]MOJornal!$B$55</definedName>
    <definedName name="_OP2EX">[1]MOJornal!$B$56</definedName>
    <definedName name="_OP2OMP">[2]MOJornal!$B$57</definedName>
    <definedName name="_OP2PI">[1]MOJornal!$B$58</definedName>
    <definedName name="_OP2PL">[1]MOJornal!$B$59</definedName>
    <definedName name="_OP2VA">[1]MOJornal!$B$60</definedName>
    <definedName name="_OP3AL">[2]MOJornal!$B$61</definedName>
    <definedName name="_TCAL">[1]MOJornal!$B$63</definedName>
    <definedName name="_TCCA">[1]MOJornal!$B$64</definedName>
    <definedName name="_TCDE">[1]MOJornal!$B$65</definedName>
    <definedName name="_TCEL">[1]MOJornal!$B$67</definedName>
    <definedName name="_TCEX">[2]MOJornal!$B$68</definedName>
    <definedName name="_TCOMP">[1]MOJornal!$B$69</definedName>
    <definedName name="_TCPI">[1]MOJornal!$B$70</definedName>
    <definedName name="_TCPL">[1]MOJornal!$B$71</definedName>
    <definedName name="_TCVA">[1]MOJornal!$B$72</definedName>
    <definedName name="_TNCAL">[1]MOJornal!$B$73</definedName>
    <definedName name="_TNCCA">[1]MOJornal!$B$74</definedName>
    <definedName name="_TNCDE">[1]MOJornal!$B$75</definedName>
    <definedName name="_TNCEL">[1]MOJornal!$B$77</definedName>
    <definedName name="_TNCEX">[2]MOJornal!$B$78</definedName>
    <definedName name="_TNCOMP">[1]MOJornal!$B$79</definedName>
    <definedName name="_TNCPI">[1]MOJornal!$B$80</definedName>
    <definedName name="_TNCPL">[1]MOJornal!$B$81</definedName>
    <definedName name="_TNCVA">[1]MOJornal!$B$82</definedName>
    <definedName name="ABULT">#REF!</definedName>
    <definedName name="ABULTA">[3]Dat!$D$27</definedName>
    <definedName name="ACERO0133">'[4]DATOS TECNICOS'!$F$56</definedName>
    <definedName name="ACERO0143">'[4]DATOS TECNICOS'!$F$57</definedName>
    <definedName name="ACERO0164">'[4]DATOS TECNICOS'!$F$58</definedName>
    <definedName name="ACERO0193">'[4]DATOS TECNICOS'!$F$59</definedName>
    <definedName name="ACERO02">'[4]DATOS TECNICOS'!$F$60</definedName>
    <definedName name="ACERO0226">'[4]DATOS TECNICOS'!$F$61</definedName>
    <definedName name="ACERO0262">'[4]DATOS TECNICOS'!$F$62</definedName>
    <definedName name="ACERO0298">'[4]DATOS TECNICOS'!$F$63</definedName>
    <definedName name="ACERO0328">'[4]DATOS TECNICOS'!$F$64</definedName>
    <definedName name="ACERO0364">'[4]DATOS TECNICOS'!$F$65</definedName>
    <definedName name="ACERO0410">'[4]DATOS TECNICOS'!$F$66</definedName>
    <definedName name="ACERO0437">'[4]DATOS TECNICOS'!$F$67</definedName>
    <definedName name="ACERO05">'[4]DATOS TECNICOS'!$F$68</definedName>
    <definedName name="ACERO0548">'[4]DATOS TECNICOS'!$F$69</definedName>
    <definedName name="ACERO0667">'[4]DATOS TECNICOS'!$F$70</definedName>
    <definedName name="ACERO075">'[4]DATOS TECNICOS'!$F$71</definedName>
    <definedName name="ACERO0833">'[4]DATOS TECNICOS'!$F$72</definedName>
    <definedName name="ACERO10">'[4]DATOS TECNICOS'!$F$73</definedName>
    <definedName name="ACERO125">'[4]DATOS TECNICOS'!$F$74</definedName>
    <definedName name="ACERO15">'[4]DATOS TECNICOS'!$F$75</definedName>
    <definedName name="ACERO175">'[4]DATOS TECNICOS'!$F$76</definedName>
    <definedName name="ACERO20">'[4]DATOS TECNICOS'!$F$77</definedName>
    <definedName name="ACERO25">'[4]DATOS TECNICOS'!$F$78</definedName>
    <definedName name="ACERO30">'[4]DATOS TECNICOS'!$F$79</definedName>
    <definedName name="ACERO35">'[4]DATOS TECNICOS'!$F$80</definedName>
    <definedName name="ACERO40">'[4]DATOS TECNICOS'!$F$81</definedName>
    <definedName name="ACERO600120">'[5]Ana-Basic'!$M$108</definedName>
    <definedName name="ACERO601220">'[5]Ana-Basic'!$M$28</definedName>
    <definedName name="ACERO603420">'[5]Ana-Basic'!$M$68</definedName>
    <definedName name="ACERO603820">'[5]Ana-Basic'!$M$8</definedName>
    <definedName name="AMORTIZACION">[6]CUBICACION!$D$741</definedName>
    <definedName name="AREA1">#REF!</definedName>
    <definedName name="AREA12">#REF!</definedName>
    <definedName name="AREA34">#REF!</definedName>
    <definedName name="AREA38">#REF!</definedName>
    <definedName name="ARMOTIZACION">#REF!</definedName>
    <definedName name="ARQSA">#REF!</definedName>
    <definedName name="AUTOR">[3]Dat!$D$4</definedName>
    <definedName name="BLOCK5">[5]Ana!$M$20</definedName>
    <definedName name="BLOCK6">[5]Ana!$M$68</definedName>
    <definedName name="BLOCK8">[5]Ana!$M$156</definedName>
    <definedName name="BLOCK820">[5]Ana!$M$120</definedName>
    <definedName name="CANTO">[5]Ana!$M$369</definedName>
    <definedName name="CEDULA">[3]Dat!$D$5</definedName>
    <definedName name="CIUDADPAIS">[3]Dat!$D$7</definedName>
    <definedName name="CIUDADPAISPROY">[3]Dat!$D$22</definedName>
    <definedName name="CIUPAISJAGS">#REF!</definedName>
    <definedName name="CIUPAISPROY">#REF!</definedName>
    <definedName name="CODIAAUTOR">[3]Dat!$D$12</definedName>
    <definedName name="COLABORA1">#REF!</definedName>
    <definedName name="COLABORA2">#REF!</definedName>
    <definedName name="CONTRA1">#REF!</definedName>
    <definedName name="CONTRA2">#REF!</definedName>
    <definedName name="CONTRAT">'[4]DATOS TECNICOS'!$B$1</definedName>
    <definedName name="CONTRATISTA">[3]Dat!$D$18</definedName>
    <definedName name="CONTRATISTA2">[3]Dat!$D$19</definedName>
    <definedName name="CREADO">'[4]DATOS TECNICOS'!$B$7</definedName>
    <definedName name="DESPACE1">#REF!</definedName>
    <definedName name="DESPACE2">#REF!</definedName>
    <definedName name="DESPACEMALLA">#REF!</definedName>
    <definedName name="DESPACERO1">[3]Dat!$D$30</definedName>
    <definedName name="DESPACERO2">[3]Dat!$D$31</definedName>
    <definedName name="DESPACEROMALLA">[3]Dat!$D$32</definedName>
    <definedName name="DESPCLA">#REF!</definedName>
    <definedName name="DESPL">[3]Dat!$D$56</definedName>
    <definedName name="DESPLU3">'[1]analisis combinado'!#REF!</definedName>
    <definedName name="DESPMAD1">#REF!</definedName>
    <definedName name="DESPMAD2">#REF!</definedName>
    <definedName name="Digitadores">#REF!</definedName>
    <definedName name="Digitadores2">#REF!</definedName>
    <definedName name="DIRAUTOR">[3]Dat!$D$6</definedName>
    <definedName name="DIRJAGS">#REF!</definedName>
    <definedName name="DIRPROY">#REF!</definedName>
    <definedName name="DIRPROYECTO">[3]Dat!$D$21</definedName>
    <definedName name="DISTADIC">[3]Dat!$D$34</definedName>
    <definedName name="DMDE114">#REF!</definedName>
    <definedName name="DMDE118">#REF!</definedName>
    <definedName name="DMDE138">#REF!</definedName>
    <definedName name="DMDE58">#REF!</definedName>
    <definedName name="DMDO114">#REF!</definedName>
    <definedName name="DMDO118">#REF!</definedName>
    <definedName name="DMDO138">#REF!</definedName>
    <definedName name="DMDO58">#REF!</definedName>
    <definedName name="EMAIL1">[3]Dat!$D$9</definedName>
    <definedName name="EMAIL2">[3]Dat!$D$10</definedName>
    <definedName name="EMAIL3">[3]Dat!$D$11</definedName>
    <definedName name="EMAILARQSA">#REF!</definedName>
    <definedName name="EMAILJAGS">#REF!</definedName>
    <definedName name="EMPINTMA">[5]Ana!$M$393</definedName>
    <definedName name="EMPPULSCOL">[5]Ana!$M$408</definedName>
    <definedName name="FACSOL1">[3]Dat!$G$38</definedName>
    <definedName name="FACSOL12">[3]Dat!$G$36</definedName>
    <definedName name="FACSOL34">[3]Dat!$G$37</definedName>
    <definedName name="FACSOL38">[3]Dat!$G$35</definedName>
    <definedName name="FCESC">[3]Dat!$D$50</definedName>
    <definedName name="FCVIGALOSA">[3]Dat!$D$51</definedName>
    <definedName name="FECHA">'[4]DATOS TECNICOS'!$B$8</definedName>
    <definedName name="FECHACREACION">#REF!</definedName>
    <definedName name="GANAR135114">#REF!</definedName>
    <definedName name="GANAR135118">#REF!</definedName>
    <definedName name="GANAR135138">#REF!</definedName>
    <definedName name="GANAR13558">#REF!</definedName>
    <definedName name="GANAR180114">#REF!</definedName>
    <definedName name="GANAR180118">#REF!</definedName>
    <definedName name="GANAR180138">#REF!</definedName>
    <definedName name="GANAR18058">#REF!</definedName>
    <definedName name="GANAR90114">#REF!</definedName>
    <definedName name="GANAR90118">#REF!</definedName>
    <definedName name="GANAR90138">#REF!</definedName>
    <definedName name="GANAR9058">#REF!</definedName>
    <definedName name="GASOLINA">#REF!</definedName>
    <definedName name="H">#N/A</definedName>
    <definedName name="HORM124">'[5]Ana-Basic'!$M$377</definedName>
    <definedName name="HORM124LIGADORA">'[5]Ana-Basic'!$M$384</definedName>
    <definedName name="HORM135">'[5]Ana-Basic'!$M$356</definedName>
    <definedName name="HORM135LIGADORA">'[5]Ana-Basic'!$M$363</definedName>
    <definedName name="HORM140">'[5]Ana-Basic'!$M$211</definedName>
    <definedName name="HORM180">'[5]Ana-Basic'!$M$223</definedName>
    <definedName name="HORM210">'[5]Ana-Basic'!$M$227</definedName>
    <definedName name="JAGS">#REF!</definedName>
    <definedName name="MO_ACCATO">[1]MOCuadrillas!#REF!</definedName>
    <definedName name="MO_ACCEMP">[1]MOCuadrillas!#REF!</definedName>
    <definedName name="MO_ACERA">[2]MOCuadrillas!$D$11</definedName>
    <definedName name="MO_ACERO60">[1]MOCuadrillas!$D$814</definedName>
    <definedName name="MO_ACEROZAP">[1]MOCuadrillas!$D$824</definedName>
    <definedName name="MO_AMARREVARILLA40">[2]MOCuadrillas!$D$83</definedName>
    <definedName name="MO_ANDAMIOS">[1]MOCuadrillas!#REF!</definedName>
    <definedName name="MO_APLICARLACA2C">[1]MOCuadrillas!#REF!</definedName>
    <definedName name="MO_BASECON">[2]MOCuadrillas!$D$10</definedName>
    <definedName name="MO_BLOCK12">[2]MOCuadrillas!$D$34</definedName>
    <definedName name="MO_BLOCK4">[2]MOCuadrillas!$D$29</definedName>
    <definedName name="MO_BLOCK6">[2]MOCuadrillas!$D$31</definedName>
    <definedName name="MO_BLOCK8">[2]MOCuadrillas!$D$33</definedName>
    <definedName name="MO_BLOCKORN52X5X20">[2]MOCuadrillas!$D$35</definedName>
    <definedName name="MO_BOTCOEMP">[1]MOCuadrillas!#REF!</definedName>
    <definedName name="MO_BOTCOSUP">[1]MOCuadrillas!#REF!</definedName>
    <definedName name="MO_BOTLUEMP">[1]MOCuadrillas!#REF!</definedName>
    <definedName name="MO_BOTLUSUP">[1]MOCuadrillas!#REF!</definedName>
    <definedName name="MO_CANTOS">[2]MOCuadrillas!$D$47</definedName>
    <definedName name="MO_CARANTEPH10">[1]MOCuadrillas!#REF!</definedName>
    <definedName name="MO_CARARCOFON20RAD30">[1]MOCuadrillas!#REF!</definedName>
    <definedName name="MO_CARASB36">[1]MOCuadrillas!#REF!</definedName>
    <definedName name="MO_CARASB36ENLATES">[1]MOCuadrillas!#REF!</definedName>
    <definedName name="MO_CARASB38">[1]MOCuadrillas!#REF!</definedName>
    <definedName name="MO_CARASB38ENLATES">[1]MOCuadrillas!#REF!</definedName>
    <definedName name="MO_CARCABASB">[1]MOCuadrillas!#REF!</definedName>
    <definedName name="MO_CARCABZINC">[1]MOCuadrillas!#REF!</definedName>
    <definedName name="MO_CARCIELORASB2X2">[1]MOCuadrillas!#REF!</definedName>
    <definedName name="MO_CARCIELORCARCOSTILLA">[1]MOCuadrillas!#REF!</definedName>
    <definedName name="MO_CARCIELORPLY2X2">[1]MOCuadrillas!#REF!</definedName>
    <definedName name="MO_CARCIELORPLYCARPIEDRA">[1]MOCuadrillas!#REF!</definedName>
    <definedName name="MO_CARCOL1X1CONF">[1]MOCuadrillas!#REF!</definedName>
    <definedName name="MO_CARCOL1X1INST">[1]MOCuadrillas!#REF!</definedName>
    <definedName name="MO_CARCOL2TAPA10RETALLE">[1]MOCuadrillas!#REF!</definedName>
    <definedName name="MO_CARCOL2TAPA20RETALLE">[1]MOCuadrillas!#REF!</definedName>
    <definedName name="MO_CARCOL2TAPA30">[1]MOCuadrillas!#REF!</definedName>
    <definedName name="MO_CARCOL2TAPA30RETALLE">[1]MOCuadrillas!#REF!</definedName>
    <definedName name="MO_CARCOL2TAPA40">[1]MOCuadrillas!#REF!</definedName>
    <definedName name="MO_CARCOL2TAPA50">[1]MOCuadrillas!#REF!</definedName>
    <definedName name="MO_CARCOL30X30CONF">[1]MOCuadrillas!#REF!</definedName>
    <definedName name="MO_CARCOL30X30INST">[1]MOCuadrillas!#REF!</definedName>
    <definedName name="MO_CARCOL40X40CONF">[1]MOCuadrillas!#REF!</definedName>
    <definedName name="MO_CARCOL40X40INST">[1]MOCuadrillas!#REF!</definedName>
    <definedName name="MO_CARCOL50X50CONF">[1]MOCuadrillas!#REF!</definedName>
    <definedName name="MO_CARCOL50X50INST">[1]MOCuadrillas!#REF!</definedName>
    <definedName name="MO_CARCOL60X60CONF">[1]MOCuadrillas!#REF!</definedName>
    <definedName name="MO_CARCOL60X60INST">[1]MOCuadrillas!#REF!</definedName>
    <definedName name="MO_CARCOL70X70CONF">[1]MOCuadrillas!#REF!</definedName>
    <definedName name="MO_CARCOL70X70INST">[1]MOCuadrillas!#REF!</definedName>
    <definedName name="MO_CARCOL80X80CONF">[1]MOCuadrillas!#REF!</definedName>
    <definedName name="MO_CARCOL80X80INST">[1]MOCuadrillas!#REF!</definedName>
    <definedName name="MO_CARCOLADIC">[1]MOCuadrillas!#REF!</definedName>
    <definedName name="MO_CARCOLADICINST">[1]MOCuadrillas!#REF!</definedName>
    <definedName name="MO_CARCOLCONICA100">[1]MOCuadrillas!#REF!</definedName>
    <definedName name="MO_CARCOLCONICA100INST">[1]MOCuadrillas!#REF!</definedName>
    <definedName name="MO_CARCOLCONICA50">[1]MOCuadrillas!#REF!</definedName>
    <definedName name="MO_CARCOLCONICA50INST">[1]MOCuadrillas!#REF!</definedName>
    <definedName name="MO_CARCOLCONICA60">[1]MOCuadrillas!#REF!</definedName>
    <definedName name="MO_CARCOLCONICA60INST">[1]MOCuadrillas!#REF!</definedName>
    <definedName name="MO_CARCOLCONICA70">[1]MOCuadrillas!#REF!</definedName>
    <definedName name="MO_CARCOLCONICA70INST">[1]MOCuadrillas!#REF!</definedName>
    <definedName name="MO_CARCOLCONICA80">[1]MOCuadrillas!#REF!</definedName>
    <definedName name="MO_CARCOLCONICA80INST">[1]MOCuadrillas!#REF!</definedName>
    <definedName name="MO_CARCOLCONICA90">[1]MOCuadrillas!#REF!</definedName>
    <definedName name="MO_CARCOLCONICA90INST">[1]MOCuadrillas!#REF!</definedName>
    <definedName name="MO_CARCOLRED100">[1]MOCuadrillas!#REF!</definedName>
    <definedName name="MO_CARCOLRED100INST">[1]MOCuadrillas!#REF!</definedName>
    <definedName name="MO_CARCOLRED50">[1]MOCuadrillas!#REF!</definedName>
    <definedName name="MO_CARCOLRED50INST">[1]MOCuadrillas!#REF!</definedName>
    <definedName name="MO_CARCOLRED60">[1]MOCuadrillas!#REF!</definedName>
    <definedName name="MO_CARCOLRED60INST">[1]MOCuadrillas!#REF!</definedName>
    <definedName name="MO_CARCOLRED70">[1]MOCuadrillas!#REF!</definedName>
    <definedName name="MO_CARCOLRED70INST">[1]MOCuadrillas!#REF!</definedName>
    <definedName name="MO_CARCOLRED80">[1]MOCuadrillas!#REF!</definedName>
    <definedName name="MO_CARCOLRED80INST">[1]MOCuadrillas!#REF!</definedName>
    <definedName name="MO_CARCOLRED90">[1]MOCuadrillas!#REF!</definedName>
    <definedName name="MO_CARCOLRED90INST">[1]MOCuadrillas!#REF!</definedName>
    <definedName name="MO_CARDIN20LUZ2">[1]MOCuadrillas!#REF!</definedName>
    <definedName name="MO_CARDIN40LUZ2">[1]MOCuadrillas!#REF!</definedName>
    <definedName name="MO_CARDIVPLY1">[1]MOCuadrillas!#REF!</definedName>
    <definedName name="MO_CARDIVPLY2">[1]MOCuadrillas!#REF!</definedName>
    <definedName name="MO_CARETEO">[2]MOCuadrillas!$D$48</definedName>
    <definedName name="MO_CARFP275">[1]MOCuadrillas!#REF!</definedName>
    <definedName name="MO_CARFP3">[1]MOCuadrillas!#REF!</definedName>
    <definedName name="MO_CARFP3OMASAGUAS">[1]MOCuadrillas!#REF!</definedName>
    <definedName name="MO_CARFP4">[1]MOCuadrillas!#REF!</definedName>
    <definedName name="MO_CARFP5">[1]MOCuadrillas!#REF!</definedName>
    <definedName name="MO_CARFP6">[1]MOCuadrillas!#REF!</definedName>
    <definedName name="MO_CARMUROCONF">[1]MOCuadrillas!#REF!</definedName>
    <definedName name="MO_CARMUROINST">[1]MOCuadrillas!#REF!</definedName>
    <definedName name="MO_CARRAMPALISACONF">[1]MOCuadrillas!#REF!</definedName>
    <definedName name="MO_CARSISALENLATES">[1]MOCuadrillas!#REF!</definedName>
    <definedName name="MO_CARTIJATOR">[1]MOCuadrillas!#REF!</definedName>
    <definedName name="MO_CARTIJCLAV">[1]MOCuadrillas!#REF!</definedName>
    <definedName name="MO_CARVIGAAMA1520X20">[1]MOCuadrillas!#REF!</definedName>
    <definedName name="MO_CARVIGAAMA1520X30">[1]MOCuadrillas!#REF!</definedName>
    <definedName name="MO_CARVIGAAMA1520X40">[1]MOCuadrillas!#REF!</definedName>
    <definedName name="MO_CARVIGAAMA1520X50">[1]MOCuadrillas!#REF!</definedName>
    <definedName name="MO_CARVIGAFONDOH10">[1]MOCuadrillas!#REF!</definedName>
    <definedName name="MO_CARVIGAINVTAPA10">[1]MOCuadrillas!#REF!</definedName>
    <definedName name="MO_CARVIGATAPADIC">[1]MOCuadrillas!#REF!</definedName>
    <definedName name="MO_CARVIGATAPAH10">[1]MOCuadrillas!#REF!</definedName>
    <definedName name="MO_CARVIGZAP40X40">[1]MOCuadrillas!#REF!</definedName>
    <definedName name="MO_CARVIGZAP50X50">[1]MOCuadrillas!#REF!</definedName>
    <definedName name="MO_CARVIGZAP60X60">[1]MOCuadrillas!#REF!</definedName>
    <definedName name="MO_CARVUELO1">[1]MOCuadrillas!#REF!</definedName>
    <definedName name="MO_CARVUELO10">[1]MOCuadrillas!#REF!</definedName>
    <definedName name="MO_CARVUELO20">[1]MOCuadrillas!#REF!</definedName>
    <definedName name="MO_CARVUELO30">[1]MOCuadrillas!#REF!</definedName>
    <definedName name="MO_CARVUELO40">[1]MOCuadrillas!#REF!</definedName>
    <definedName name="MO_CARVUELO5090">[1]MOCuadrillas!#REF!</definedName>
    <definedName name="MO_CARZINC">[1]MOCuadrillas!#REF!</definedName>
    <definedName name="MO_CARZINCENLATES">[1]MOCuadrillas!#REF!</definedName>
    <definedName name="MO_CERRADURACTE">[1]MOCuadrillas!#REF!</definedName>
    <definedName name="MO_CONFPUERTABISCLA">[1]MOCuadrillas!#REF!</definedName>
    <definedName name="MO_CONFPUERTACLA">[1]MOCuadrillas!#REF!</definedName>
    <definedName name="MO_CONFPUERTAFORROZINC">[1]MOCuadrillas!#REF!</definedName>
    <definedName name="MO_CONFPUERTAPLUM">[1]MOCuadrillas!#REF!</definedName>
    <definedName name="MO_CONTEN553015">[2]MOCuadrillas!$D$15</definedName>
    <definedName name="MO_CORTEEQUIPO">[1]MOCuadrillas!#REF!</definedName>
    <definedName name="MO_DESENCARCO">[1]MOCuadrillas!#REF!</definedName>
    <definedName name="MO_DESENCCOL">[1]MOCuadrillas!#REF!</definedName>
    <definedName name="MO_DESENCDIN">[1]MOCuadrillas!#REF!</definedName>
    <definedName name="MO_DESENCFP275">[1]MOCuadrillas!#REF!</definedName>
    <definedName name="MO_DESENCFPADIC">[1]MOCuadrillas!#REF!</definedName>
    <definedName name="MO_DESENCVIGA">[1]MOCuadrillas!#REF!</definedName>
    <definedName name="MO_EMPALMEAGUA212">[1]MOCuadrillas!#REF!</definedName>
    <definedName name="MO_EMPAÑETECOL">[2]MOCuadrillas!$D$50</definedName>
    <definedName name="MO_EMPAÑETEEXT">[2]MOCuadrillas!$D$51</definedName>
    <definedName name="MO_EMPAÑETEINT">[2]MOCuadrillas!$D$53</definedName>
    <definedName name="MO_EMPAÑETEPULSCOL">[2]MOCuadrillas!$D$55</definedName>
    <definedName name="MO_EMPAÑETERASG">[2]MOCuadrillas!$D$56</definedName>
    <definedName name="MO_EMPAÑETETECHOVIGA">[2]MOCuadrillas!$D$58</definedName>
    <definedName name="MO_ENCTCANTEP">[1]MOCuadrillas!#REF!</definedName>
    <definedName name="MO_ENCTCCAVA">[1]MOCuadrillas!#REF!</definedName>
    <definedName name="MO_ENCTCCOL30">[1]MOCuadrillas!#REF!</definedName>
    <definedName name="MO_ENCTCCOL4050">[1]MOCuadrillas!#REF!</definedName>
    <definedName name="MO_ENCTCCOLCIL20">[1]MOCuadrillas!#REF!</definedName>
    <definedName name="MO_ENCTCCOLCIL30">[1]MOCuadrillas!#REF!</definedName>
    <definedName name="MO_ENCTCCOLCIL40">[1]MOCuadrillas!#REF!</definedName>
    <definedName name="MO_ENCTCDINT">[1]MOCuadrillas!#REF!</definedName>
    <definedName name="MO_ENCTCGUARDLOSA">[1]MOCuadrillas!#REF!</definedName>
    <definedName name="MO_ENCTCGUARDPLATEA">[1]MOCuadrillas!#REF!</definedName>
    <definedName name="MO_ENCTCISTERNA">[1]MOCuadrillas!#REF!</definedName>
    <definedName name="MO_ENCTCLOSA3AGUA">[1]MOCuadrillas!#REF!</definedName>
    <definedName name="MO_ENCTCLOSAINCL1">[1]MOCuadrillas!#REF!</definedName>
    <definedName name="MO_ENCTCLOSAINCL2">[1]MOCuadrillas!#REF!</definedName>
    <definedName name="MO_ENCTCLOSAPLA">[1]MOCuadrillas!#REF!</definedName>
    <definedName name="MO_ENCTCMUROCARA">[1]MOCuadrillas!#REF!</definedName>
    <definedName name="MO_ENCTCORNIZALOSA">[1]MOCuadrillas!#REF!</definedName>
    <definedName name="MO_ENCTCPERGOLA">[1]MOCuadrillas!#REF!</definedName>
    <definedName name="MO_ENCTCRAMPA">[1]MOCuadrillas!#REF!</definedName>
    <definedName name="MO_ENCTCVAH30">[1]MOCuadrillas!#REF!</definedName>
    <definedName name="MO_ENCTCVIGA2040">[1]MOCuadrillas!#REF!</definedName>
    <definedName name="MO_ENCTCVIGA3050">[1]MOCuadrillas!#REF!</definedName>
    <definedName name="MO_ENCTCVIGA3060">[1]MOCuadrillas!#REF!</definedName>
    <definedName name="MO_ENCTCVIGA4080">[1]MOCuadrillas!#REF!</definedName>
    <definedName name="MO_ENCTCVIGAINV2040">[1]MOCuadrillas!#REF!</definedName>
    <definedName name="MO_ENCTCVIGAINV2050">[1]MOCuadrillas!#REF!</definedName>
    <definedName name="MO_ENCTCVIGAINV2080">[1]MOCuadrillas!#REF!</definedName>
    <definedName name="MO_ENCTCVIGASMURO30">[1]MOCuadrillas!#REF!</definedName>
    <definedName name="MO_ENCTCVIGASMURO50">[1]MOCuadrillas!#REF!</definedName>
    <definedName name="MO_ENCTCVUE6">[1]MOCuadrillas!#REF!</definedName>
    <definedName name="MO_ENCTCVUEINCL1D">[1]MOCuadrillas!#REF!</definedName>
    <definedName name="MO_ENCTCVUEINCL2D">[1]MOCuadrillas!#REF!</definedName>
    <definedName name="MO_ENCTCVUEINCL3D">[1]MOCuadrillas!#REF!</definedName>
    <definedName name="MO_ENCTCVUEINCLMAS3D">[1]MOCuadrillas!#REF!</definedName>
    <definedName name="MO_ENCTCVUEPLANO">[1]MOCuadrillas!#REF!</definedName>
    <definedName name="MO_ESCACCGRA">[1]MOCuadrillas!#REF!</definedName>
    <definedName name="MO_ESCHCH">[1]MOCuadrillas!#REF!</definedName>
    <definedName name="MO_ESCREVCERCRI">[1]MOCuadrillas!#REF!</definedName>
    <definedName name="MO_ESCREVCERIMP">[1]MOCuadrillas!#REF!</definedName>
    <definedName name="MO_ESCREVMEZC">[1]MOCuadrillas!#REF!</definedName>
    <definedName name="MO_ESCYREVLADR">[1]MOCuadrillas!#REF!</definedName>
    <definedName name="MO_ESTRIAS">[2]MOCuadrillas!$D$60</definedName>
    <definedName name="MO_EXCRCOM3">[1]MOCuadrillas!#REF!</definedName>
    <definedName name="MO_EXCRCOM5">[1]MOCuadrillas!#REF!</definedName>
    <definedName name="MO_EXCRCOM7">[1]MOCuadrillas!#REF!</definedName>
    <definedName name="MO_FINOHOR">[2]MOCuadrillas!$D$287</definedName>
    <definedName name="MO_FRAGUACHE">[2]MOCuadrillas!$D$61</definedName>
    <definedName name="MO_GOTEROCOL">[2]MOCuadrillas!$D$62</definedName>
    <definedName name="MO_GOTERORAN">[2]MOCuadrillas!$D$63</definedName>
    <definedName name="MO_LAVAUTINDUST">[1]MOCuadrillas!#REF!</definedName>
    <definedName name="MO_LAVPULH15">[1]MOCuadrillas!#REF!</definedName>
    <definedName name="MO_LAVPULMAS15">[1]MOCuadrillas!#REF!</definedName>
    <definedName name="MO_LLENADOHUECOS20">[2]MOCuadrillas!$D$86</definedName>
    <definedName name="MO_MARCOCAOBA">[1]MOCuadrillas!#REF!</definedName>
    <definedName name="MO_MARCOCTE">[1]MOCuadrillas!#REF!</definedName>
    <definedName name="MO_MARCOMET">[1]MOCuadrillas!#REF!</definedName>
    <definedName name="MO_MOLDEPREFMULT">[1]MOCuadrillas!#REF!</definedName>
    <definedName name="MO_NATILLA">[2]MOCuadrillas!$D$67</definedName>
    <definedName name="MO_PAPSERV">[1]MOCuadrillas!#REF!</definedName>
    <definedName name="MO_PIEDRA">[1]MOCuadrillas!$D$458</definedName>
    <definedName name="MO_PINTAGUALISAJA">[1]MOCuadrillas!$D$447</definedName>
    <definedName name="MO_PINTMANT">[1]MOCuadrillas!$D$455</definedName>
    <definedName name="MO_PLOMADICPISO2">[1]MOCuadrillas!#REF!</definedName>
    <definedName name="MO_PLOMADICPISO3">[1]MOCuadrillas!#REF!</definedName>
    <definedName name="MO_PLOMADICPISO47">[1]MOCuadrillas!#REF!</definedName>
    <definedName name="MO_PLOMADICPISO710">[1]MOCuadrillas!#REF!</definedName>
    <definedName name="MO_PLOMADICPISOMAS10">[1]MOCuadrillas!#REF!</definedName>
    <definedName name="MO_POZOSEPT">[1]MOCuadrillas!#REF!</definedName>
    <definedName name="MO_PTACORRER1">[1]MOCuadrillas!#REF!</definedName>
    <definedName name="MO_PTACORRER2">[1]MOCuadrillas!#REF!</definedName>
    <definedName name="MO_PTAMARCLLAV">[1]MOCuadrillas!#REF!</definedName>
    <definedName name="MO_PTAPANEL">[1]MOCuadrillas!#REF!</definedName>
    <definedName name="MO_PTAPINO">[1]MOCuadrillas!#REF!</definedName>
    <definedName name="MO_PTAPLUM">[1]MOCuadrillas!#REF!</definedName>
    <definedName name="MO_PTAPLY">[1]MOCuadrillas!#REF!</definedName>
    <definedName name="MO_PTAVAIVEN">[1]MOCuadrillas!#REF!</definedName>
    <definedName name="MO_REPELLOTECHO">[2]MOCuadrillas!$D$70</definedName>
    <definedName name="MO_REPISA">[1]MOCuadrillas!#REF!</definedName>
    <definedName name="MO_RESANEFROT">[2]MOCuadrillas!$D$73</definedName>
    <definedName name="MO_REVESCLADR">[1]MOCuadrillas!#REF!</definedName>
    <definedName name="MO_REVESCMOSA">[1]MOCuadrillas!#REF!</definedName>
    <definedName name="MO_ROCANTOENC">[2]MOCuadrillas!$D$123</definedName>
    <definedName name="MO_RUSTICO">[2]MOCuadrillas!$D$74</definedName>
    <definedName name="MO_SUBAREPOL02">[2]MOCuadrillas!$D$217</definedName>
    <definedName name="MO_SUBFDAPOL02">[2]MOCuadrillas!$D$272</definedName>
    <definedName name="MO_SUBGRAPOL02">[2]MOCuadrillas!$D$278</definedName>
    <definedName name="MO_TAPACOLECMAS20">[1]MOCuadrillas!#REF!</definedName>
    <definedName name="MO_TERMESCEM">[1]MOCuadrillas!#REF!</definedName>
    <definedName name="MO_VENTHCESCAND">[1]MOCuadrillas!#REF!</definedName>
    <definedName name="MO_VENTHNORM">[1]MOCuadrillas!#REF!</definedName>
    <definedName name="MO_VERTEDAZULEJO">[1]MOCuadrillas!#REF!</definedName>
    <definedName name="MO_VERTEDPUL">[1]MOCuadrillas!#REF!</definedName>
    <definedName name="MO_VIOLINAR1CARA">[2]MOCuadrillas!$D$39</definedName>
    <definedName name="MO_ZABALETAPISO">[2]MOCuadrillas!$D$292</definedName>
    <definedName name="MOCARP">[1]MOCuadrillas!#REF!</definedName>
    <definedName name="MOCARPCOLCON">[1]MOCuadrillas!#REF!</definedName>
    <definedName name="MOCARPCOLCUACONF">[1]MOCuadrillas!#REF!</definedName>
    <definedName name="MOCARPCOLCUAINST">[1]MOCuadrillas!#REF!</definedName>
    <definedName name="MOCARPCOLINS">[1]MOCuadrillas!#REF!</definedName>
    <definedName name="MOCARPCOLTAPAS">[1]MOCuadrillas!#REF!</definedName>
    <definedName name="MOCARPDESENC">[1]MOCuadrillas!#REF!</definedName>
    <definedName name="MOCARPESTVARIAS">[1]MOCuadrillas!#REF!</definedName>
    <definedName name="MOCARPFALSOPISO">[1]MOCuadrillas!#REF!</definedName>
    <definedName name="MOCARPMUROS">[1]MOCuadrillas!#REF!</definedName>
    <definedName name="MOCARPOTROS">[1]MOCuadrillas!#REF!</definedName>
    <definedName name="MOCARPTC">[1]MOCuadrillas!#REF!</definedName>
    <definedName name="MOCARPTRABTERM">[1]MOCuadrillas!#REF!</definedName>
    <definedName name="MOCARPVIGADINT">[1]MOCuadrillas!#REF!</definedName>
    <definedName name="MOEBANIST">[1]MOCuadrillas!#REF!</definedName>
    <definedName name="MOELECTSALWP">[1]MOCuadrillas!#REF!</definedName>
    <definedName name="MOESCALONES">[1]MOCuadrillas!#REF!</definedName>
    <definedName name="MOINST">'[5]Ana MO Aparatos Sanit'!$M$30,'[5]Ana MO Aparatos Sanit'!$M$35</definedName>
    <definedName name="MOINSTACCES">[1]MOCuadrillas!#REF!</definedName>
    <definedName name="MOINSTVENTANAS">[1]MOCuadrillas!#REF!</definedName>
    <definedName name="MOLAVADEROS">[1]MOCuadrillas!#REF!</definedName>
    <definedName name="MOPLOMAUMENTO">[1]MOCuadrillas!#REF!</definedName>
    <definedName name="MORTERO12PUL">'[5]Ana-Basic'!$M$423</definedName>
    <definedName name="MOVARIOS">[1]MOCuadrillas!#REF!</definedName>
    <definedName name="ORI12FBCO">[5]Ana!#REF!</definedName>
    <definedName name="P_ADAPTPRESPVCH3">[5]Ins!$E$1854</definedName>
    <definedName name="P_AL10_">[5]Ins!$E$611</definedName>
    <definedName name="P_AL14GALV">[5]Ins!$E$70</definedName>
    <definedName name="P_AL18GALV">[5]Ins!$E$71</definedName>
    <definedName name="P_AL2_">[5]Ins!$E$607</definedName>
    <definedName name="P_AL3C">[5]Ins!$E$605</definedName>
    <definedName name="P_AL4_">[5]Ins!$E$608</definedName>
    <definedName name="P_ALAMBREURD">[5]Ins!$E$476</definedName>
    <definedName name="P_BOTE">[5]Ins!$E$79</definedName>
    <definedName name="P_CAL">[5]Ins!$E$337</definedName>
    <definedName name="P_CINTAPELIGRO">[5]Ins!$E$622</definedName>
    <definedName name="P_CLAVO">[5]Ins!$E$909</definedName>
    <definedName name="P_CLAVOA212">[5]Ins!$E$911</definedName>
    <definedName name="P_CODO112">[5]Ins!$E$627</definedName>
    <definedName name="P_CODO12">[5]Ins!$E$624</definedName>
    <definedName name="P_CODO2E">[5]Ins!$E$628</definedName>
    <definedName name="P_CODO34">[5]Ins!$E$625</definedName>
    <definedName name="P_CODO3E">[5]Ins!$E$629</definedName>
    <definedName name="P_CONDULET3">[5]Ins!$E$489</definedName>
    <definedName name="P_CONOALEX">[5]Ins!$E$516</definedName>
    <definedName name="P_CPVCRI14">[5]Ins!$E$1769</definedName>
    <definedName name="P_CUTOUT200">[5]Ins!$E$546</definedName>
    <definedName name="P_DIVISAEURO">[5]Ins!#REF!</definedName>
    <definedName name="P_DIVISAUSA">[5]Ins!#REF!</definedName>
    <definedName name="P_ELBOWCONECTOR02">[5]Ins!$E$547</definedName>
    <definedName name="P_FUSIBLE">[5]Ins!$E$549</definedName>
    <definedName name="P_GRAVA3412">[5]Ins!$E$86</definedName>
    <definedName name="P_HILO">[5]Herram!$E$24</definedName>
    <definedName name="P_PARARRAYO9">[5]Ins!$E$552</definedName>
    <definedName name="P_PINO1x4x12BR">[5]Ins!$E$917</definedName>
    <definedName name="P_RASTRILLOM22">[5]Herram!#REF!</definedName>
    <definedName name="P_REG24244CRIOLLO">[5]Ins!$E$663</definedName>
    <definedName name="P_REG44USA">[5]Ins!$E$656</definedName>
    <definedName name="P_REG664CRIOLLO">[5]Ins!$E$658</definedName>
    <definedName name="P_SIFONLAV114PVC">[5]Ins!#REF!</definedName>
    <definedName name="P_SOPORTE">[5]Ins!$E$553</definedName>
    <definedName name="P_TRANSAGRE">[5]Ins!#REF!</definedName>
    <definedName name="P_TUBERIABX4">[5]Ins!$E$565</definedName>
    <definedName name="P_TUBOPVCSDR26X112">[5]Ins!$E$1823</definedName>
    <definedName name="P_TUBOPVCSDR26X12">[5]Ins!$E$1820</definedName>
    <definedName name="P_TUBOPVCSDR26X2">[5]Ins!$E$1824</definedName>
    <definedName name="P_TUBOPVCSDR26X3">[5]Ins!$E$1825</definedName>
    <definedName name="P_ZGRANITOPERROY40">[5]Ins!#REF!</definedName>
    <definedName name="P_ZGRANITOPERROY40RED">[5]Ins!#REF!</definedName>
    <definedName name="P_ZOCGRANMA30">[5]Ins!#REF!</definedName>
    <definedName name="P_ZOCGRANMA40">[5]Ins!#REF!</definedName>
    <definedName name="PESO14">[3]Dat!$E$41</definedName>
    <definedName name="PIE">[5]Ins!#REF!</definedName>
    <definedName name="PLIGADORA2">#REF!</definedName>
    <definedName name="_xlnm.Print_Area" localSheetId="2">ANALISIS!$A$1:$F$313</definedName>
    <definedName name="_xlnm.Print_Area" localSheetId="1">'MOVIMIENTO DE TIERRA '!$A$1:$P$207</definedName>
    <definedName name="_xlnm.Print_Area" localSheetId="0">'PRESUPUESTO 30 hp'!$A$1:$G$193</definedName>
    <definedName name="_xlnm.Print_Titles" localSheetId="0">'PRESUPUESTO 30 hp'!#REF!</definedName>
    <definedName name="PROP">#REF!</definedName>
    <definedName name="PROPIETARIO">[3]Dat!$D$17</definedName>
    <definedName name="PROY">#REF!</definedName>
    <definedName name="PROYECTO">[3]Dat!$D$20</definedName>
    <definedName name="PWINCHE2000K">#REF!</definedName>
    <definedName name="RECMUROLOSA">[3]DOBLEZ!$F$32</definedName>
    <definedName name="RECVIGACOL">[3]DOBLEZ!$G$32</definedName>
    <definedName name="RECZAP_RC">[3]DOBLEZ!$H$34</definedName>
    <definedName name="RECZAPSUP">[3]DOBLEZ!$H$33</definedName>
    <definedName name="RELLENOGRAN">[5]Ana!$M$3705</definedName>
    <definedName name="RELLENOREP">[5]Ana!$M$3749</definedName>
    <definedName name="RNCARQSA">#REF!</definedName>
    <definedName name="RNCJAGS">#REF!</definedName>
    <definedName name="SALME">[1]MOJornal!#REF!</definedName>
    <definedName name="SOLACE1">[3]Dat!$D$38</definedName>
    <definedName name="SOLACE12">[3]Dat!$D$36</definedName>
    <definedName name="SOLACE34">[3]Dat!$D$37</definedName>
    <definedName name="SOLACE38">[3]Dat!$D$35</definedName>
    <definedName name="TELAUTOR">[3]Dat!$D$8</definedName>
    <definedName name="TELCONTRAT">'[4]DATOS TECNICOS'!$B$2</definedName>
    <definedName name="TELJAGS">#REF!</definedName>
    <definedName name="TEMA">'[4]DATOS TECNICOS'!$B$5</definedName>
    <definedName name="USOS">'[4]MHAL -1 bnp'!$L$10</definedName>
    <definedName name="USOSMADERA">#REF!</definedName>
    <definedName name="ZABALETAPISO">[5]Ana!$M$4170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87" i="1"/>
  <c r="F13" i="1" l="1"/>
  <c r="F14" i="1"/>
  <c r="F15" i="1"/>
  <c r="F16" i="1"/>
  <c r="F18" i="1"/>
  <c r="F22" i="1"/>
  <c r="G23" i="1" s="1"/>
  <c r="F25" i="1"/>
  <c r="F26" i="1"/>
  <c r="F27" i="1"/>
  <c r="F30" i="1"/>
  <c r="F31" i="1"/>
  <c r="F32" i="1"/>
  <c r="F33" i="1"/>
  <c r="F36" i="1"/>
  <c r="F37" i="1"/>
  <c r="F40" i="1"/>
  <c r="F41" i="1"/>
  <c r="F42" i="1"/>
  <c r="F43" i="1"/>
  <c r="F44" i="1"/>
  <c r="F45" i="1"/>
  <c r="F46" i="1"/>
  <c r="F47" i="1"/>
  <c r="F50" i="1"/>
  <c r="G51" i="1" s="1"/>
  <c r="F53" i="1"/>
  <c r="F54" i="1"/>
  <c r="F55" i="1"/>
  <c r="F56" i="1"/>
  <c r="F60" i="1"/>
  <c r="G61" i="1" s="1"/>
  <c r="C63" i="1"/>
  <c r="F63" i="1" s="1"/>
  <c r="C64" i="1"/>
  <c r="F64" i="1" s="1"/>
  <c r="F65" i="1"/>
  <c r="C66" i="1"/>
  <c r="F66" i="1" s="1"/>
  <c r="F67" i="1"/>
  <c r="F70" i="1"/>
  <c r="F71" i="1"/>
  <c r="C72" i="1"/>
  <c r="F72" i="1" s="1"/>
  <c r="F73" i="1"/>
  <c r="F74" i="1"/>
  <c r="F75" i="1"/>
  <c r="F76" i="1"/>
  <c r="C79" i="1"/>
  <c r="F79" i="1" s="1"/>
  <c r="C80" i="1"/>
  <c r="F80" i="1" s="1"/>
  <c r="F81" i="1"/>
  <c r="C82" i="1"/>
  <c r="F82" i="1" s="1"/>
  <c r="F83" i="1"/>
  <c r="C84" i="1"/>
  <c r="F84" i="1" s="1"/>
  <c r="F85" i="1"/>
  <c r="F86" i="1"/>
  <c r="F87" i="1"/>
  <c r="C90" i="1"/>
  <c r="F90" i="1" s="1"/>
  <c r="C91" i="1"/>
  <c r="F91" i="1" s="1"/>
  <c r="F92" i="1"/>
  <c r="F96" i="1"/>
  <c r="F97" i="1"/>
  <c r="F98" i="1"/>
  <c r="F99" i="1"/>
  <c r="F100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6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G19" i="1" l="1"/>
  <c r="G28" i="1"/>
  <c r="G38" i="1"/>
  <c r="C93" i="1"/>
  <c r="F167" i="1"/>
  <c r="G168" i="1" s="1"/>
  <c r="G34" i="1"/>
  <c r="G57" i="1"/>
  <c r="G48" i="1"/>
  <c r="G88" i="1"/>
  <c r="F101" i="1"/>
  <c r="F125" i="1"/>
  <c r="G127" i="1" s="1"/>
  <c r="G77" i="1"/>
  <c r="F145" i="1"/>
  <c r="G146" i="1" s="1"/>
  <c r="G68" i="1"/>
  <c r="C102" i="1" l="1"/>
  <c r="F102" i="1" s="1"/>
  <c r="G103" i="1" s="1"/>
  <c r="F93" i="1"/>
  <c r="O83" i="2"/>
  <c r="I122" i="2"/>
  <c r="I121" i="2"/>
  <c r="I120" i="2"/>
  <c r="I119" i="2"/>
  <c r="I124" i="2"/>
  <c r="I125" i="2"/>
  <c r="I113" i="2"/>
  <c r="I114" i="2"/>
  <c r="I115" i="2"/>
  <c r="I116" i="2"/>
  <c r="G57" i="2"/>
  <c r="O57" i="2"/>
  <c r="O70" i="2"/>
  <c r="G83" i="2"/>
  <c r="G70" i="2"/>
  <c r="F280" i="4"/>
  <c r="F276" i="4"/>
  <c r="F278" i="4"/>
  <c r="F274" i="4"/>
  <c r="F273" i="4"/>
  <c r="F272" i="4"/>
  <c r="A272" i="4"/>
  <c r="A273" i="4"/>
  <c r="A274" i="4"/>
  <c r="F265" i="4"/>
  <c r="F267" i="4"/>
  <c r="F261" i="4"/>
  <c r="F258" i="4"/>
  <c r="F257" i="4"/>
  <c r="F263" i="4"/>
  <c r="F250" i="4"/>
  <c r="F246" i="4"/>
  <c r="F248" i="4"/>
  <c r="F244" i="4"/>
  <c r="F243" i="4"/>
  <c r="F242" i="4"/>
  <c r="A242" i="4"/>
  <c r="A243" i="4"/>
  <c r="A244" i="4"/>
  <c r="F234" i="4"/>
  <c r="F230" i="4"/>
  <c r="F232" i="4"/>
  <c r="F228" i="4"/>
  <c r="F227" i="4"/>
  <c r="F226" i="4"/>
  <c r="A226" i="4"/>
  <c r="A227" i="4"/>
  <c r="A228" i="4"/>
  <c r="F219" i="4"/>
  <c r="A219" i="4"/>
  <c r="F218" i="4"/>
  <c r="C218" i="4"/>
  <c r="F217" i="4"/>
  <c r="F216" i="4"/>
  <c r="A216" i="4"/>
  <c r="A217" i="4"/>
  <c r="A218" i="4"/>
  <c r="F214" i="4"/>
  <c r="F221" i="4"/>
  <c r="F210" i="4"/>
  <c r="F208" i="4"/>
  <c r="F202" i="4"/>
  <c r="F201" i="4"/>
  <c r="F200" i="4"/>
  <c r="F204" i="4"/>
  <c r="A200" i="4"/>
  <c r="A201" i="4"/>
  <c r="A202" i="4"/>
  <c r="F192" i="4"/>
  <c r="F190" i="4"/>
  <c r="F194" i="4"/>
  <c r="C190" i="4"/>
  <c r="F186" i="4"/>
  <c r="F185" i="4"/>
  <c r="F188" i="4"/>
  <c r="F184" i="4"/>
  <c r="B182" i="4"/>
  <c r="F167" i="4"/>
  <c r="F166" i="4"/>
  <c r="F165" i="4"/>
  <c r="F164" i="4"/>
  <c r="A164" i="4"/>
  <c r="A165" i="4"/>
  <c r="A166" i="4"/>
  <c r="A167" i="4"/>
  <c r="F162" i="4"/>
  <c r="F161" i="4"/>
  <c r="A161" i="4"/>
  <c r="A162" i="4"/>
  <c r="A163" i="4"/>
  <c r="F160" i="4"/>
  <c r="F169" i="4"/>
  <c r="F171" i="4"/>
  <c r="E176" i="4"/>
  <c r="F176" i="4"/>
  <c r="F151" i="4"/>
  <c r="F153" i="4"/>
  <c r="F148" i="4"/>
  <c r="F146" i="4"/>
  <c r="F144" i="4"/>
  <c r="F142" i="4"/>
  <c r="F141" i="4"/>
  <c r="F138" i="4"/>
  <c r="B134" i="4"/>
  <c r="F132" i="4"/>
  <c r="F134" i="4"/>
  <c r="B132" i="4"/>
  <c r="B130" i="4"/>
  <c r="D128" i="4"/>
  <c r="B128" i="4"/>
  <c r="A128" i="4"/>
  <c r="B126" i="4"/>
  <c r="A126" i="4"/>
  <c r="D124" i="4"/>
  <c r="B124" i="4"/>
  <c r="A124" i="4"/>
  <c r="D122" i="4"/>
  <c r="B122" i="4"/>
  <c r="A122" i="4"/>
  <c r="F120" i="4"/>
  <c r="B120" i="4"/>
  <c r="D118" i="4"/>
  <c r="B118" i="4"/>
  <c r="A118" i="4"/>
  <c r="B116" i="4"/>
  <c r="A116" i="4"/>
  <c r="D114" i="4"/>
  <c r="B114" i="4"/>
  <c r="A114" i="4"/>
  <c r="G112" i="4"/>
  <c r="G122" i="4"/>
  <c r="D112" i="4"/>
  <c r="B112" i="4"/>
  <c r="A112" i="4"/>
  <c r="F110" i="4"/>
  <c r="B110" i="4"/>
  <c r="B102" i="4"/>
  <c r="F100" i="4"/>
  <c r="F94" i="4"/>
  <c r="F96" i="4"/>
  <c r="F89" i="4"/>
  <c r="F88" i="4"/>
  <c r="A88" i="4"/>
  <c r="A89" i="4"/>
  <c r="F85" i="4"/>
  <c r="F92" i="4"/>
  <c r="F76" i="4"/>
  <c r="F75" i="4"/>
  <c r="F74" i="4"/>
  <c r="F73" i="4"/>
  <c r="F72" i="4"/>
  <c r="F78" i="4"/>
  <c r="F80" i="4"/>
  <c r="A72" i="4"/>
  <c r="A73" i="4"/>
  <c r="A74" i="4"/>
  <c r="A75" i="4"/>
  <c r="A76" i="4"/>
  <c r="F70" i="4"/>
  <c r="F68" i="4"/>
  <c r="F57" i="4"/>
  <c r="F55" i="4"/>
  <c r="F59" i="4"/>
  <c r="F61" i="4"/>
  <c r="F50" i="4"/>
  <c r="F46" i="4"/>
  <c r="F48" i="4"/>
  <c r="F44" i="4"/>
  <c r="F43" i="4"/>
  <c r="F42" i="4"/>
  <c r="A42" i="4"/>
  <c r="A43" i="4"/>
  <c r="A44" i="4"/>
  <c r="F32" i="4"/>
  <c r="F31" i="4"/>
  <c r="F33" i="4"/>
  <c r="F37" i="4"/>
  <c r="F30" i="4"/>
  <c r="A30" i="4"/>
  <c r="F27" i="4"/>
  <c r="A27" i="4"/>
  <c r="A22" i="4"/>
  <c r="F16" i="4"/>
  <c r="F14" i="4"/>
  <c r="F12" i="4"/>
  <c r="F10" i="4"/>
  <c r="F9" i="4"/>
  <c r="F8" i="4"/>
  <c r="F7" i="4"/>
  <c r="R6" i="4"/>
  <c r="F6" i="4"/>
  <c r="A6" i="4"/>
  <c r="A7" i="4"/>
  <c r="A8" i="4"/>
  <c r="A9" i="4"/>
  <c r="A10" i="4"/>
  <c r="J143" i="2"/>
  <c r="E196" i="2"/>
  <c r="I143" i="2"/>
  <c r="C143" i="2"/>
  <c r="D143" i="2"/>
  <c r="J142" i="2"/>
  <c r="M188" i="2"/>
  <c r="I142" i="2"/>
  <c r="M187" i="2"/>
  <c r="C142" i="2"/>
  <c r="D142" i="2"/>
  <c r="J141" i="2"/>
  <c r="E188" i="2"/>
  <c r="I141" i="2"/>
  <c r="E187" i="2"/>
  <c r="C141" i="2"/>
  <c r="D141" i="2"/>
  <c r="J140" i="2"/>
  <c r="M180" i="2"/>
  <c r="I140" i="2"/>
  <c r="M179" i="2"/>
  <c r="C140" i="2"/>
  <c r="D140" i="2"/>
  <c r="J139" i="2"/>
  <c r="E180" i="2"/>
  <c r="I139" i="2"/>
  <c r="E179" i="2"/>
  <c r="C139" i="2"/>
  <c r="D139" i="2"/>
  <c r="J138" i="2"/>
  <c r="M172" i="2"/>
  <c r="I138" i="2"/>
  <c r="M171" i="2"/>
  <c r="C138" i="2"/>
  <c r="D138" i="2"/>
  <c r="J137" i="2"/>
  <c r="E172" i="2"/>
  <c r="I137" i="2"/>
  <c r="E171" i="2"/>
  <c r="C137" i="2"/>
  <c r="D137" i="2"/>
  <c r="J136" i="2"/>
  <c r="M164" i="2"/>
  <c r="I136" i="2"/>
  <c r="M163" i="2"/>
  <c r="D136" i="2"/>
  <c r="C136" i="2"/>
  <c r="J135" i="2"/>
  <c r="E164" i="2"/>
  <c r="I135" i="2"/>
  <c r="E163" i="2"/>
  <c r="C135" i="2"/>
  <c r="D135" i="2"/>
  <c r="J134" i="2"/>
  <c r="M156" i="2"/>
  <c r="I134" i="2"/>
  <c r="M155" i="2"/>
  <c r="C134" i="2"/>
  <c r="D134" i="2"/>
  <c r="J133" i="2"/>
  <c r="E156" i="2"/>
  <c r="I133" i="2"/>
  <c r="E155" i="2"/>
  <c r="C133" i="2"/>
  <c r="D133" i="2"/>
  <c r="B133" i="2"/>
  <c r="J132" i="2"/>
  <c r="M148" i="2"/>
  <c r="I132" i="2"/>
  <c r="C132" i="2"/>
  <c r="D132" i="2"/>
  <c r="J131" i="2"/>
  <c r="E148" i="2"/>
  <c r="I131" i="2"/>
  <c r="E147" i="2"/>
  <c r="C131" i="2"/>
  <c r="D131" i="2"/>
  <c r="B131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G109" i="2"/>
  <c r="O96" i="2"/>
  <c r="N187" i="2"/>
  <c r="N190" i="2"/>
  <c r="G96" i="2"/>
  <c r="I123" i="2"/>
  <c r="N171" i="2"/>
  <c r="O34" i="2"/>
  <c r="G34" i="2"/>
  <c r="F155" i="2"/>
  <c r="F158" i="2"/>
  <c r="O19" i="2"/>
  <c r="N147" i="2"/>
  <c r="G19" i="2"/>
  <c r="F171" i="2"/>
  <c r="F174" i="2"/>
  <c r="K132" i="2"/>
  <c r="N155" i="2"/>
  <c r="P155" i="2"/>
  <c r="L122" i="2"/>
  <c r="N179" i="2"/>
  <c r="N182" i="2"/>
  <c r="P171" i="2"/>
  <c r="K143" i="2"/>
  <c r="L143" i="2"/>
  <c r="E198" i="2"/>
  <c r="M147" i="2"/>
  <c r="P147" i="2"/>
  <c r="E195" i="2"/>
  <c r="L132" i="2"/>
  <c r="M150" i="2"/>
  <c r="M149" i="2"/>
  <c r="M132" i="2"/>
  <c r="M151" i="2"/>
  <c r="E197" i="2"/>
  <c r="F157" i="2"/>
  <c r="F159" i="2"/>
  <c r="F175" i="2"/>
  <c r="N180" i="2"/>
  <c r="P180" i="2"/>
  <c r="F63" i="4"/>
  <c r="F82" i="4"/>
  <c r="L113" i="2"/>
  <c r="L115" i="2"/>
  <c r="L117" i="2"/>
  <c r="L119" i="2"/>
  <c r="F179" i="2"/>
  <c r="L121" i="2"/>
  <c r="F187" i="2"/>
  <c r="H187" i="2"/>
  <c r="L123" i="2"/>
  <c r="F195" i="2"/>
  <c r="H195" i="2"/>
  <c r="L125" i="2"/>
  <c r="N151" i="2"/>
  <c r="N150" i="2"/>
  <c r="N149" i="2"/>
  <c r="N148" i="2"/>
  <c r="P148" i="2"/>
  <c r="L114" i="2"/>
  <c r="N156" i="2"/>
  <c r="P156" i="2"/>
  <c r="L116" i="2"/>
  <c r="N175" i="2"/>
  <c r="N173" i="2"/>
  <c r="N172" i="2"/>
  <c r="P172" i="2"/>
  <c r="L120" i="2"/>
  <c r="N191" i="2"/>
  <c r="N189" i="2"/>
  <c r="L124" i="2"/>
  <c r="H155" i="2"/>
  <c r="K133" i="2"/>
  <c r="K135" i="2"/>
  <c r="K137" i="2"/>
  <c r="K139" i="2"/>
  <c r="K141" i="2"/>
  <c r="F147" i="2"/>
  <c r="F156" i="2"/>
  <c r="H156" i="2"/>
  <c r="F163" i="2"/>
  <c r="N174" i="2"/>
  <c r="N188" i="2"/>
  <c r="P188" i="2"/>
  <c r="K131" i="2"/>
  <c r="K134" i="2"/>
  <c r="K136" i="2"/>
  <c r="K138" i="2"/>
  <c r="K140" i="2"/>
  <c r="P187" i="2"/>
  <c r="K142" i="2"/>
  <c r="F18" i="4"/>
  <c r="F52" i="4"/>
  <c r="F149" i="4"/>
  <c r="F206" i="4"/>
  <c r="F236" i="4"/>
  <c r="F252" i="4"/>
  <c r="F282" i="4"/>
  <c r="N158" i="2"/>
  <c r="H171" i="2"/>
  <c r="F173" i="2"/>
  <c r="F172" i="2"/>
  <c r="H172" i="2"/>
  <c r="N157" i="2"/>
  <c r="N159" i="2"/>
  <c r="P179" i="2"/>
  <c r="N181" i="2"/>
  <c r="N183" i="2"/>
  <c r="M189" i="2"/>
  <c r="P189" i="2"/>
  <c r="L142" i="2"/>
  <c r="L136" i="2"/>
  <c r="M166" i="2"/>
  <c r="M165" i="2"/>
  <c r="F167" i="2"/>
  <c r="F165" i="2"/>
  <c r="F166" i="2"/>
  <c r="F164" i="2"/>
  <c r="H164" i="2"/>
  <c r="F151" i="2"/>
  <c r="F149" i="2"/>
  <c r="F150" i="2"/>
  <c r="F148" i="2"/>
  <c r="H148" i="2"/>
  <c r="L139" i="2"/>
  <c r="E182" i="2"/>
  <c r="E181" i="2"/>
  <c r="M139" i="2"/>
  <c r="E183" i="2"/>
  <c r="E173" i="2"/>
  <c r="L137" i="2"/>
  <c r="H163" i="2"/>
  <c r="E157" i="2"/>
  <c r="H157" i="2"/>
  <c r="L133" i="2"/>
  <c r="E158" i="2"/>
  <c r="H158" i="2"/>
  <c r="H147" i="2"/>
  <c r="M143" i="2"/>
  <c r="E199" i="2"/>
  <c r="P149" i="2"/>
  <c r="F20" i="4"/>
  <c r="E22" i="4"/>
  <c r="F22" i="4"/>
  <c r="G13" i="4"/>
  <c r="M181" i="2"/>
  <c r="L140" i="2"/>
  <c r="M182" i="2"/>
  <c r="P182" i="2"/>
  <c r="M173" i="2"/>
  <c r="P173" i="2"/>
  <c r="L138" i="2"/>
  <c r="M174" i="2"/>
  <c r="P174" i="2"/>
  <c r="M157" i="2"/>
  <c r="L134" i="2"/>
  <c r="M158" i="2"/>
  <c r="P158" i="2"/>
  <c r="E149" i="2"/>
  <c r="H149" i="2"/>
  <c r="L131" i="2"/>
  <c r="E150" i="2"/>
  <c r="H150" i="2"/>
  <c r="E189" i="2"/>
  <c r="L141" i="2"/>
  <c r="E190" i="2"/>
  <c r="E165" i="2"/>
  <c r="L135" i="2"/>
  <c r="E166" i="2"/>
  <c r="M134" i="2"/>
  <c r="M159" i="2"/>
  <c r="P159" i="2"/>
  <c r="F199" i="2"/>
  <c r="F197" i="2"/>
  <c r="H197" i="2"/>
  <c r="F198" i="2"/>
  <c r="F196" i="2"/>
  <c r="H196" i="2"/>
  <c r="F191" i="2"/>
  <c r="F190" i="2"/>
  <c r="F189" i="2"/>
  <c r="F188" i="2"/>
  <c r="H188" i="2"/>
  <c r="F183" i="2"/>
  <c r="F182" i="2"/>
  <c r="F181" i="2"/>
  <c r="F180" i="2"/>
  <c r="H180" i="2"/>
  <c r="H198" i="2"/>
  <c r="H179" i="2"/>
  <c r="P151" i="2"/>
  <c r="P150" i="2"/>
  <c r="P157" i="2"/>
  <c r="H173" i="2"/>
  <c r="E174" i="2"/>
  <c r="H174" i="2"/>
  <c r="M138" i="2"/>
  <c r="M175" i="2"/>
  <c r="P175" i="2"/>
  <c r="P181" i="2"/>
  <c r="M133" i="2"/>
  <c r="E159" i="2"/>
  <c r="H159" i="2"/>
  <c r="M136" i="2"/>
  <c r="M167" i="2"/>
  <c r="H165" i="2"/>
  <c r="H166" i="2"/>
  <c r="M135" i="2"/>
  <c r="E167" i="2"/>
  <c r="H167" i="2"/>
  <c r="M141" i="2"/>
  <c r="E191" i="2"/>
  <c r="H191" i="2"/>
  <c r="H189" i="2"/>
  <c r="M137" i="2"/>
  <c r="E175" i="2"/>
  <c r="H175" i="2"/>
  <c r="H181" i="2"/>
  <c r="M190" i="2"/>
  <c r="P190" i="2"/>
  <c r="M142" i="2"/>
  <c r="M191" i="2"/>
  <c r="P191" i="2"/>
  <c r="M131" i="2"/>
  <c r="E151" i="2"/>
  <c r="H151" i="2"/>
  <c r="H190" i="2"/>
  <c r="H199" i="2"/>
  <c r="H183" i="2"/>
  <c r="H182" i="2"/>
  <c r="M140" i="2"/>
  <c r="M183" i="2"/>
  <c r="P183" i="2"/>
  <c r="N163" i="2"/>
  <c r="I126" i="2"/>
  <c r="L118" i="2"/>
  <c r="L126" i="2"/>
  <c r="N166" i="2"/>
  <c r="P166" i="2"/>
  <c r="E205" i="2"/>
  <c r="N167" i="2"/>
  <c r="P167" i="2"/>
  <c r="E206" i="2"/>
  <c r="N165" i="2"/>
  <c r="P165" i="2"/>
  <c r="E204" i="2"/>
  <c r="N164" i="2"/>
  <c r="P164" i="2"/>
  <c r="E203" i="2"/>
  <c r="P163" i="2"/>
  <c r="E202" i="2"/>
  <c r="G94" i="1" l="1"/>
  <c r="G169" i="1" s="1"/>
  <c r="G170" i="1"/>
  <c r="G189" i="1" s="1"/>
  <c r="F177" i="1" l="1"/>
  <c r="F176" i="1"/>
  <c r="F175" i="1"/>
  <c r="F174" i="1"/>
  <c r="G187" i="1"/>
  <c r="G185" i="1"/>
  <c r="F173" i="1"/>
  <c r="F172" i="1"/>
  <c r="G191" i="1" l="1"/>
  <c r="G179" i="1"/>
  <c r="G183" i="1" l="1"/>
  <c r="G181" i="1"/>
  <c r="G193" i="1" s="1"/>
</calcChain>
</file>

<file path=xl/sharedStrings.xml><?xml version="1.0" encoding="utf-8"?>
<sst xmlns="http://schemas.openxmlformats.org/spreadsheetml/2006/main" count="858" uniqueCount="465">
  <si>
    <t>* * * C. A. A. S. D. * * *</t>
  </si>
  <si>
    <t xml:space="preserve"> </t>
  </si>
  <si>
    <t>ML</t>
  </si>
  <si>
    <t>PA</t>
  </si>
  <si>
    <t>M3</t>
  </si>
  <si>
    <t>UD</t>
  </si>
  <si>
    <t>5.-</t>
  </si>
  <si>
    <t>6.-</t>
  </si>
  <si>
    <t>7.-</t>
  </si>
  <si>
    <t>M2</t>
  </si>
  <si>
    <t>SUB-DIRECCION DE INGENIERIA</t>
  </si>
  <si>
    <t xml:space="preserve">DEPARTAMENTO DE COSTOS </t>
  </si>
  <si>
    <t>CALCULO DE VOLUMEN PARA RED DE DISTRIBUCION DE AGUA POTABLE  PARA PVC</t>
  </si>
  <si>
    <t xml:space="preserve">RED AGUA POTABLE </t>
  </si>
  <si>
    <t>TUBERIA  Ø3/4" PVC</t>
  </si>
  <si>
    <t>TUBERIA  Ø1" PVC</t>
  </si>
  <si>
    <t>TOTAL TRAMOS  Ø3/4" Mts.</t>
  </si>
  <si>
    <t>TOTAL TRAMOS  Ø1" Mts.</t>
  </si>
  <si>
    <t>TUBERIA  Ø1 1/2" PVC</t>
  </si>
  <si>
    <t>TUBERIA  Ø2" PVC</t>
  </si>
  <si>
    <t>TOTAL TRAMOS  Ø1 1/2" Mts.</t>
  </si>
  <si>
    <t>TOTAL TRAMOS  Ø2 " Mts.</t>
  </si>
  <si>
    <t>`</t>
  </si>
  <si>
    <t>TUBERIA  Ø3" PVC</t>
  </si>
  <si>
    <t>TUBERIA  Ø4" PVC</t>
  </si>
  <si>
    <t>TUBERIA  Ø6" PVC</t>
  </si>
  <si>
    <t>TUBERIA  Ø8" PVC</t>
  </si>
  <si>
    <t>TUBERIA  Ø12" PVC</t>
  </si>
  <si>
    <t>TUBERIA  Ø16" PVC</t>
  </si>
  <si>
    <t>TUBERIA  Ø20" PVC</t>
  </si>
  <si>
    <t>TUBERIA  Ø24" PVC</t>
  </si>
  <si>
    <t>TOTAL TRAMOS  Ø20" Mts.</t>
  </si>
  <si>
    <t>TOTAL TRAMOS  Ø24 " Mts.</t>
  </si>
  <si>
    <t>TUBERIA  Ø30" PVC</t>
  </si>
  <si>
    <t>SUMINISTRO Y COLOCACION TUBERIAS</t>
  </si>
  <si>
    <t>SUMATORIA LONG DIAMETRO DE TUBERIAS</t>
  </si>
  <si>
    <t>PERDIDA POR CAMPANA</t>
  </si>
  <si>
    <t>TOTAL ML</t>
  </si>
  <si>
    <t xml:space="preserve">TOTAL </t>
  </si>
  <si>
    <t>D Tubo 
Pulg.</t>
  </si>
  <si>
    <t>D Tubo 
Mts.</t>
  </si>
  <si>
    <r>
      <rPr>
        <b/>
        <sz val="10"/>
        <rFont val="Arial"/>
        <family val="2"/>
        <charset val="1"/>
      </rPr>
      <t>Area Seccion 
Tubo Mts</t>
    </r>
    <r>
      <rPr>
        <b/>
        <vertAlign val="superscript"/>
        <sz val="10"/>
        <rFont val="Arial"/>
        <family val="2"/>
        <charset val="1"/>
      </rPr>
      <t>2</t>
    </r>
    <r>
      <rPr>
        <b/>
        <sz val="10"/>
        <rFont val="Arial"/>
        <family val="2"/>
        <charset val="1"/>
      </rPr>
      <t>.</t>
    </r>
  </si>
  <si>
    <t>Ancho 
Zanja 
Mts.</t>
  </si>
  <si>
    <t>Prof 
Zanja 
Mts.</t>
  </si>
  <si>
    <t>Asiento 
Arena 
Mts.</t>
  </si>
  <si>
    <t>AMCCST 
Mts.</t>
  </si>
  <si>
    <t>Volumen 
Excavacion 
Mts3/MtsL</t>
  </si>
  <si>
    <t>Volumen 
Arena 
Mts3/MtsL</t>
  </si>
  <si>
    <t>Volumen 
Total Relleno  
Compactado con 
Maquito Mts3/MtsL</t>
  </si>
  <si>
    <t>Volumen De
Suministro De 
Material (M3/Ml) 
(30% Del Relleno Compactado)</t>
  </si>
  <si>
    <t>Volumen 
Esponjado Bote de 
Material Mts3/MtsL</t>
  </si>
  <si>
    <t>Perdida por Campana</t>
  </si>
  <si>
    <t>Ø</t>
  </si>
  <si>
    <t>S</t>
  </si>
  <si>
    <t>A</t>
  </si>
  <si>
    <t>H</t>
  </si>
  <si>
    <t>a</t>
  </si>
  <si>
    <t>h</t>
  </si>
  <si>
    <t>1 - Ve</t>
  </si>
  <si>
    <t>2 - Va</t>
  </si>
  <si>
    <t>3 - Vc</t>
  </si>
  <si>
    <t>4 - Vs</t>
  </si>
  <si>
    <t>5 - Vbt</t>
  </si>
  <si>
    <t>Adimensional</t>
  </si>
  <si>
    <t>MOVIMIENTO DE TIERRA PARA TUBERIA  Ø3/4" PVC</t>
  </si>
  <si>
    <t>MOVIMIENTO DE TIERRA PARA TUBERIA  Ø1" PVC</t>
  </si>
  <si>
    <t>DESCRIPCION</t>
  </si>
  <si>
    <t xml:space="preserve"> factor de Mts3/MtsL</t>
  </si>
  <si>
    <t>Longitud L</t>
  </si>
  <si>
    <t>Vol. Exc.M3</t>
  </si>
  <si>
    <t>Excavación.=</t>
  </si>
  <si>
    <t>Asiento de Arena =</t>
  </si>
  <si>
    <t>Relleno Comp.. Con Maquito =</t>
  </si>
  <si>
    <t>Sum. Y Mat. Para Relleno =</t>
  </si>
  <si>
    <t>Bote de Mat. Sobrante =</t>
  </si>
  <si>
    <t>MOVIMIENTO DE TIERRA PARA TUBERIA  Ø1 1/2" PVC</t>
  </si>
  <si>
    <t>MOVIMIENTO DE TIERRA PARA TUBERIA  Ø2" PVC</t>
  </si>
  <si>
    <t>MOVIMIENTO DE TIERRA PARA TUBERIA  Ø3" PVC</t>
  </si>
  <si>
    <t>MOVIMIENTO DE TIERRA PARA TUBERIA  Ø4" PVC</t>
  </si>
  <si>
    <t>MOVIMIENTO DE TIERRA PARA TUBERIA  Ø6" PVC</t>
  </si>
  <si>
    <t>MOVIMIENTO DE TIERRA PARA TUBERIA  Ø8" PVC</t>
  </si>
  <si>
    <t>MOVIMIENTO DE TIERRA PARA TUBERIA  Ø12" PVC</t>
  </si>
  <si>
    <t>MOVIMIENTO DE TIERRA PARA TUBERIA  Ø16" PVC</t>
  </si>
  <si>
    <t>MOVIMIENTO DE TIERRA PARA TUBERIA  Ø20" PVC</t>
  </si>
  <si>
    <t>MOVIMIENTO DE TIERRA PARA TUBERIA  Ø24" PVC</t>
  </si>
  <si>
    <t>MOVIMIENTO DE TIERRA PARA TUBERIA  Ø30" PVC</t>
  </si>
  <si>
    <t>TOTAL MOVIMIENTO DE TIERRA</t>
  </si>
  <si>
    <t>Excavación</t>
  </si>
  <si>
    <t>Asiento de Arena</t>
  </si>
  <si>
    <t>Relleno Compactado con Maquito</t>
  </si>
  <si>
    <t>Suministro Mat Para Relleno</t>
  </si>
  <si>
    <t>Bote de Mat Sobrante</t>
  </si>
  <si>
    <t>………………………………………………………………..</t>
  </si>
  <si>
    <t>Movimiento de Tierra:</t>
  </si>
  <si>
    <t>Replanteo y Control Topográfico:</t>
  </si>
  <si>
    <t>Personal:</t>
  </si>
  <si>
    <t>Topógrafo</t>
  </si>
  <si>
    <t>Mes</t>
  </si>
  <si>
    <t>Portamira</t>
  </si>
  <si>
    <t>Cadeneros (2 Uds.)</t>
  </si>
  <si>
    <t>Peones</t>
  </si>
  <si>
    <t>Chofer</t>
  </si>
  <si>
    <t>Equipos Topográficos (Estación Total, nivel Geométrico, Colector de Datos, Radio de Comunicación. Miras, Bastón Porta Prisma, Etc.)</t>
  </si>
  <si>
    <t>Material Gastable (Spray, Clavos, Hilo, Etc.)</t>
  </si>
  <si>
    <t>Camioneta (incluye Combustible y Lubricantes)</t>
  </si>
  <si>
    <t>SUB-TOTAL</t>
  </si>
  <si>
    <t>Costo por Dia (23.83 días)</t>
  </si>
  <si>
    <t>Días</t>
  </si>
  <si>
    <t>Replanteo y Control Topográfico para Agua Potable</t>
  </si>
  <si>
    <t>Rendimiento Metro/ Dia (tubería de PVC)</t>
  </si>
  <si>
    <t>ML/Dia</t>
  </si>
  <si>
    <t xml:space="preserve">Excavación Con Retroexcavadora de Esteras en Material no Clasificado </t>
  </si>
  <si>
    <t>Equipo:</t>
  </si>
  <si>
    <t>Alquiler de Retroexcavadora (CAT-330 = 247 HP)</t>
  </si>
  <si>
    <t>Hr</t>
  </si>
  <si>
    <t>Precio de la inca</t>
  </si>
  <si>
    <t>Mano de Obra:</t>
  </si>
  <si>
    <t>Ayudante Operador</t>
  </si>
  <si>
    <t>Operador</t>
  </si>
  <si>
    <t>Sereno</t>
  </si>
  <si>
    <t>Sub-Total</t>
  </si>
  <si>
    <t xml:space="preserve">Rendimiento </t>
  </si>
  <si>
    <t>M3 / Hra</t>
  </si>
  <si>
    <t>Costo / M3</t>
  </si>
  <si>
    <t>Precio para Zanja</t>
  </si>
  <si>
    <t>Excavación Material no Clasificado a Mano</t>
  </si>
  <si>
    <t>Picadores</t>
  </si>
  <si>
    <t>Dia</t>
  </si>
  <si>
    <t>Paleadores</t>
  </si>
  <si>
    <t>Capataz</t>
  </si>
  <si>
    <t>Rendimiento</t>
  </si>
  <si>
    <t>M3 / Dia</t>
  </si>
  <si>
    <t>Herramientas 2%</t>
  </si>
  <si>
    <t>Suministro y Colocación Asiento de Arena:</t>
  </si>
  <si>
    <t>Suministro de Arena (Incluye desperdicios)</t>
  </si>
  <si>
    <t>Colocación (3 obreros)</t>
  </si>
  <si>
    <t>Sub-Total ( Sum. y Mano de Obra)</t>
  </si>
  <si>
    <t xml:space="preserve">Herramientas  3% </t>
  </si>
  <si>
    <t>Suministro de Material de Relleno (Caliche) en Zanjas Menores de 1.00 Mt. De Ancho</t>
  </si>
  <si>
    <t>Derecho de Mina</t>
  </si>
  <si>
    <t>Camión 7 m3 (Incl. Combustible y Lubricante)</t>
  </si>
  <si>
    <t>Chofer de Camión</t>
  </si>
  <si>
    <t>Retroexcavadora en Mina CAT-416 (Incl. Combustible, Lubricante y Operador)</t>
  </si>
  <si>
    <t>Tractor Caterpillar 08H36A 235 HP (Incl. Combustible, Lubricante y Operador)</t>
  </si>
  <si>
    <t>-----------------</t>
  </si>
  <si>
    <t>Rendimiento =</t>
  </si>
  <si>
    <t>Mt3/Hr</t>
  </si>
  <si>
    <t>Costo / Mt3 =</t>
  </si>
  <si>
    <t>Equipo de Compactación</t>
  </si>
  <si>
    <t>Operador de Maquito</t>
  </si>
  <si>
    <t>Peones ( 2 )</t>
  </si>
  <si>
    <t xml:space="preserve">SUB-TOTAL </t>
  </si>
  <si>
    <t>Rendimiento Promedio= 4M3 / Hr.</t>
  </si>
  <si>
    <t>M3/Hr</t>
  </si>
  <si>
    <t>Transporte de Material (Para Distancias HASTA 20 Km)</t>
  </si>
  <si>
    <t>D=</t>
  </si>
  <si>
    <t>KM</t>
  </si>
  <si>
    <t>Carguio con Equipo</t>
  </si>
  <si>
    <t>Volumen a Transportar</t>
  </si>
  <si>
    <t>Eficiencia</t>
  </si>
  <si>
    <t>Pendiente</t>
  </si>
  <si>
    <t>%</t>
  </si>
  <si>
    <t>CORTE DE CARPETA ASFÁLTICA C / MÁQUINA  (Espesor = 2")</t>
  </si>
  <si>
    <t>a)</t>
  </si>
  <si>
    <t>Alquiler de Máquina (2700/8) +10% Depreciación del disco )</t>
  </si>
  <si>
    <t>b)</t>
  </si>
  <si>
    <t>Mano de Obra</t>
  </si>
  <si>
    <t xml:space="preserve">Operador </t>
  </si>
  <si>
    <t>Aguatero</t>
  </si>
  <si>
    <t>c)</t>
  </si>
  <si>
    <t>Combustible   Gls/Hr</t>
  </si>
  <si>
    <t>Gls</t>
  </si>
  <si>
    <t>d)</t>
  </si>
  <si>
    <t>Tanque Agua P / Enfriamiento</t>
  </si>
  <si>
    <t>GL</t>
  </si>
  <si>
    <t>e)</t>
  </si>
  <si>
    <t>Herramientas y Otros</t>
  </si>
  <si>
    <t>f)</t>
  </si>
  <si>
    <t>Rendimiento Promedio</t>
  </si>
  <si>
    <t>Ml / Hr</t>
  </si>
  <si>
    <t>Costo / ML</t>
  </si>
  <si>
    <t>Reposición de Carpeta Asfáltica:</t>
  </si>
  <si>
    <t>Análisis Para un Día de Aplicación (5 M3/Día Prom.)</t>
  </si>
  <si>
    <t>Suministro de Hormigón Asf. Caliente(Incl. Flete) (Incl. Transporte)</t>
  </si>
  <si>
    <t>Rodillo Doble Tambor (CAT-CB534D 125HP)</t>
  </si>
  <si>
    <t>Hora</t>
  </si>
  <si>
    <t>Herramientas</t>
  </si>
  <si>
    <t>Operador de Rodillo Doble Tambor</t>
  </si>
  <si>
    <t>DIA</t>
  </si>
  <si>
    <t>4 Rastrilleros</t>
  </si>
  <si>
    <t>6 Obreros (Carretillero, Barrendero, Etc.)</t>
  </si>
  <si>
    <t>Dietas</t>
  </si>
  <si>
    <t>pers</t>
  </si>
  <si>
    <t>Costo /5 M3</t>
  </si>
  <si>
    <t>Costo /M3</t>
  </si>
  <si>
    <t>Costo Por M2 Según Rendimiento:</t>
  </si>
  <si>
    <t>2" de Espesor</t>
  </si>
  <si>
    <t>M2/M3</t>
  </si>
  <si>
    <t>Agua Potable:</t>
  </si>
  <si>
    <t>COLOCACION DE TUBERIAS (DE 2 A 12'')</t>
  </si>
  <si>
    <t>Diametro:</t>
  </si>
  <si>
    <t>"</t>
  </si>
  <si>
    <t>Diametro</t>
  </si>
  <si>
    <t>Plomero</t>
  </si>
  <si>
    <t>Día</t>
  </si>
  <si>
    <t xml:space="preserve">Ayudante </t>
  </si>
  <si>
    <t>Obreros (2 Hombres)</t>
  </si>
  <si>
    <t>Sub - Total</t>
  </si>
  <si>
    <t>Ml/Día</t>
  </si>
  <si>
    <t>Costo / Ml</t>
  </si>
  <si>
    <t>Colocación de Válvula de 3" de Compuerta (Incl. Juntas, Niples, Tornillos y Platillos)</t>
  </si>
  <si>
    <t>Ayudante</t>
  </si>
  <si>
    <t>Obrero (2 hombres)</t>
  </si>
  <si>
    <t>UD/Dia</t>
  </si>
  <si>
    <t>Costo / Ud</t>
  </si>
  <si>
    <t>Colocaciòn de Caja Telescópica Con Losa Superficial de Protección</t>
  </si>
  <si>
    <t>Tub. Ø4" PVC SDR-26</t>
  </si>
  <si>
    <t>Losa de Protección:</t>
  </si>
  <si>
    <t>Hormigón 1:3:5</t>
  </si>
  <si>
    <t>M3.</t>
  </si>
  <si>
    <t>Acero</t>
  </si>
  <si>
    <t>qq</t>
  </si>
  <si>
    <t xml:space="preserve">Alambre No. 18  </t>
  </si>
  <si>
    <t>Lbs.</t>
  </si>
  <si>
    <t>M/O (Plomero+Ayudante)</t>
  </si>
  <si>
    <t>Colocacion de Pieza Especial de Ø 3"  Acero Para Tub. De PVC</t>
  </si>
  <si>
    <t>Personal Mano de Obra de Colocación:</t>
  </si>
  <si>
    <t>Ayudante de Plomero</t>
  </si>
  <si>
    <t>Obreros (Dos Hombres)</t>
  </si>
  <si>
    <t>UD/Hr</t>
  </si>
  <si>
    <t xml:space="preserve">Costo / UD </t>
  </si>
  <si>
    <t xml:space="preserve">Colocación de Piezas Especiales de Ø2" y Ø3" PVC </t>
  </si>
  <si>
    <t>Transporte Interno de Tubería (Diámetros de 2" a  8" PVC)</t>
  </si>
  <si>
    <t>1.-</t>
  </si>
  <si>
    <t>2 Obreros</t>
  </si>
  <si>
    <t>2.-</t>
  </si>
  <si>
    <t>Camioneta (Incl. Combustible y Lubricantes)</t>
  </si>
  <si>
    <t>Costo /ml</t>
  </si>
  <si>
    <t>Colocacion de Pieza Especial de Ø 12"  Acero Para Tub. De PVC</t>
  </si>
  <si>
    <t>HORMIGON 180 kg/cm2 A MANO:</t>
  </si>
  <si>
    <t>Arena gris Gruesa Lavada</t>
  </si>
  <si>
    <t>m3</t>
  </si>
  <si>
    <t>Grava combinada.</t>
  </si>
  <si>
    <t>Agua.</t>
  </si>
  <si>
    <t>gl</t>
  </si>
  <si>
    <t>Cemento gris.</t>
  </si>
  <si>
    <t>fda</t>
  </si>
  <si>
    <t>Vaciado a mano.</t>
  </si>
  <si>
    <t>Costo/M3</t>
  </si>
  <si>
    <t>4.-</t>
  </si>
  <si>
    <t>Caja Telescopica</t>
  </si>
  <si>
    <t>Trabajos Preliminares:</t>
  </si>
  <si>
    <t>Replanteo</t>
  </si>
  <si>
    <t>UDS</t>
  </si>
  <si>
    <t>Hormigon Armado en:</t>
  </si>
  <si>
    <t>Fino de techo</t>
  </si>
  <si>
    <t>3.-</t>
  </si>
  <si>
    <t>PIES</t>
  </si>
  <si>
    <t>Ranurado</t>
  </si>
  <si>
    <t>Zapata</t>
  </si>
  <si>
    <t>Limpieza y Desarrollo por Pistoneo</t>
  </si>
  <si>
    <t>Relleno de reposición</t>
  </si>
  <si>
    <t>Bote de Material Sobrante</t>
  </si>
  <si>
    <t>Terminación de Superficie:</t>
  </si>
  <si>
    <t>Fraguache</t>
  </si>
  <si>
    <t>Impermeabilizante negro</t>
  </si>
  <si>
    <t>Drenaje de techo</t>
  </si>
  <si>
    <t>Puertas</t>
  </si>
  <si>
    <t>Construcción de Caseta para Sistema de Cloracion y Paneles Electricos (2.50 X 3.45)</t>
  </si>
  <si>
    <t>2.1.1</t>
  </si>
  <si>
    <t>Movimiento de Tierra</t>
  </si>
  <si>
    <t>2.2.1</t>
  </si>
  <si>
    <t>Excavación para zapata de muros de 6´´ a mano</t>
  </si>
  <si>
    <t>2.2.2</t>
  </si>
  <si>
    <t>2.2.3</t>
  </si>
  <si>
    <t>2.3.1</t>
  </si>
  <si>
    <t>Zapata de muros en bloques de 6´´</t>
  </si>
  <si>
    <t>2.3.2</t>
  </si>
  <si>
    <t>Losa de piso (Frotada)</t>
  </si>
  <si>
    <t>2.3.3</t>
  </si>
  <si>
    <t>Viga de amarre de techo</t>
  </si>
  <si>
    <t>2.3.4</t>
  </si>
  <si>
    <t>Losa de techo</t>
  </si>
  <si>
    <t>Muro de Bloques 6´´:</t>
  </si>
  <si>
    <t>2.4.1</t>
  </si>
  <si>
    <t>De 0.15 metros</t>
  </si>
  <si>
    <t>2.4.2</t>
  </si>
  <si>
    <t>Calados tipo ventana</t>
  </si>
  <si>
    <t>2.5.1</t>
  </si>
  <si>
    <t>2.5.2</t>
  </si>
  <si>
    <t xml:space="preserve">Cantos </t>
  </si>
  <si>
    <t>2.5.3</t>
  </si>
  <si>
    <t>2.5.4</t>
  </si>
  <si>
    <t>Zabaleta techo</t>
  </si>
  <si>
    <t>2.5.5</t>
  </si>
  <si>
    <t>2.5.6</t>
  </si>
  <si>
    <t>2.5.7</t>
  </si>
  <si>
    <t>Pintura epoxica en piso</t>
  </si>
  <si>
    <t>2.5.8</t>
  </si>
  <si>
    <t xml:space="preserve">Pintura Acrilica completa </t>
  </si>
  <si>
    <t>Elétricidad</t>
  </si>
  <si>
    <t>2.6.1</t>
  </si>
  <si>
    <t>Electrificación general incluye: (panel de 4 a 8 circuitos1 Breaker 20A/1 y 1 Breake 20A/2 ,40PL  Alimentador de  formado por 2 Alambre Thhn No. 10S.T. y 1 THHN No. 12s. En Tuberia PVC SDR 26 3/4´´  , 2 Salida luz de Techo ,1 Salida de tomacorriente120V y 1 220V )</t>
  </si>
  <si>
    <t>2.6.2</t>
  </si>
  <si>
    <t>Porta Candados en Puertas</t>
  </si>
  <si>
    <t>2.6.3</t>
  </si>
  <si>
    <t>Candados</t>
  </si>
  <si>
    <t>2.6.4</t>
  </si>
  <si>
    <t>Limpieza Continua y Final</t>
  </si>
  <si>
    <t>Construcción Verja Perimetral en Blocks 6"</t>
  </si>
  <si>
    <t>Trabajos Preliminares</t>
  </si>
  <si>
    <t>3.1.1</t>
  </si>
  <si>
    <t>3.2.1</t>
  </si>
  <si>
    <t xml:space="preserve">Excavación a Mano para Zapata de Muros de 6" </t>
  </si>
  <si>
    <t>3.2.2</t>
  </si>
  <si>
    <t xml:space="preserve">Excavación a Mano para Zapata de columnas </t>
  </si>
  <si>
    <t>3.2.3</t>
  </si>
  <si>
    <t xml:space="preserve">Bote de Material </t>
  </si>
  <si>
    <t>3.2.4</t>
  </si>
  <si>
    <t>Suministro de Material de Relleno (Caliche) y Compactación con Maquito</t>
  </si>
  <si>
    <t>3.2.5</t>
  </si>
  <si>
    <t xml:space="preserve">Relleno con grava interior y exterior </t>
  </si>
  <si>
    <t>Hormigon en:</t>
  </si>
  <si>
    <t>3.3.1</t>
  </si>
  <si>
    <t xml:space="preserve">Hormigon Armado en Zapata de Muro de 6" </t>
  </si>
  <si>
    <t>3.3.2</t>
  </si>
  <si>
    <t xml:space="preserve">Hormigon Armado en Zapata de Columna </t>
  </si>
  <si>
    <t>3.3.3</t>
  </si>
  <si>
    <t xml:space="preserve">Construccion de Viga de Amarre </t>
  </si>
  <si>
    <t>3.3.4</t>
  </si>
  <si>
    <t>Hormigon en Columna</t>
  </si>
  <si>
    <t>3.3.5</t>
  </si>
  <si>
    <t>Muros de Blocks 6" Violinado</t>
  </si>
  <si>
    <t>3.3.6</t>
  </si>
  <si>
    <t>Suministro e Instalación de Alambre Trinchera (Incluye accesorios)</t>
  </si>
  <si>
    <t>3.3.7</t>
  </si>
  <si>
    <t>Puerta De Tola con Corredera</t>
  </si>
  <si>
    <t>Terminacion de Superficies:</t>
  </si>
  <si>
    <t>3.7.1</t>
  </si>
  <si>
    <t>Pañete general</t>
  </si>
  <si>
    <t>3.7.2</t>
  </si>
  <si>
    <t>Canto y Mochetas</t>
  </si>
  <si>
    <t>3.7.3</t>
  </si>
  <si>
    <t>Fraguache vigas y columnas</t>
  </si>
  <si>
    <t>3.7.4</t>
  </si>
  <si>
    <t>Pintura Acrilica en Muros</t>
  </si>
  <si>
    <t>3.7.5</t>
  </si>
  <si>
    <t>Pintura Azul Positiva (vigas y columnas)</t>
  </si>
  <si>
    <t>3.7.6</t>
  </si>
  <si>
    <t>Pintura mantenimiento puertas en tola</t>
  </si>
  <si>
    <t>Andamios Interior y Exterior (4 marcos, 4 crucetas, 4 bases) 30 dias de uso</t>
  </si>
  <si>
    <t>Logo Caasd y Letrero de identificacion de obra</t>
  </si>
  <si>
    <t>Construcción de Empalme de Ø6 x 20" 20 ML</t>
  </si>
  <si>
    <t xml:space="preserve">Excavación </t>
  </si>
  <si>
    <t>Asiento de arena</t>
  </si>
  <si>
    <t>Suministro y Colocación de tuberias Ø6 PVC-SDR-26 Junta de gomas</t>
  </si>
  <si>
    <t>Relleno compactado con maquito suministro y colocación caliche</t>
  </si>
  <si>
    <t xml:space="preserve">Suministro y Colocacion de Piezas especiales </t>
  </si>
  <si>
    <t>4.5.1</t>
  </si>
  <si>
    <t>4.5.2</t>
  </si>
  <si>
    <t>4.5.3</t>
  </si>
  <si>
    <t>4.5.4</t>
  </si>
  <si>
    <t>4.5.5</t>
  </si>
  <si>
    <t>Anclaje de hormigon para valvula</t>
  </si>
  <si>
    <t>4.5.6</t>
  </si>
  <si>
    <t>Mano de Obras</t>
  </si>
  <si>
    <t>4.5.7</t>
  </si>
  <si>
    <t>Instalacion Electrica en Media Tension (MT)</t>
  </si>
  <si>
    <t>Estructura MT307 con (viento incluido)</t>
  </si>
  <si>
    <t>Aislador de Suspesion Tipo Polimero</t>
  </si>
  <si>
    <t>Cruceta Galvanizada 3x3x6’  (p/completar MT- 310)</t>
  </si>
  <si>
    <t>Fleje Galvanizada 28’’ Centro a Centro (p/completar MT- 310)</t>
  </si>
  <si>
    <t>Poste Eléctrico 35 pies 500 Dan</t>
  </si>
  <si>
    <t>Cable AAAC 2/0</t>
  </si>
  <si>
    <t>PL</t>
  </si>
  <si>
    <t>Cut-Out 100 amp. (p/completar MT- 310)</t>
  </si>
  <si>
    <t>Viento Completo</t>
  </si>
  <si>
    <t>Micelneos de Materiales MedianaTensión incluye; (3 uds. Soporte Tipo L y 3 Tipo Planchuela, 2 Uds. De Tornillos Ø 5/8´´ x 10´´,12´´,14´´  )</t>
  </si>
  <si>
    <t>Hueco para Poste y Viento 2 uds.</t>
  </si>
  <si>
    <t xml:space="preserve">Cimentación para Poste y Viento 2 uds. </t>
  </si>
  <si>
    <t>Instalacion Electrica en Baja Tension (BT)</t>
  </si>
  <si>
    <t>Lámpara Led 200W 100- 250 V incluye Brazo de 6´ , y 60 PL de Alambre Vinil 12/2</t>
  </si>
  <si>
    <t>Condulex de Ø1-1/2"</t>
  </si>
  <si>
    <t>Tubería IMC Ø2" x 10´</t>
  </si>
  <si>
    <t>Curva SDR-26 PVC  Ø1'1/2</t>
  </si>
  <si>
    <t>Tubería SDR-26, Ø1'1/2 x 19´</t>
  </si>
  <si>
    <t>Tubería Liquid Tight Ø1-1/2´´</t>
  </si>
  <si>
    <t xml:space="preserve">Adaptador recto Liquid Tight Ø1-1/2" </t>
  </si>
  <si>
    <t xml:space="preserve">Adaptador Curvo Liquid Tight Ø1-1/2" </t>
  </si>
  <si>
    <t>Adaptador IMC de Ø 2 x10´´</t>
  </si>
  <si>
    <t>Suministro de Materiales menores</t>
  </si>
  <si>
    <t>Instalación Equipo de Bombeo y Construcción de Descarga</t>
  </si>
  <si>
    <t>Uso de Grua</t>
  </si>
  <si>
    <t xml:space="preserve">Sub-Total Pozo.1 </t>
  </si>
  <si>
    <t>Puertas de tola Galvanizada Cal. 18 y , perfiles Galvanizado de 1 1/2´´ X 1/2´´ de (1 .00mt.X 2.100tMT)</t>
  </si>
  <si>
    <t>Perforacion a Perecusión, incado</t>
  </si>
  <si>
    <t>Suministro de Tuberias Acero Ø12" ASTM A-106, sin costura e=3/8"</t>
  </si>
  <si>
    <t>Transformador Tipo Pad-mounted de 75 KVA, Trifásico, frente  muerto 7200/12470, 240/480V Sumergido en Aceite</t>
  </si>
  <si>
    <t>Transformador encapsulado NEMA 3R, 10 KVA, Trifásico, 480-208Y/120, listado NEMA, ANSI, UL</t>
  </si>
  <si>
    <t>Perforación pozo para sistema de tierra 6" profundidad 175'</t>
  </si>
  <si>
    <t>Sistema de tierra con 200' de conductor desnudo de Cu no. #2 AWG, instalado sobre pared o enterrado, placa de tierra aislada, caja plastica, conectores</t>
  </si>
  <si>
    <t>Cable URD  No. 2, al 33%, ASTM, ICEA</t>
  </si>
  <si>
    <t xml:space="preserve">Elbow Conector </t>
  </si>
  <si>
    <t>Cono de Alivio Interior para cable No. 2</t>
  </si>
  <si>
    <t>Panelboard en gabinete NEMA 3R metálico, tamaño 36” x 24” x 10, conteniendo:
1 Supresor de picos/apartarayos
1 Breaker principal de 150 Amps, 460V, 3F, 60Hz, Cert. UL, CSA, NEMA
1 Breaker de 100 Amps, 460V, 3F, 60Hz, Cert. UL, CSA, NEMA
1 Breaker de 60 Amps, 460V, 3F, Hz, Cert. UL, CSA, NEMA
1 Disponibilidad de espacio 10” x 6” para telemetría
Incluye tuberías IMC desde transformador a panel board.</t>
  </si>
  <si>
    <t>Grapa de Retension 2/0 (p/completar MT- 310)</t>
  </si>
  <si>
    <t>Cable Sumergible No. 8/4 hilos, 75º 600V UL 83</t>
  </si>
  <si>
    <t>Cable Sumergible No. 14/3 hilos, 75º 600V UL 83</t>
  </si>
  <si>
    <t>Panel de control de bomba simplex 1 - 30 HP, 460V, 3Φ, en gabinete de acero NEMA 3R, a presión constante con variador de frecuencia, de torque variable, potenciómetro, filtros de armónicos y contactor de by-pass de capacidad nominal completa AC3, disyuntor con la manija de la puerta, transformador de potencia de control, apartarrayos supresor de pico, monitor de fases y desbalances de voltaje, PLC sistema de control de nivel de agua programable, sistema de control de temperatura PT100/1000, ventilador interno, conexiones del bloque de terminales del motor, teclado montado en la puerta, botones de arranque / parada, luces de funcionamiento / falla.
Construccion de panel certificado UL 508
Instalación incluye canalización IMC desde cabezal hasta panel de control.</t>
  </si>
  <si>
    <t>Sensor para Control de Nivel</t>
  </si>
  <si>
    <t>Sensor temperatura PTP100/1000 con 200' cable</t>
  </si>
  <si>
    <t>Cabezal de descarga 4" HN, brida ANSI-150, 5/8" ASTM A53</t>
  </si>
  <si>
    <t>Tubería HN para columna 4" x 20' ASTM A106B SCH-40  c/coupling</t>
  </si>
  <si>
    <t>Cable acero inoxidable 3/8" SS 316</t>
  </si>
  <si>
    <t>Grapa acero inoxidable para cable 3/8" SS316</t>
  </si>
  <si>
    <t>Sistema anticorrosivo todas las partes metalicas cablezal, columnas.</t>
  </si>
  <si>
    <t>Grúa incluye. accesorio grúa.</t>
  </si>
  <si>
    <t>Camisa de enfriamiento acero inoxidable 6" suministrada por el mismo fabricante de la bomba</t>
  </si>
  <si>
    <t>Suministro y colocación tubería de 4" de acero SCH-40 A-106B, pintura de protección, (3 confecciones e instalación de niples bridado, 1 tee, 1 brida, 1 codo x 90, 3 codo x 45, soldado), 1 junta dresser; longitud 6 mts.</t>
  </si>
  <si>
    <t>Suministro y colocación tubería de 3" de acero SCH-40 A-106B, pintura de protección, (1 confecciones e instalación de niples bridado, 1 codo x 90, soldado), longitud 1.5 mts.</t>
  </si>
  <si>
    <t xml:space="preserve">Suministro y colocación soportería por angulares 3" x ¼" x 1.50 M y base de tola 8" x 8" x ½" cuerpo en acero, abrazaderas U-bolt galvanizadas de 4" - 3"; 4 uds tornillo de fijación expansivo ½" x 2 ¼", pintura de proteccion. </t>
  </si>
  <si>
    <t xml:space="preserve">Suministro e instalación válvula ventosa aire/vacío para servicio en pozo de 1" (300 PSI); incluyendo 1 ud válvula de bola 1", 2 uds válvula de bola ¾", manómetro inmerso en glicerina, esfera de 3", rango 0-150 lectura en PSI, conexión en ¼" NPT, piezas especiales en H.G. </t>
  </si>
  <si>
    <t>Valvula de retencion con resorte en acero inox. de Ø4" completa con j/g, tornillería de acero galvanizado.</t>
  </si>
  <si>
    <t xml:space="preserve">Suministro e instalación válvula de control flujo de 4"; presión max. 250 PSI; bridas en acero al carbón SCH-40, soldados, tornillería de acero galvanizado, juntas. </t>
  </si>
  <si>
    <t>Suministro e instalación válvula de compuerta de 4" vástago ascendente AWWA C515, UL, FM; bridas en acero al carbón SCH-40, soldados, tornillería de acero galvanizado, juntas.</t>
  </si>
  <si>
    <t>Suministro e instalación válvula de compuerta de 3" vástago ascendente AWWA C515, UL, FM; bridas en acero al carbón SCH-40, soldados, tornillería de acero galvanizado, juntas.</t>
  </si>
  <si>
    <t>Suministro e instalación caudalímetro electromagnético de inserción de 4" tipo "hot-tap", ANSI/NSF 61 y 372</t>
  </si>
  <si>
    <t>Bomba sumergible de 350 gpm vs tdh a 250', 3450 rpm, cheque vertical integrado, totalmente en acero inoxidable bomba y motor, acoplada a un motor eléctrico sumergible de 30 HP, certificada ANSI/NSF 61 y 372, 3450 RPM, a 460V/60HZ, trifasico, para una profundidad de 160 pies, NE=70 pies, ND=104 pies.</t>
  </si>
  <si>
    <t>Tee partida de Ø 20 x 6", ANSI/NSF 61 y 372</t>
  </si>
  <si>
    <t>Junta Dresser de Ø 6", ANSI/NSF 61 y 372</t>
  </si>
  <si>
    <t>Valvula de Ø 6" platillada completa, UL, FM, ANSI/NSF 61 y 372</t>
  </si>
  <si>
    <t>Suministro e instalacion válvula Limitadora de Caudal Ø4"</t>
  </si>
  <si>
    <t>3.7.7</t>
  </si>
  <si>
    <t>3.7.8</t>
  </si>
  <si>
    <t>3.7.9</t>
  </si>
  <si>
    <t>Limpieza, Desarrollo por Pistoneo y  Aforo  Pozo.1 Perforado en Ø12", Encamisado en Ø12" Acero, 200 Pies Profundidad</t>
  </si>
  <si>
    <t>Aforo de 24 horas, 500 GPM, altura desde agua 200', medicion directa de caudal, toma de muestra para efectuar análisis físico - químico y bacteriológico, medición de cloruros al efectuar el muestreo.</t>
  </si>
  <si>
    <t>Pozo 30 HP</t>
  </si>
  <si>
    <t xml:space="preserve">CORPORACIÓN DE ACUEDUCTO Y ALCANTARILLADO DE SANTO DOMINGO </t>
  </si>
  <si>
    <t>DIRECCIÓN DE HIDROGEOLOGÍA Y MEDIO AMBIENTE</t>
  </si>
  <si>
    <t>DEPARTAMENTO DE HIDROGEOLOGIA</t>
  </si>
  <si>
    <t>DIVISIÓN DE COSTOS Y PRESUPUESTOS</t>
  </si>
  <si>
    <t xml:space="preserve">PRESUPUESTO:  REHABILITACION, ELECTRIFICACIÓN E INSTALACIÓN DE EQUIPO DE BOMBEO PARA EL POZO </t>
  </si>
  <si>
    <t>No.</t>
  </si>
  <si>
    <t xml:space="preserve"> CANTIDAD </t>
  </si>
  <si>
    <t xml:space="preserve"> P.U. RD$ </t>
  </si>
  <si>
    <t xml:space="preserve"> COSTO RD$ </t>
  </si>
  <si>
    <t xml:space="preserve"> SUB-TOTAL </t>
  </si>
  <si>
    <r>
      <t>Alambre THW No. 4, 75</t>
    </r>
    <r>
      <rPr>
        <sz val="12"/>
        <rFont val="Arial"/>
        <family val="2"/>
      </rPr>
      <t>º</t>
    </r>
    <r>
      <rPr>
        <sz val="12"/>
        <rFont val="Times New Roman"/>
        <family val="1"/>
        <charset val="1"/>
      </rPr>
      <t xml:space="preserve"> UL 83</t>
    </r>
  </si>
  <si>
    <r>
      <t>Alambre THW No. 6, 75</t>
    </r>
    <r>
      <rPr>
        <sz val="12"/>
        <rFont val="Arial"/>
        <family val="2"/>
      </rPr>
      <t>º</t>
    </r>
    <r>
      <rPr>
        <sz val="12"/>
        <rFont val="Times New Roman"/>
        <family val="1"/>
        <charset val="1"/>
      </rPr>
      <t xml:space="preserve"> UL 83</t>
    </r>
  </si>
  <si>
    <t>SUB - TOTAL COSTOS DIRECTOS</t>
  </si>
  <si>
    <t>DIRECCIÓN TÉCNICA</t>
  </si>
  <si>
    <t>GASTOS ADMINISTRATIVOS</t>
  </si>
  <si>
    <t>SEGURO Y FIANZAS</t>
  </si>
  <si>
    <t>TRANSPORTE</t>
  </si>
  <si>
    <t>LEY # 6/86</t>
  </si>
  <si>
    <t>SUPERVISIÓN</t>
  </si>
  <si>
    <t>TOTAL DE GASTOS INDIRECTOS</t>
  </si>
  <si>
    <t>SUB-TOTAL GENERAL EN RD$</t>
  </si>
  <si>
    <t>CUENCA HIDROGRÁFICA</t>
  </si>
  <si>
    <t>EQUIPAMIENTO CAASD</t>
  </si>
  <si>
    <t>CODIA</t>
  </si>
  <si>
    <t>IMPREVISTOS</t>
  </si>
  <si>
    <t>ITBIS (18% DE DIRECCIÓN TÉCNICA)SEGÚN NORMA 07-2007 DGII</t>
  </si>
  <si>
    <t>TOTAL GENERAL A CONTRATAR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</si>
</sst>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(* #,##0.00_);_(* \(#,##0.00\);_(* &quot;-&quot;??_);_(@_)"/>
    <numFmt numFmtId="164" formatCode="_(* #,##0.00_);_(* \(#,##0.00\);_(* \-??_);_(@_)"/>
    <numFmt numFmtId="165" formatCode="_-* #,##0.00_-;\-* #,##0.00_-;_-* \-??_-;_-@_-"/>
    <numFmt numFmtId="166" formatCode="_(\$* #,##0.00_);_(\$* \(#,##0.00\);_(\$* \-??_);_(@_)"/>
    <numFmt numFmtId="167" formatCode="_-* #,##0.00&quot; €&quot;_-;\-* #,##0.00&quot; €&quot;_-;_-* \-??&quot; €&quot;_-;_-@_-"/>
    <numFmt numFmtId="168" formatCode="_([$€]* #,##0.00_);_([$€]* \(#,##0.00\);_([$€]* \-??_);_(@_)"/>
    <numFmt numFmtId="169" formatCode="_-* #,##0.00\ _€_-;\-* #,##0.00\ _€_-;_-* \-??\ _€_-;_-@_-"/>
    <numFmt numFmtId="170" formatCode="_-* #,##0\ _€_-;\-* #,##0\ _€_-;_-* &quot;- &quot;_€_-;_-@_-"/>
    <numFmt numFmtId="171" formatCode="_(* #,##0_);_(* \(#,##0\);_(* \-_);_(@_)"/>
    <numFmt numFmtId="172" formatCode="_-&quot;RD$&quot;* #,##0.00_-;&quot;-RD$&quot;* #,##0.00_-;_-&quot;RD$&quot;* \-??_-;_-@_-"/>
    <numFmt numFmtId="173" formatCode="_(&quot;RD$&quot;* #,##0.00_);_(&quot;RD$&quot;* \(#,##0.00\);_(&quot;RD$&quot;* \-??_);_(@_)"/>
    <numFmt numFmtId="174" formatCode="General_)"/>
    <numFmt numFmtId="175" formatCode="0\ %"/>
    <numFmt numFmtId="176" formatCode="0.00_);\(0.00\)"/>
    <numFmt numFmtId="177" formatCode="0.0000"/>
    <numFmt numFmtId="178" formatCode="#,##0.000"/>
    <numFmt numFmtId="179" formatCode="[$-1C0A]#,##0.00_);\(#,##0.00\)"/>
    <numFmt numFmtId="180" formatCode="&quot;RD$&quot;#,##0.00_);[Red]&quot;(RD$&quot;#,##0.00\)"/>
    <numFmt numFmtId="181" formatCode="0.0"/>
    <numFmt numFmtId="182" formatCode="#,##0.00_ ;\-#,##0.00\ "/>
    <numFmt numFmtId="183" formatCode="[$-1C0A]dd/mm/yyyy"/>
    <numFmt numFmtId="184" formatCode="[$-1C0A]#,##0_);\(#,##0\)"/>
    <numFmt numFmtId="185" formatCode="_([$RD$-1C0A]* #,##0.00_);_([$RD$-1C0A]* \(#,##0.00\);_([$RD$-1C0A]* \-??_);_(@_)"/>
    <numFmt numFmtId="186" formatCode="0.00_)"/>
    <numFmt numFmtId="187" formatCode="_([$RD$-1C0A]* #,##0.00_);_([$RD$-1C0A]* \(#,##0.00\);_([$RD$-1C0A]* &quot;-&quot;??_);_(@_)"/>
    <numFmt numFmtId="188" formatCode="[$-1C0A]#,##0.00_);[Red]\(#,##0.00\)"/>
    <numFmt numFmtId="189" formatCode="#,##0.0;[Red]\-#,##0.0"/>
    <numFmt numFmtId="190" formatCode="#,##0.00\ [$€-C0A];[Red]\-#,##0.00\ [$€-C0A]"/>
    <numFmt numFmtId="191" formatCode="#,##0.00;[Red]\-#,##0.00"/>
    <numFmt numFmtId="192" formatCode="0.0_)"/>
  </numFmts>
  <fonts count="63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993300"/>
      <name val="Calibri"/>
      <family val="2"/>
      <charset val="1"/>
    </font>
    <font>
      <b/>
      <sz val="11"/>
      <color rgb="FF3333CC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663300"/>
      <name val="Calibri"/>
      <family val="2"/>
      <charset val="1"/>
    </font>
    <font>
      <sz val="11"/>
      <color rgb="FF333300"/>
      <name val="Calibri"/>
      <family val="2"/>
      <charset val="1"/>
    </font>
    <font>
      <sz val="10"/>
      <name val="Times New Roman"/>
      <family val="1"/>
      <charset val="1"/>
    </font>
    <font>
      <sz val="10"/>
      <name val="MS Sans Serif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24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vertAlign val="superscript"/>
      <sz val="10"/>
      <name val="Arial"/>
      <family val="2"/>
      <charset val="1"/>
    </font>
    <font>
      <sz val="12"/>
      <color rgb="FFFFFFFF"/>
      <name val="Arial"/>
      <family val="2"/>
      <charset val="1"/>
    </font>
    <font>
      <sz val="2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name val="Times New Roman"/>
      <family val="1"/>
    </font>
    <font>
      <sz val="12"/>
      <name val="Times New Roman"/>
      <family val="1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Arial"/>
      <family val="2"/>
      <charset val="1"/>
    </font>
    <font>
      <b/>
      <sz val="12"/>
      <color theme="1"/>
      <name val="Times New Roman"/>
      <family val="1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DBEEF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B7DEE8"/>
      </patternFill>
    </fill>
    <fill>
      <patternFill patternType="solid">
        <fgColor rgb="FFE3E3E3"/>
        <bgColor rgb="FFDEE6EF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77933C"/>
      </patternFill>
    </fill>
    <fill>
      <patternFill patternType="solid">
        <fgColor rgb="FF0080C0"/>
        <bgColor rgb="FF00B0F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808080"/>
      </patternFill>
    </fill>
    <fill>
      <patternFill patternType="solid">
        <fgColor rgb="FF993300"/>
        <bgColor rgb="FF953735"/>
      </patternFill>
    </fill>
    <fill>
      <patternFill patternType="solid">
        <fgColor rgb="FF333399"/>
        <bgColor rgb="FF3333CC"/>
      </patternFill>
    </fill>
    <fill>
      <patternFill patternType="solid">
        <fgColor rgb="FF339966"/>
        <bgColor rgb="FF77933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0C0FF"/>
      </patternFill>
    </fill>
    <fill>
      <patternFill patternType="solid">
        <fgColor rgb="FFFFFF99"/>
        <bgColor rgb="FFCCFFCC"/>
      </patternFill>
    </fill>
    <fill>
      <patternFill patternType="solid">
        <fgColor rgb="FF558ED5"/>
        <bgColor rgb="FF808080"/>
      </patternFill>
    </fill>
    <fill>
      <patternFill patternType="solid">
        <fgColor rgb="FFDCE6F2"/>
        <bgColor rgb="FFDEE6EF"/>
      </patternFill>
    </fill>
    <fill>
      <patternFill patternType="solid">
        <fgColor rgb="FF00B0F0"/>
        <bgColor rgb="FF33CCCC"/>
      </patternFill>
    </fill>
    <fill>
      <patternFill patternType="solid">
        <fgColor rgb="FFDEE6EF"/>
        <bgColor rgb="FFDCE6F2"/>
      </patternFill>
    </fill>
    <fill>
      <patternFill patternType="solid">
        <fgColor rgb="FF215968"/>
        <bgColor rgb="FF376092"/>
      </patternFill>
    </fill>
    <fill>
      <patternFill patternType="solid">
        <fgColor rgb="FFB7DEE8"/>
        <bgColor rgb="FFA0E0E0"/>
      </patternFill>
    </fill>
    <fill>
      <patternFill patternType="solid">
        <fgColor rgb="FFDBEEF4"/>
        <bgColor rgb="FFDCE6F2"/>
      </patternFill>
    </fill>
    <fill>
      <patternFill patternType="solid">
        <fgColor rgb="FF8EB4E3"/>
        <bgColor rgb="FFA6CAF0"/>
      </patternFill>
    </fill>
    <fill>
      <patternFill patternType="solid">
        <fgColor rgb="FFE46C0A"/>
        <bgColor rgb="FFFF9900"/>
      </patternFill>
    </fill>
    <fill>
      <patternFill patternType="solid">
        <fgColor rgb="FFFFFF00"/>
        <bgColor rgb="FFFFFF99"/>
      </patternFill>
    </fill>
    <fill>
      <patternFill patternType="solid">
        <fgColor rgb="FFE46C0A"/>
        <bgColor rgb="FFFF8000"/>
      </patternFill>
    </fill>
    <fill>
      <patternFill patternType="solid">
        <fgColor theme="7" tint="0.39997558519241921"/>
        <bgColor rgb="FFDEE6EF"/>
      </patternFill>
    </fill>
    <fill>
      <patternFill patternType="solid">
        <fgColor theme="7" tint="0.39997558519241921"/>
        <bgColor rgb="FF33CCCC"/>
      </patternFill>
    </fill>
    <fill>
      <patternFill patternType="solid">
        <fgColor theme="7" tint="0.39997558519241921"/>
        <bgColor rgb="FFE3E3E3"/>
      </patternFill>
    </fill>
    <fill>
      <patternFill patternType="solid">
        <fgColor theme="7" tint="0.39997558519241921"/>
        <bgColor rgb="FFDCE6F2"/>
      </patternFill>
    </fill>
    <fill>
      <patternFill patternType="solid">
        <fgColor theme="7" tint="0.39997558519241921"/>
        <bgColor rgb="FFA0E0E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996633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9933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</borders>
  <cellStyleXfs count="1800">
    <xf numFmtId="0" fontId="0" fillId="0" borderId="0"/>
    <xf numFmtId="164" fontId="10" fillId="0" borderId="0"/>
    <xf numFmtId="175" fontId="10" fillId="0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3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4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5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7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8" borderId="0"/>
    <xf numFmtId="0" fontId="3" fillId="8" borderId="0"/>
    <xf numFmtId="0" fontId="2" fillId="2" borderId="0"/>
    <xf numFmtId="0" fontId="2" fillId="2" borderId="0"/>
    <xf numFmtId="0" fontId="2" fillId="2" borderId="0"/>
    <xf numFmtId="0" fontId="3" fillId="8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0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1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4" fillId="13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0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1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4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5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6" borderId="0"/>
    <xf numFmtId="0" fontId="4" fillId="16" borderId="0"/>
    <xf numFmtId="0" fontId="2" fillId="2" borderId="0"/>
    <xf numFmtId="0" fontId="2" fillId="2" borderId="0"/>
    <xf numFmtId="0" fontId="2" fillId="17" borderId="0"/>
    <xf numFmtId="0" fontId="4" fillId="16" borderId="0"/>
    <xf numFmtId="0" fontId="2" fillId="2" borderId="0"/>
    <xf numFmtId="0" fontId="2" fillId="17" borderId="0"/>
    <xf numFmtId="0" fontId="2" fillId="2" borderId="0"/>
    <xf numFmtId="0" fontId="2" fillId="18" borderId="0"/>
    <xf numFmtId="0" fontId="2" fillId="2" borderId="0"/>
    <xf numFmtId="0" fontId="2" fillId="19" borderId="0"/>
    <xf numFmtId="0" fontId="2" fillId="2" borderId="0"/>
    <xf numFmtId="0" fontId="2" fillId="2" borderId="0"/>
    <xf numFmtId="0" fontId="2" fillId="2" borderId="0"/>
    <xf numFmtId="0" fontId="2" fillId="2" borderId="0"/>
    <xf numFmtId="0" fontId="5" fillId="5" borderId="0"/>
    <xf numFmtId="0" fontId="5" fillId="5" borderId="0"/>
    <xf numFmtId="0" fontId="2" fillId="2" borderId="0"/>
    <xf numFmtId="0" fontId="2" fillId="2" borderId="0"/>
    <xf numFmtId="0" fontId="2" fillId="2" borderId="0"/>
    <xf numFmtId="0" fontId="5" fillId="5" borderId="0"/>
    <xf numFmtId="0" fontId="2" fillId="2" borderId="0"/>
    <xf numFmtId="0" fontId="2" fillId="2" borderId="0"/>
    <xf numFmtId="0" fontId="2" fillId="2" borderId="0"/>
    <xf numFmtId="0" fontId="6" fillId="2" borderId="1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8" fillId="0" borderId="4"/>
    <xf numFmtId="0" fontId="8" fillId="0" borderId="4"/>
    <xf numFmtId="0" fontId="2" fillId="0" borderId="5"/>
    <xf numFmtId="0" fontId="2" fillId="0" borderId="5"/>
    <xf numFmtId="0" fontId="2" fillId="0" borderId="5"/>
    <xf numFmtId="0" fontId="2" fillId="0" borderId="5"/>
    <xf numFmtId="0" fontId="9" fillId="0" borderId="6"/>
    <xf numFmtId="0" fontId="8" fillId="0" borderId="4"/>
    <xf numFmtId="0" fontId="8" fillId="0" borderId="4"/>
    <xf numFmtId="0" fontId="2" fillId="0" borderId="5"/>
    <xf numFmtId="0" fontId="2" fillId="0" borderId="5"/>
    <xf numFmtId="0" fontId="9" fillId="0" borderId="6"/>
    <xf numFmtId="0" fontId="2" fillId="0" borderId="5"/>
    <xf numFmtId="0" fontId="6" fillId="2" borderId="3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5" fontId="10" fillId="0" borderId="0"/>
    <xf numFmtId="164" fontId="10" fillId="0" borderId="0"/>
    <xf numFmtId="165" fontId="10" fillId="0" borderId="0"/>
    <xf numFmtId="164" fontId="10" fillId="0" borderId="0"/>
    <xf numFmtId="164" fontId="10" fillId="0" borderId="0"/>
    <xf numFmtId="165" fontId="10" fillId="0" borderId="0"/>
    <xf numFmtId="166" fontId="10" fillId="0" borderId="0"/>
    <xf numFmtId="166" fontId="10" fillId="0" borderId="0"/>
    <xf numFmtId="166" fontId="10" fillId="0" borderId="0"/>
    <xf numFmtId="167" fontId="10" fillId="0" borderId="0"/>
    <xf numFmtId="166" fontId="10" fillId="0" borderId="0"/>
    <xf numFmtId="0" fontId="11" fillId="21" borderId="7"/>
    <xf numFmtId="0" fontId="11" fillId="21" borderId="7"/>
    <xf numFmtId="0" fontId="11" fillId="21" borderId="7"/>
    <xf numFmtId="0" fontId="6" fillId="2" borderId="1"/>
    <xf numFmtId="0" fontId="11" fillId="21" borderId="7"/>
    <xf numFmtId="0" fontId="6" fillId="2" borderId="1"/>
    <xf numFmtId="0" fontId="12" fillId="2" borderId="1"/>
    <xf numFmtId="0" fontId="11" fillId="21" borderId="7"/>
    <xf numFmtId="0" fontId="11" fillId="21" borderId="7"/>
    <xf numFmtId="0" fontId="11" fillId="21" borderId="7"/>
    <xf numFmtId="0" fontId="6" fillId="2" borderId="1"/>
    <xf numFmtId="0" fontId="12" fillId="2" borderId="1"/>
    <xf numFmtId="0" fontId="6" fillId="2" borderId="1"/>
    <xf numFmtId="0" fontId="13" fillId="0" borderId="0"/>
    <xf numFmtId="0" fontId="13" fillId="0" borderId="0"/>
    <xf numFmtId="0" fontId="14" fillId="0" borderId="0"/>
    <xf numFmtId="0" fontId="14" fillId="0" borderId="0"/>
    <xf numFmtId="0" fontId="6" fillId="0" borderId="0"/>
    <xf numFmtId="0" fontId="13" fillId="0" borderId="0"/>
    <xf numFmtId="0" fontId="14" fillId="0" borderId="0"/>
    <xf numFmtId="0" fontId="6" fillId="0" borderId="0"/>
    <xf numFmtId="0" fontId="14" fillId="0" borderId="0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8" borderId="7"/>
    <xf numFmtId="0" fontId="15" fillId="2" borderId="1"/>
    <xf numFmtId="0" fontId="15" fillId="2" borderId="1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2" borderId="1"/>
    <xf numFmtId="0" fontId="15" fillId="2" borderId="1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6" fillId="0" borderId="0"/>
    <xf numFmtId="0" fontId="2" fillId="2" borderId="0"/>
    <xf numFmtId="0" fontId="17" fillId="0" borderId="8"/>
    <xf numFmtId="0" fontId="18" fillId="0" borderId="9"/>
    <xf numFmtId="0" fontId="14" fillId="0" borderId="10"/>
    <xf numFmtId="0" fontId="14" fillId="0" borderId="0"/>
    <xf numFmtId="0" fontId="19" fillId="4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5" fillId="2" borderId="1"/>
    <xf numFmtId="0" fontId="2" fillId="0" borderId="5"/>
    <xf numFmtId="0" fontId="2" fillId="0" borderId="5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5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0" fontId="10" fillId="0" borderId="0"/>
    <xf numFmtId="0" fontId="10" fillId="0" borderId="0"/>
    <xf numFmtId="165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0" fontId="10" fillId="0" borderId="0"/>
    <xf numFmtId="0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2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0" fillId="0" borderId="0"/>
    <xf numFmtId="0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0" fontId="20" fillId="22" borderId="0"/>
    <xf numFmtId="0" fontId="20" fillId="22" borderId="0"/>
    <xf numFmtId="0" fontId="9" fillId="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9" fillId="2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8" fillId="0" borderId="0"/>
    <xf numFmtId="43" fontId="39" fillId="0" borderId="0" applyFont="0" applyFill="0" applyBorder="0" applyAlignment="0" applyProtection="0"/>
    <xf numFmtId="0" fontId="39" fillId="0" borderId="0"/>
    <xf numFmtId="0" fontId="1" fillId="0" borderId="0"/>
    <xf numFmtId="9" fontId="39" fillId="0" borderId="0" applyFont="0" applyFill="0" applyBorder="0" applyAlignment="0" applyProtection="0"/>
    <xf numFmtId="0" fontId="39" fillId="0" borderId="0"/>
    <xf numFmtId="0" fontId="39" fillId="0" borderId="0"/>
  </cellStyleXfs>
  <cellXfs count="428">
    <xf numFmtId="0" fontId="0" fillId="0" borderId="0" xfId="0"/>
    <xf numFmtId="0" fontId="0" fillId="0" borderId="0" xfId="1539" applyFont="1"/>
    <xf numFmtId="0" fontId="10" fillId="0" borderId="0" xfId="1429"/>
    <xf numFmtId="0" fontId="10" fillId="0" borderId="0" xfId="1429" applyBorder="1"/>
    <xf numFmtId="4" fontId="10" fillId="0" borderId="0" xfId="1429" applyNumberFormat="1" applyBorder="1"/>
    <xf numFmtId="0" fontId="10" fillId="0" borderId="24" xfId="1429" applyBorder="1"/>
    <xf numFmtId="4" fontId="10" fillId="0" borderId="25" xfId="1429" applyNumberFormat="1" applyBorder="1"/>
    <xf numFmtId="0" fontId="10" fillId="0" borderId="25" xfId="1429" applyBorder="1"/>
    <xf numFmtId="0" fontId="10" fillId="0" borderId="26" xfId="1429" applyBorder="1"/>
    <xf numFmtId="4" fontId="10" fillId="0" borderId="1" xfId="1429" applyNumberFormat="1" applyBorder="1"/>
    <xf numFmtId="0" fontId="10" fillId="0" borderId="1" xfId="1429" applyBorder="1"/>
    <xf numFmtId="0" fontId="10" fillId="0" borderId="27" xfId="1429" applyBorder="1"/>
    <xf numFmtId="4" fontId="10" fillId="0" borderId="28" xfId="1429" applyNumberFormat="1" applyBorder="1"/>
    <xf numFmtId="0" fontId="10" fillId="0" borderId="28" xfId="1429" applyBorder="1"/>
    <xf numFmtId="0" fontId="10" fillId="0" borderId="29" xfId="1429" applyBorder="1"/>
    <xf numFmtId="4" fontId="10" fillId="0" borderId="31" xfId="1429" applyNumberFormat="1" applyFont="1" applyBorder="1" applyAlignment="1">
      <alignment horizontal="center"/>
    </xf>
    <xf numFmtId="4" fontId="10" fillId="0" borderId="31" xfId="1429" applyNumberFormat="1" applyBorder="1" applyAlignment="1">
      <alignment horizontal="center"/>
    </xf>
    <xf numFmtId="4" fontId="31" fillId="0" borderId="31" xfId="1429" applyNumberFormat="1" applyFont="1" applyBorder="1" applyAlignment="1">
      <alignment horizontal="center"/>
    </xf>
    <xf numFmtId="0" fontId="10" fillId="0" borderId="0" xfId="1429" applyFont="1"/>
    <xf numFmtId="4" fontId="28" fillId="0" borderId="0" xfId="1429" applyNumberFormat="1" applyFont="1" applyBorder="1" applyAlignment="1"/>
    <xf numFmtId="0" fontId="10" fillId="0" borderId="32" xfId="1429" applyBorder="1"/>
    <xf numFmtId="0" fontId="10" fillId="0" borderId="33" xfId="1429" applyBorder="1"/>
    <xf numFmtId="0" fontId="10" fillId="0" borderId="34" xfId="1429" applyBorder="1"/>
    <xf numFmtId="4" fontId="10" fillId="0" borderId="0" xfId="1429" applyNumberFormat="1"/>
    <xf numFmtId="4" fontId="10" fillId="0" borderId="0" xfId="1429" applyNumberFormat="1" applyFont="1" applyBorder="1" applyAlignment="1">
      <alignment horizontal="center"/>
    </xf>
    <xf numFmtId="4" fontId="10" fillId="0" borderId="0" xfId="1429" applyNumberFormat="1" applyBorder="1" applyAlignment="1">
      <alignment horizontal="center"/>
    </xf>
    <xf numFmtId="4" fontId="31" fillId="0" borderId="0" xfId="1429" applyNumberFormat="1" applyFont="1" applyBorder="1" applyAlignment="1">
      <alignment horizontal="center"/>
    </xf>
    <xf numFmtId="2" fontId="10" fillId="0" borderId="32" xfId="1429" applyNumberFormat="1" applyBorder="1"/>
    <xf numFmtId="4" fontId="35" fillId="0" borderId="0" xfId="1429" applyNumberFormat="1" applyFont="1" applyBorder="1" applyAlignment="1">
      <alignment horizontal="center"/>
    </xf>
    <xf numFmtId="0" fontId="35" fillId="27" borderId="1" xfId="1429" applyFont="1" applyFill="1" applyBorder="1" applyAlignment="1">
      <alignment horizontal="center" vertical="center" wrapText="1"/>
    </xf>
    <xf numFmtId="4" fontId="10" fillId="29" borderId="1" xfId="1429" applyNumberFormat="1" applyFill="1" applyBorder="1"/>
    <xf numFmtId="0" fontId="31" fillId="28" borderId="1" xfId="1429" applyFont="1" applyFill="1" applyBorder="1"/>
    <xf numFmtId="0" fontId="10" fillId="29" borderId="1" xfId="1429" applyFill="1" applyBorder="1" applyAlignment="1">
      <alignment horizontal="center"/>
    </xf>
    <xf numFmtId="4" fontId="31" fillId="28" borderId="1" xfId="1429" applyNumberFormat="1" applyFont="1" applyFill="1" applyBorder="1"/>
    <xf numFmtId="0" fontId="31" fillId="0" borderId="1" xfId="1429" applyFont="1" applyBorder="1"/>
    <xf numFmtId="0" fontId="31" fillId="0" borderId="1" xfId="1429" applyFont="1" applyBorder="1" applyAlignment="1">
      <alignment horizontal="center" vertical="center"/>
    </xf>
    <xf numFmtId="0" fontId="31" fillId="0" borderId="0" xfId="1429" applyFont="1" applyBorder="1" applyAlignment="1">
      <alignment horizontal="center"/>
    </xf>
    <xf numFmtId="4" fontId="31" fillId="0" borderId="0" xfId="1429" applyNumberFormat="1" applyFont="1" applyBorder="1"/>
    <xf numFmtId="0" fontId="31" fillId="0" borderId="0" xfId="1429" applyFont="1" applyBorder="1"/>
    <xf numFmtId="0" fontId="31" fillId="0" borderId="35" xfId="1429" applyFont="1" applyBorder="1" applyAlignment="1">
      <alignment horizontal="center" vertical="center" wrapText="1"/>
    </xf>
    <xf numFmtId="0" fontId="31" fillId="0" borderId="35" xfId="1429" applyFont="1" applyBorder="1" applyAlignment="1">
      <alignment horizontal="center"/>
    </xf>
    <xf numFmtId="0" fontId="31" fillId="0" borderId="19" xfId="1429" applyFont="1" applyBorder="1" applyAlignment="1">
      <alignment horizontal="center"/>
    </xf>
    <xf numFmtId="177" fontId="10" fillId="0" borderId="1" xfId="1429" applyNumberFormat="1" applyBorder="1" applyAlignment="1">
      <alignment horizontal="center"/>
    </xf>
    <xf numFmtId="2" fontId="10" fillId="0" borderId="1" xfId="1429" applyNumberFormat="1" applyBorder="1" applyAlignment="1">
      <alignment horizontal="center"/>
    </xf>
    <xf numFmtId="0" fontId="10" fillId="0" borderId="1" xfId="1429" applyBorder="1" applyAlignment="1">
      <alignment horizontal="center"/>
    </xf>
    <xf numFmtId="0" fontId="31" fillId="0" borderId="15" xfId="1429" applyFont="1" applyBorder="1" applyAlignment="1">
      <alignment horizontal="center"/>
    </xf>
    <xf numFmtId="177" fontId="10" fillId="0" borderId="36" xfId="1429" applyNumberFormat="1" applyBorder="1" applyAlignment="1">
      <alignment horizontal="center"/>
    </xf>
    <xf numFmtId="2" fontId="10" fillId="0" borderId="36" xfId="1429" applyNumberFormat="1" applyBorder="1" applyAlignment="1">
      <alignment horizontal="center"/>
    </xf>
    <xf numFmtId="0" fontId="10" fillId="0" borderId="36" xfId="1429" applyBorder="1" applyAlignment="1">
      <alignment horizontal="center"/>
    </xf>
    <xf numFmtId="0" fontId="31" fillId="0" borderId="0" xfId="1429" applyFont="1" applyBorder="1" applyAlignment="1"/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178" fontId="10" fillId="0" borderId="1" xfId="1429" applyNumberFormat="1" applyBorder="1" applyAlignment="1">
      <alignment horizontal="center" vertical="center"/>
    </xf>
    <xf numFmtId="4" fontId="31" fillId="0" borderId="1" xfId="1429" applyNumberFormat="1" applyFont="1" applyBorder="1"/>
    <xf numFmtId="0" fontId="10" fillId="0" borderId="0" xfId="1429" applyBorder="1" applyAlignment="1">
      <alignment vertical="center"/>
    </xf>
    <xf numFmtId="4" fontId="10" fillId="0" borderId="0" xfId="1429" applyNumberFormat="1" applyBorder="1" applyAlignment="1">
      <alignment horizontal="center" vertical="center"/>
    </xf>
    <xf numFmtId="0" fontId="10" fillId="0" borderId="0" xfId="1429" applyBorder="1" applyAlignment="1"/>
    <xf numFmtId="0" fontId="31" fillId="0" borderId="0" xfId="1429" applyFont="1" applyBorder="1" applyAlignment="1">
      <alignment horizontal="left"/>
    </xf>
    <xf numFmtId="4" fontId="10" fillId="0" borderId="0" xfId="1429" applyNumberFormat="1" applyBorder="1" applyAlignment="1"/>
    <xf numFmtId="0" fontId="10" fillId="0" borderId="0" xfId="1429" applyBorder="1" applyAlignment="1">
      <alignment horizontal="left"/>
    </xf>
    <xf numFmtId="4" fontId="31" fillId="0" borderId="0" xfId="1429" applyNumberFormat="1" applyFont="1" applyBorder="1" applyAlignment="1"/>
    <xf numFmtId="0" fontId="10" fillId="0" borderId="0" xfId="1429" applyBorder="1" applyAlignment="1">
      <alignment horizontal="left" vertical="center"/>
    </xf>
    <xf numFmtId="0" fontId="24" fillId="0" borderId="0" xfId="1429" applyFont="1"/>
    <xf numFmtId="0" fontId="24" fillId="0" borderId="0" xfId="1429" applyFont="1" applyBorder="1"/>
    <xf numFmtId="4" fontId="29" fillId="0" borderId="1" xfId="1429" applyNumberFormat="1" applyFont="1" applyBorder="1"/>
    <xf numFmtId="0" fontId="37" fillId="30" borderId="27" xfId="1429" applyFont="1" applyFill="1" applyBorder="1" applyAlignment="1">
      <alignment horizontal="center" vertical="center"/>
    </xf>
    <xf numFmtId="4" fontId="24" fillId="0" borderId="0" xfId="1429" applyNumberFormat="1" applyFont="1" applyBorder="1"/>
    <xf numFmtId="4" fontId="29" fillId="0" borderId="39" xfId="1429" applyNumberFormat="1" applyFont="1" applyBorder="1"/>
    <xf numFmtId="0" fontId="37" fillId="30" borderId="40" xfId="1429" applyFont="1" applyFill="1" applyBorder="1" applyAlignment="1">
      <alignment horizontal="center" vertical="center"/>
    </xf>
    <xf numFmtId="0" fontId="27" fillId="0" borderId="0" xfId="1539" applyFont="1" applyAlignment="1">
      <alignment vertical="center"/>
    </xf>
    <xf numFmtId="0" fontId="0" fillId="0" borderId="0" xfId="1539" applyFont="1" applyAlignment="1">
      <alignment vertical="center"/>
    </xf>
    <xf numFmtId="0" fontId="24" fillId="0" borderId="0" xfId="1539" applyFont="1" applyAlignment="1">
      <alignment vertical="center"/>
    </xf>
    <xf numFmtId="164" fontId="24" fillId="0" borderId="0" xfId="1" applyFont="1" applyAlignment="1">
      <alignment vertical="center"/>
    </xf>
    <xf numFmtId="0" fontId="24" fillId="0" borderId="0" xfId="1539" applyFont="1"/>
    <xf numFmtId="0" fontId="10" fillId="0" borderId="0" xfId="1539" applyFont="1" applyAlignment="1">
      <alignment vertical="center"/>
    </xf>
    <xf numFmtId="164" fontId="10" fillId="0" borderId="0" xfId="1"/>
    <xf numFmtId="0" fontId="10" fillId="0" borderId="0" xfId="1539" applyFont="1" applyAlignment="1">
      <alignment vertical="center" wrapText="1"/>
    </xf>
    <xf numFmtId="0" fontId="26" fillId="0" borderId="0" xfId="1539" applyFont="1" applyAlignment="1">
      <alignment vertical="center"/>
    </xf>
    <xf numFmtId="0" fontId="0" fillId="2" borderId="0" xfId="1539" applyFont="1" applyFill="1" applyAlignment="1">
      <alignment vertical="center"/>
    </xf>
    <xf numFmtId="182" fontId="27" fillId="0" borderId="0" xfId="1539" applyNumberFormat="1" applyFont="1" applyAlignment="1">
      <alignment vertical="center"/>
    </xf>
    <xf numFmtId="0" fontId="24" fillId="0" borderId="0" xfId="1437" applyFont="1" applyAlignment="1">
      <alignment vertical="center"/>
    </xf>
    <xf numFmtId="0" fontId="38" fillId="0" borderId="0" xfId="1539" applyFont="1" applyAlignment="1">
      <alignment vertical="center"/>
    </xf>
    <xf numFmtId="0" fontId="30" fillId="32" borderId="0" xfId="1539" applyFont="1" applyFill="1" applyAlignment="1">
      <alignment vertical="center" wrapText="1"/>
    </xf>
    <xf numFmtId="0" fontId="27" fillId="0" borderId="1" xfId="1539" applyFont="1" applyBorder="1" applyAlignment="1">
      <alignment horizontal="center" vertical="center" wrapText="1"/>
    </xf>
    <xf numFmtId="0" fontId="27" fillId="0" borderId="1" xfId="1539" applyFont="1" applyBorder="1" applyAlignment="1">
      <alignment horizontal="center" vertical="center"/>
    </xf>
    <xf numFmtId="0" fontId="27" fillId="0" borderId="0" xfId="1539" applyFont="1" applyAlignment="1">
      <alignment vertical="center" wrapText="1"/>
    </xf>
    <xf numFmtId="0" fontId="0" fillId="0" borderId="0" xfId="1539" applyFont="1" applyAlignment="1">
      <alignment vertical="center" wrapText="1"/>
    </xf>
    <xf numFmtId="0" fontId="40" fillId="0" borderId="14" xfId="1539" applyFont="1" applyBorder="1" applyAlignment="1">
      <alignment horizontal="center" vertical="center" wrapText="1"/>
    </xf>
    <xf numFmtId="0" fontId="41" fillId="0" borderId="0" xfId="1539" applyFont="1" applyAlignment="1">
      <alignment horizontal="left" vertical="center" wrapText="1"/>
    </xf>
    <xf numFmtId="0" fontId="40" fillId="0" borderId="15" xfId="1539" applyFont="1" applyBorder="1" applyAlignment="1">
      <alignment horizontal="center" vertical="center" wrapText="1"/>
    </xf>
    <xf numFmtId="4" fontId="40" fillId="0" borderId="16" xfId="1539" applyNumberFormat="1" applyFont="1" applyBorder="1" applyAlignment="1">
      <alignment horizontal="center" vertical="center" wrapText="1"/>
    </xf>
    <xf numFmtId="0" fontId="40" fillId="0" borderId="14" xfId="1539" applyFont="1" applyBorder="1" applyAlignment="1">
      <alignment horizontal="right" vertical="center" wrapText="1"/>
    </xf>
    <xf numFmtId="0" fontId="40" fillId="0" borderId="15" xfId="1539" applyFont="1" applyBorder="1" applyAlignment="1">
      <alignment vertical="center" wrapText="1"/>
    </xf>
    <xf numFmtId="179" fontId="39" fillId="0" borderId="15" xfId="1539" applyNumberFormat="1" applyFont="1" applyBorder="1" applyAlignment="1">
      <alignment vertical="center" wrapText="1"/>
    </xf>
    <xf numFmtId="179" fontId="39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 wrapText="1"/>
    </xf>
    <xf numFmtId="0" fontId="39" fillId="0" borderId="15" xfId="1539" applyFont="1" applyBorder="1" applyAlignment="1">
      <alignment vertical="center" wrapText="1"/>
    </xf>
    <xf numFmtId="0" fontId="39" fillId="0" borderId="14" xfId="1539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center" vertical="center" wrapText="1"/>
    </xf>
    <xf numFmtId="179" fontId="40" fillId="0" borderId="16" xfId="1539" applyNumberFormat="1" applyFont="1" applyBorder="1" applyAlignment="1">
      <alignment vertical="center" wrapText="1"/>
    </xf>
    <xf numFmtId="0" fontId="42" fillId="31" borderId="11" xfId="1539" applyFont="1" applyFill="1" applyBorder="1" applyAlignment="1">
      <alignment horizontal="right" vertical="center" wrapText="1"/>
    </xf>
    <xf numFmtId="0" fontId="42" fillId="31" borderId="12" xfId="1539" applyFont="1" applyFill="1" applyBorder="1" applyAlignment="1">
      <alignment horizontal="left" vertical="center" wrapText="1"/>
    </xf>
    <xf numFmtId="179" fontId="43" fillId="31" borderId="12" xfId="1539" applyNumberFormat="1" applyFont="1" applyFill="1" applyBorder="1" applyAlignment="1">
      <alignment vertical="center" wrapText="1"/>
    </xf>
    <xf numFmtId="179" fontId="42" fillId="31" borderId="13" xfId="1539" applyNumberFormat="1" applyFont="1" applyFill="1" applyBorder="1" applyAlignment="1">
      <alignment vertical="center" wrapText="1"/>
    </xf>
    <xf numFmtId="0" fontId="43" fillId="31" borderId="11" xfId="1539" applyFont="1" applyFill="1" applyBorder="1" applyAlignment="1">
      <alignment horizontal="right" vertical="center" wrapText="1"/>
    </xf>
    <xf numFmtId="0" fontId="43" fillId="31" borderId="12" xfId="1539" applyFont="1" applyFill="1" applyBorder="1" applyAlignment="1">
      <alignment vertical="center" wrapText="1"/>
    </xf>
    <xf numFmtId="179" fontId="43" fillId="31" borderId="12" xfId="1539" applyNumberFormat="1" applyFont="1" applyFill="1" applyBorder="1" applyAlignment="1">
      <alignment horizontal="center" vertical="center" wrapText="1"/>
    </xf>
    <xf numFmtId="180" fontId="42" fillId="31" borderId="13" xfId="1539" applyNumberFormat="1" applyFont="1" applyFill="1" applyBorder="1" applyAlignment="1">
      <alignment vertical="center" wrapText="1"/>
    </xf>
    <xf numFmtId="0" fontId="39" fillId="0" borderId="0" xfId="1539" applyFont="1"/>
    <xf numFmtId="0" fontId="39" fillId="0" borderId="0" xfId="0" applyFont="1"/>
    <xf numFmtId="1" fontId="40" fillId="0" borderId="14" xfId="1539" applyNumberFormat="1" applyFont="1" applyBorder="1" applyAlignment="1">
      <alignment horizontal="right" vertical="center" wrapText="1"/>
    </xf>
    <xf numFmtId="0" fontId="40" fillId="0" borderId="15" xfId="1539" applyFont="1" applyBorder="1" applyAlignment="1">
      <alignment horizontal="left" vertical="center" wrapText="1"/>
    </xf>
    <xf numFmtId="4" fontId="39" fillId="0" borderId="15" xfId="1539" applyNumberFormat="1" applyFont="1" applyBorder="1" applyAlignment="1">
      <alignment horizontal="right" vertical="center" wrapText="1"/>
    </xf>
    <xf numFmtId="0" fontId="39" fillId="0" borderId="15" xfId="1539" applyFont="1" applyBorder="1" applyAlignment="1">
      <alignment horizontal="center" vertical="center" wrapText="1"/>
    </xf>
    <xf numFmtId="4" fontId="39" fillId="0" borderId="15" xfId="1539" applyNumberFormat="1" applyFont="1" applyBorder="1" applyAlignment="1">
      <alignment horizontal="center" vertical="center" wrapText="1"/>
    </xf>
    <xf numFmtId="0" fontId="39" fillId="0" borderId="15" xfId="1539" applyFont="1" applyBorder="1" applyAlignment="1">
      <alignment horizontal="left" vertical="center" wrapText="1"/>
    </xf>
    <xf numFmtId="4" fontId="39" fillId="0" borderId="16" xfId="1539" applyNumberFormat="1" applyFont="1" applyBorder="1" applyAlignment="1">
      <alignment horizontal="center" vertical="center" wrapText="1"/>
    </xf>
    <xf numFmtId="1" fontId="39" fillId="0" borderId="14" xfId="1539" applyNumberFormat="1" applyFont="1" applyBorder="1" applyAlignment="1">
      <alignment horizontal="right" vertical="center" wrapText="1"/>
    </xf>
    <xf numFmtId="1" fontId="43" fillId="31" borderId="41" xfId="1539" applyNumberFormat="1" applyFont="1" applyFill="1" applyBorder="1" applyAlignment="1">
      <alignment horizontal="right" vertical="center" wrapText="1"/>
    </xf>
    <xf numFmtId="0" fontId="42" fillId="31" borderId="42" xfId="1539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horizontal="right" vertical="center" wrapText="1"/>
    </xf>
    <xf numFmtId="179" fontId="43" fillId="31" borderId="42" xfId="1539" applyNumberFormat="1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vertical="center" wrapText="1"/>
    </xf>
    <xf numFmtId="179" fontId="44" fillId="31" borderId="42" xfId="1539" applyNumberFormat="1" applyFont="1" applyFill="1" applyBorder="1" applyAlignment="1">
      <alignment horizontal="right" vertical="center" wrapText="1"/>
    </xf>
    <xf numFmtId="179" fontId="42" fillId="31" borderId="42" xfId="1539" applyNumberFormat="1" applyFont="1" applyFill="1" applyBorder="1" applyAlignment="1">
      <alignment vertical="center" wrapText="1"/>
    </xf>
    <xf numFmtId="4" fontId="40" fillId="0" borderId="16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 wrapText="1"/>
    </xf>
    <xf numFmtId="180" fontId="42" fillId="31" borderId="43" xfId="1539" applyNumberFormat="1" applyFont="1" applyFill="1" applyBorder="1" applyAlignment="1">
      <alignment vertical="center" wrapText="1"/>
    </xf>
    <xf numFmtId="0" fontId="39" fillId="0" borderId="15" xfId="1539" applyFont="1" applyBorder="1" applyAlignment="1">
      <alignment horizontal="right" vertical="center" wrapText="1"/>
    </xf>
    <xf numFmtId="4" fontId="45" fillId="0" borderId="16" xfId="1539" applyNumberFormat="1" applyFont="1" applyBorder="1" applyAlignment="1">
      <alignment horizontal="right" vertical="center" wrapText="1"/>
    </xf>
    <xf numFmtId="1" fontId="39" fillId="0" borderId="18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vertical="center" wrapText="1"/>
    </xf>
    <xf numFmtId="4" fontId="39" fillId="0" borderId="19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horizontal="center" vertical="center" wrapText="1"/>
    </xf>
    <xf numFmtId="4" fontId="39" fillId="0" borderId="19" xfId="1539" applyNumberFormat="1" applyFont="1" applyBorder="1" applyAlignment="1">
      <alignment horizontal="center" vertical="center" wrapText="1"/>
    </xf>
    <xf numFmtId="4" fontId="40" fillId="0" borderId="20" xfId="1539" applyNumberFormat="1" applyFont="1" applyBorder="1" applyAlignment="1">
      <alignment horizontal="center" vertical="center" wrapText="1"/>
    </xf>
    <xf numFmtId="0" fontId="42" fillId="31" borderId="42" xfId="1539" applyFont="1" applyFill="1" applyBorder="1" applyAlignment="1">
      <alignment horizontal="right" vertical="center" wrapText="1"/>
    </xf>
    <xf numFmtId="4" fontId="43" fillId="31" borderId="42" xfId="1539" applyNumberFormat="1" applyFont="1" applyFill="1" applyBorder="1" applyAlignment="1">
      <alignment horizontal="right" vertical="center" wrapText="1"/>
    </xf>
    <xf numFmtId="0" fontId="43" fillId="31" borderId="42" xfId="1539" applyFont="1" applyFill="1" applyBorder="1" applyAlignment="1">
      <alignment horizontal="center" vertical="center" wrapText="1"/>
    </xf>
    <xf numFmtId="4" fontId="43" fillId="31" borderId="42" xfId="1539" applyNumberFormat="1" applyFont="1" applyFill="1" applyBorder="1" applyAlignment="1">
      <alignment horizontal="center" vertical="center" wrapText="1"/>
    </xf>
    <xf numFmtId="181" fontId="39" fillId="0" borderId="14" xfId="1539" applyNumberFormat="1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right" vertical="center" wrapText="1"/>
    </xf>
    <xf numFmtId="179" fontId="39" fillId="0" borderId="16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center" vertical="center" wrapText="1"/>
    </xf>
    <xf numFmtId="0" fontId="42" fillId="31" borderId="44" xfId="1539" applyFont="1" applyFill="1" applyBorder="1" applyAlignment="1">
      <alignment horizontal="right" vertical="center" wrapText="1"/>
    </xf>
    <xf numFmtId="0" fontId="39" fillId="0" borderId="0" xfId="1539" applyFont="1" applyAlignment="1">
      <alignment vertical="center"/>
    </xf>
    <xf numFmtId="0" fontId="42" fillId="31" borderId="44" xfId="1539" applyFont="1" applyFill="1" applyBorder="1" applyAlignment="1">
      <alignment horizontal="left" vertical="center" wrapText="1"/>
    </xf>
    <xf numFmtId="179" fontId="40" fillId="0" borderId="15" xfId="1539" applyNumberFormat="1" applyFont="1" applyBorder="1" applyAlignment="1">
      <alignment horizontal="right" vertical="center" wrapText="1"/>
    </xf>
    <xf numFmtId="179" fontId="40" fillId="0" borderId="15" xfId="1539" applyNumberFormat="1" applyFont="1" applyBorder="1" applyAlignment="1">
      <alignment horizontal="center" vertical="center" wrapText="1"/>
    </xf>
    <xf numFmtId="179" fontId="40" fillId="0" borderId="15" xfId="1539" applyNumberFormat="1" applyFont="1" applyBorder="1" applyAlignment="1">
      <alignment vertical="center" wrapText="1"/>
    </xf>
    <xf numFmtId="180" fontId="42" fillId="31" borderId="43" xfId="1539" applyNumberFormat="1" applyFont="1" applyFill="1" applyBorder="1" applyAlignment="1">
      <alignment horizontal="right" vertical="center" wrapText="1"/>
    </xf>
    <xf numFmtId="1" fontId="40" fillId="0" borderId="14" xfId="1539" applyNumberFormat="1" applyFont="1" applyBorder="1" applyAlignment="1">
      <alignment horizontal="right" vertical="center"/>
    </xf>
    <xf numFmtId="0" fontId="40" fillId="0" borderId="15" xfId="1539" applyFont="1" applyBorder="1" applyAlignment="1">
      <alignment vertical="center"/>
    </xf>
    <xf numFmtId="4" fontId="39" fillId="0" borderId="15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center" vertical="center"/>
    </xf>
    <xf numFmtId="4" fontId="39" fillId="0" borderId="15" xfId="1539" applyNumberFormat="1" applyFont="1" applyBorder="1" applyAlignment="1">
      <alignment horizontal="center" vertical="center"/>
    </xf>
    <xf numFmtId="4" fontId="40" fillId="0" borderId="16" xfId="1539" applyNumberFormat="1" applyFont="1" applyBorder="1" applyAlignment="1">
      <alignment horizontal="center" vertical="center"/>
    </xf>
    <xf numFmtId="1" fontId="39" fillId="0" borderId="14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left" vertical="center"/>
    </xf>
    <xf numFmtId="4" fontId="40" fillId="0" borderId="16" xfId="1539" applyNumberFormat="1" applyFont="1" applyBorder="1" applyAlignment="1">
      <alignment horizontal="right" vertical="center"/>
    </xf>
    <xf numFmtId="4" fontId="45" fillId="0" borderId="15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vertical="center"/>
    </xf>
    <xf numFmtId="1" fontId="39" fillId="0" borderId="14" xfId="1539" applyNumberFormat="1" applyFont="1" applyBorder="1" applyAlignment="1">
      <alignment horizontal="right"/>
    </xf>
    <xf numFmtId="0" fontId="39" fillId="0" borderId="15" xfId="1539" applyFont="1" applyBorder="1"/>
    <xf numFmtId="4" fontId="39" fillId="0" borderId="15" xfId="1539" applyNumberFormat="1" applyFont="1" applyBorder="1" applyAlignment="1">
      <alignment horizontal="right"/>
    </xf>
    <xf numFmtId="0" fontId="39" fillId="0" borderId="15" xfId="1539" applyFont="1" applyBorder="1" applyAlignment="1">
      <alignment horizontal="center"/>
    </xf>
    <xf numFmtId="4" fontId="39" fillId="0" borderId="16" xfId="1539" applyNumberFormat="1" applyFont="1" applyBorder="1" applyAlignment="1">
      <alignment horizontal="right"/>
    </xf>
    <xf numFmtId="174" fontId="39" fillId="0" borderId="15" xfId="1539" applyNumberFormat="1" applyFont="1" applyBorder="1" applyAlignment="1">
      <alignment horizontal="left" vertical="center" wrapText="1"/>
    </xf>
    <xf numFmtId="0" fontId="40" fillId="0" borderId="15" xfId="1539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vertical="center"/>
    </xf>
    <xf numFmtId="179" fontId="39" fillId="0" borderId="15" xfId="1539" applyNumberFormat="1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horizontal="right" vertical="center"/>
    </xf>
    <xf numFmtId="179" fontId="39" fillId="0" borderId="16" xfId="1539" applyNumberFormat="1" applyFont="1" applyBorder="1" applyAlignment="1">
      <alignment horizontal="right" vertical="center"/>
    </xf>
    <xf numFmtId="4" fontId="40" fillId="0" borderId="15" xfId="1539" applyNumberFormat="1" applyFont="1" applyBorder="1" applyAlignment="1">
      <alignment horizontal="right" vertical="center"/>
    </xf>
    <xf numFmtId="4" fontId="39" fillId="0" borderId="16" xfId="1539" applyNumberFormat="1" applyFont="1" applyBorder="1" applyAlignment="1">
      <alignment horizontal="center" vertical="center"/>
    </xf>
    <xf numFmtId="4" fontId="40" fillId="0" borderId="15" xfId="1539" applyNumberFormat="1" applyFont="1" applyBorder="1" applyAlignment="1">
      <alignment horizontal="center" vertical="center"/>
    </xf>
    <xf numFmtId="0" fontId="40" fillId="0" borderId="14" xfId="1539" applyFont="1" applyBorder="1" applyAlignment="1">
      <alignment horizontal="center" vertical="center"/>
    </xf>
    <xf numFmtId="164" fontId="39" fillId="0" borderId="15" xfId="1" applyFont="1" applyBorder="1" applyAlignment="1">
      <alignment vertical="center"/>
    </xf>
    <xf numFmtId="164" fontId="39" fillId="0" borderId="16" xfId="1" applyFont="1" applyBorder="1" applyAlignment="1">
      <alignment vertical="center"/>
    </xf>
    <xf numFmtId="0" fontId="40" fillId="0" borderId="14" xfId="1539" applyFont="1" applyBorder="1" applyAlignment="1">
      <alignment horizontal="right" vertical="center"/>
    </xf>
    <xf numFmtId="164" fontId="45" fillId="0" borderId="15" xfId="1" applyFont="1" applyBorder="1" applyAlignment="1">
      <alignment vertical="center"/>
    </xf>
    <xf numFmtId="0" fontId="39" fillId="0" borderId="14" xfId="1539" applyFont="1" applyBorder="1" applyAlignment="1">
      <alignment horizontal="right" vertical="center"/>
    </xf>
    <xf numFmtId="0" fontId="40" fillId="0" borderId="15" xfId="1539" applyFont="1" applyBorder="1" applyAlignment="1">
      <alignment horizontal="left" vertical="center"/>
    </xf>
    <xf numFmtId="164" fontId="40" fillId="0" borderId="16" xfId="1" applyFont="1" applyBorder="1" applyAlignment="1">
      <alignment vertical="center"/>
    </xf>
    <xf numFmtId="181" fontId="43" fillId="31" borderId="41" xfId="1539" applyNumberFormat="1" applyFont="1" applyFill="1" applyBorder="1" applyAlignment="1">
      <alignment horizontal="right" vertical="center" wrapText="1"/>
    </xf>
    <xf numFmtId="1" fontId="39" fillId="0" borderId="14" xfId="1539" applyNumberFormat="1" applyFont="1" applyBorder="1" applyAlignment="1">
      <alignment horizontal="center" vertical="center"/>
    </xf>
    <xf numFmtId="183" fontId="40" fillId="0" borderId="15" xfId="1539" applyNumberFormat="1" applyFont="1" applyBorder="1" applyAlignment="1">
      <alignment vertical="center"/>
    </xf>
    <xf numFmtId="0" fontId="41" fillId="0" borderId="15" xfId="1539" applyFont="1" applyBorder="1" applyAlignment="1">
      <alignment horizontal="left" vertical="center" wrapText="1"/>
    </xf>
    <xf numFmtId="4" fontId="40" fillId="0" borderId="15" xfId="1539" applyNumberFormat="1" applyFont="1" applyBorder="1" applyAlignment="1">
      <alignment vertical="center" wrapText="1"/>
    </xf>
    <xf numFmtId="4" fontId="40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/>
    </xf>
    <xf numFmtId="0" fontId="39" fillId="0" borderId="16" xfId="1539" applyFont="1" applyBorder="1" applyAlignment="1">
      <alignment vertical="center"/>
    </xf>
    <xf numFmtId="0" fontId="40" fillId="0" borderId="17" xfId="1539" applyFont="1" applyBorder="1" applyAlignment="1">
      <alignment vertical="center" wrapText="1"/>
    </xf>
    <xf numFmtId="179" fontId="43" fillId="31" borderId="45" xfId="1539" applyNumberFormat="1" applyFont="1" applyFill="1" applyBorder="1" applyAlignment="1">
      <alignment horizontal="right" vertical="center" wrapText="1"/>
    </xf>
    <xf numFmtId="184" fontId="40" fillId="0" borderId="45" xfId="1539" applyNumberFormat="1" applyFont="1" applyBorder="1" applyAlignment="1">
      <alignment horizontal="right" vertical="center" wrapText="1"/>
    </xf>
    <xf numFmtId="179" fontId="43" fillId="31" borderId="45" xfId="1539" applyNumberFormat="1" applyFont="1" applyFill="1" applyBorder="1" applyAlignment="1">
      <alignment horizontal="left" vertical="center" wrapText="1"/>
    </xf>
    <xf numFmtId="0" fontId="39" fillId="0" borderId="15" xfId="1539" applyFont="1" applyBorder="1" applyAlignment="1">
      <alignment horizontal="right" vertical="center"/>
    </xf>
    <xf numFmtId="4" fontId="45" fillId="0" borderId="15" xfId="1539" applyNumberFormat="1" applyFont="1" applyBorder="1" applyAlignment="1">
      <alignment vertical="center"/>
    </xf>
    <xf numFmtId="0" fontId="45" fillId="0" borderId="15" xfId="1539" applyFont="1" applyBorder="1" applyAlignment="1">
      <alignment horizontal="center" vertical="center"/>
    </xf>
    <xf numFmtId="4" fontId="45" fillId="0" borderId="16" xfId="1539" applyNumberFormat="1" applyFont="1" applyBorder="1" applyAlignment="1">
      <alignment horizontal="right" vertical="center"/>
    </xf>
    <xf numFmtId="0" fontId="45" fillId="0" borderId="14" xfId="1539" applyFont="1" applyBorder="1" applyAlignment="1">
      <alignment horizontal="right" vertical="center"/>
    </xf>
    <xf numFmtId="0" fontId="45" fillId="0" borderId="15" xfId="1539" applyFont="1" applyBorder="1" applyAlignment="1">
      <alignment horizontal="left" vertical="center"/>
    </xf>
    <xf numFmtId="164" fontId="45" fillId="0" borderId="15" xfId="1" applyFont="1" applyBorder="1" applyAlignment="1">
      <alignment horizontal="left" vertical="center"/>
    </xf>
    <xf numFmtId="164" fontId="39" fillId="0" borderId="16" xfId="1" applyFont="1" applyBorder="1" applyAlignment="1">
      <alignment horizontal="right" vertical="center"/>
    </xf>
    <xf numFmtId="176" fontId="39" fillId="0" borderId="15" xfId="1539" applyNumberFormat="1" applyFont="1" applyBorder="1" applyAlignment="1">
      <alignment horizontal="center" vertical="center"/>
    </xf>
    <xf numFmtId="176" fontId="39" fillId="0" borderId="16" xfId="1539" applyNumberFormat="1" applyFont="1" applyBorder="1" applyAlignment="1">
      <alignment vertical="center"/>
    </xf>
    <xf numFmtId="4" fontId="40" fillId="0" borderId="15" xfId="1539" applyNumberFormat="1" applyFont="1" applyBorder="1" applyAlignment="1">
      <alignment vertical="center"/>
    </xf>
    <xf numFmtId="4" fontId="40" fillId="0" borderId="16" xfId="1539" applyNumberFormat="1" applyFont="1" applyBorder="1" applyAlignment="1">
      <alignment vertical="center"/>
    </xf>
    <xf numFmtId="4" fontId="39" fillId="0" borderId="15" xfId="1539" applyNumberFormat="1" applyFont="1" applyBorder="1" applyAlignment="1">
      <alignment vertical="center"/>
    </xf>
    <xf numFmtId="4" fontId="39" fillId="0" borderId="16" xfId="1539" applyNumberFormat="1" applyFont="1" applyBorder="1" applyAlignment="1">
      <alignment vertical="center"/>
    </xf>
    <xf numFmtId="4" fontId="45" fillId="0" borderId="16" xfId="1539" applyNumberFormat="1" applyFont="1" applyBorder="1" applyAlignment="1">
      <alignment horizontal="center" vertical="center" wrapText="1"/>
    </xf>
    <xf numFmtId="0" fontId="44" fillId="0" borderId="15" xfId="1539" applyFont="1" applyBorder="1" applyAlignment="1">
      <alignment horizontal="left" vertical="center"/>
    </xf>
    <xf numFmtId="4" fontId="44" fillId="0" borderId="16" xfId="1539" applyNumberFormat="1" applyFont="1" applyBorder="1" applyAlignment="1">
      <alignment horizontal="right" vertical="center"/>
    </xf>
    <xf numFmtId="0" fontId="39" fillId="0" borderId="11" xfId="0" applyFont="1" applyBorder="1" applyAlignment="1">
      <alignment vertical="center"/>
    </xf>
    <xf numFmtId="0" fontId="40" fillId="0" borderId="12" xfId="0" applyFont="1" applyBorder="1" applyAlignment="1">
      <alignment horizontal="left" vertical="center"/>
    </xf>
    <xf numFmtId="0" fontId="39" fillId="0" borderId="12" xfId="0" applyFont="1" applyBorder="1" applyAlignment="1">
      <alignment horizontal="right" vertical="center"/>
    </xf>
    <xf numFmtId="0" fontId="39" fillId="0" borderId="12" xfId="0" applyFont="1" applyBorder="1" applyAlignment="1">
      <alignment horizontal="center" vertical="center"/>
    </xf>
    <xf numFmtId="0" fontId="39" fillId="0" borderId="13" xfId="0" applyFont="1" applyBorder="1" applyAlignment="1">
      <alignment horizontal="right" vertical="center"/>
    </xf>
    <xf numFmtId="0" fontId="39" fillId="0" borderId="14" xfId="0" applyFont="1" applyBorder="1" applyAlignment="1">
      <alignment vertical="center"/>
    </xf>
    <xf numFmtId="0" fontId="40" fillId="0" borderId="15" xfId="0" applyFont="1" applyBorder="1" applyAlignment="1">
      <alignment horizontal="left" vertical="center"/>
    </xf>
    <xf numFmtId="0" fontId="39" fillId="0" borderId="15" xfId="0" applyFont="1" applyBorder="1" applyAlignment="1">
      <alignment horizontal="right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right" vertical="center"/>
    </xf>
    <xf numFmtId="0" fontId="39" fillId="0" borderId="15" xfId="0" applyFont="1" applyBorder="1" applyAlignment="1">
      <alignment horizontal="left" vertical="center"/>
    </xf>
    <xf numFmtId="177" fontId="39" fillId="0" borderId="15" xfId="0" applyNumberFormat="1" applyFont="1" applyBorder="1" applyAlignment="1" applyProtection="1">
      <alignment horizontal="right" vertical="center"/>
      <protection locked="0"/>
    </xf>
    <xf numFmtId="4" fontId="39" fillId="0" borderId="15" xfId="0" applyNumberFormat="1" applyFont="1" applyBorder="1" applyAlignment="1">
      <alignment horizontal="right" vertical="center"/>
    </xf>
    <xf numFmtId="4" fontId="39" fillId="0" borderId="16" xfId="0" applyNumberFormat="1" applyFont="1" applyBorder="1" applyAlignment="1" applyProtection="1">
      <alignment horizontal="right" vertical="center"/>
      <protection locked="0"/>
    </xf>
    <xf numFmtId="2" fontId="39" fillId="0" borderId="15" xfId="0" applyNumberFormat="1" applyFont="1" applyBorder="1" applyAlignment="1">
      <alignment horizontal="right" vertical="center"/>
    </xf>
    <xf numFmtId="1" fontId="43" fillId="33" borderId="41" xfId="0" applyNumberFormat="1" applyFont="1" applyFill="1" applyBorder="1" applyAlignment="1">
      <alignment horizontal="right" vertical="center" wrapText="1"/>
    </xf>
    <xf numFmtId="0" fontId="42" fillId="33" borderId="42" xfId="0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horizontal="right" vertical="center" wrapText="1"/>
    </xf>
    <xf numFmtId="179" fontId="43" fillId="33" borderId="42" xfId="0" applyNumberFormat="1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vertical="center" wrapText="1"/>
    </xf>
    <xf numFmtId="180" fontId="42" fillId="33" borderId="43" xfId="0" applyNumberFormat="1" applyFont="1" applyFill="1" applyBorder="1" applyAlignment="1">
      <alignment horizontal="right" vertical="center" wrapText="1"/>
    </xf>
    <xf numFmtId="0" fontId="40" fillId="0" borderId="30" xfId="1429" applyFont="1" applyBorder="1"/>
    <xf numFmtId="4" fontId="40" fillId="0" borderId="28" xfId="1429" applyNumberFormat="1" applyFont="1" applyBorder="1"/>
    <xf numFmtId="4" fontId="10" fillId="0" borderId="46" xfId="1429" applyNumberFormat="1" applyBorder="1"/>
    <xf numFmtId="4" fontId="10" fillId="0" borderId="21" xfId="1429" applyNumberFormat="1" applyBorder="1"/>
    <xf numFmtId="4" fontId="10" fillId="37" borderId="1" xfId="1429" applyNumberFormat="1" applyFill="1" applyBorder="1"/>
    <xf numFmtId="0" fontId="31" fillId="38" borderId="1" xfId="1429" applyFont="1" applyFill="1" applyBorder="1"/>
    <xf numFmtId="0" fontId="10" fillId="37" borderId="1" xfId="1429" applyFill="1" applyBorder="1" applyAlignment="1">
      <alignment horizontal="center"/>
    </xf>
    <xf numFmtId="4" fontId="31" fillId="38" borderId="1" xfId="1429" applyNumberFormat="1" applyFont="1" applyFill="1" applyBorder="1"/>
    <xf numFmtId="4" fontId="31" fillId="35" borderId="1" xfId="1429" applyNumberFormat="1" applyFont="1" applyFill="1" applyBorder="1"/>
    <xf numFmtId="4" fontId="31" fillId="35" borderId="21" xfId="1429" applyNumberFormat="1" applyFont="1" applyFill="1" applyBorder="1" applyAlignment="1"/>
    <xf numFmtId="0" fontId="24" fillId="0" borderId="0" xfId="1539" applyFont="1" applyFill="1"/>
    <xf numFmtId="0" fontId="50" fillId="0" borderId="0" xfId="0" applyFont="1"/>
    <xf numFmtId="0" fontId="53" fillId="0" borderId="0" xfId="1432" applyFont="1" applyAlignment="1">
      <alignment vertical="center"/>
    </xf>
    <xf numFmtId="0" fontId="53" fillId="41" borderId="0" xfId="1432" applyFont="1" applyFill="1" applyAlignment="1">
      <alignment vertical="center"/>
    </xf>
    <xf numFmtId="0" fontId="54" fillId="0" borderId="49" xfId="0" applyFont="1" applyBorder="1" applyAlignment="1">
      <alignment horizontal="right" vertical="center"/>
    </xf>
    <xf numFmtId="0" fontId="54" fillId="39" borderId="49" xfId="0" applyFont="1" applyFill="1" applyBorder="1" applyAlignment="1">
      <alignment vertical="center" wrapText="1"/>
    </xf>
    <xf numFmtId="0" fontId="54" fillId="0" borderId="49" xfId="0" applyFont="1" applyBorder="1" applyAlignment="1">
      <alignment horizontal="center" vertical="center"/>
    </xf>
    <xf numFmtId="0" fontId="53" fillId="0" borderId="0" xfId="1432" applyFont="1" applyAlignment="1">
      <alignment horizontal="center" vertical="center"/>
    </xf>
    <xf numFmtId="181" fontId="51" fillId="0" borderId="49" xfId="0" applyNumberFormat="1" applyFont="1" applyBorder="1" applyAlignment="1">
      <alignment horizontal="right" vertical="center"/>
    </xf>
    <xf numFmtId="0" fontId="51" fillId="0" borderId="49" xfId="0" applyFont="1" applyBorder="1" applyAlignment="1">
      <alignment horizontal="left" vertical="center"/>
    </xf>
    <xf numFmtId="4" fontId="51" fillId="0" borderId="49" xfId="0" applyNumberFormat="1" applyFont="1" applyBorder="1" applyAlignment="1">
      <alignment horizontal="center" vertical="center"/>
    </xf>
    <xf numFmtId="186" fontId="51" fillId="0" borderId="49" xfId="0" applyNumberFormat="1" applyFont="1" applyBorder="1" applyAlignment="1">
      <alignment horizontal="center" vertical="center"/>
    </xf>
    <xf numFmtId="4" fontId="51" fillId="0" borderId="49" xfId="1" applyNumberFormat="1" applyFont="1" applyBorder="1" applyAlignment="1">
      <alignment horizontal="right" vertical="center"/>
    </xf>
    <xf numFmtId="164" fontId="51" fillId="0" borderId="49" xfId="1" applyFont="1" applyBorder="1" applyAlignment="1">
      <alignment vertical="center"/>
    </xf>
    <xf numFmtId="0" fontId="51" fillId="0" borderId="49" xfId="0" applyFont="1" applyBorder="1" applyAlignment="1">
      <alignment horizontal="right" vertical="center"/>
    </xf>
    <xf numFmtId="4" fontId="51" fillId="40" borderId="49" xfId="0" applyNumberFormat="1" applyFont="1" applyFill="1" applyBorder="1" applyAlignment="1">
      <alignment horizontal="center" vertical="center"/>
    </xf>
    <xf numFmtId="186" fontId="51" fillId="40" borderId="49" xfId="0" applyNumberFormat="1" applyFont="1" applyFill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185" fontId="52" fillId="40" borderId="49" xfId="0" applyNumberFormat="1" applyFont="1" applyFill="1" applyBorder="1" applyAlignment="1">
      <alignment vertical="center"/>
    </xf>
    <xf numFmtId="0" fontId="52" fillId="0" borderId="49" xfId="0" applyFont="1" applyBorder="1" applyAlignment="1">
      <alignment horizontal="right" vertical="center"/>
    </xf>
    <xf numFmtId="0" fontId="52" fillId="0" borderId="49" xfId="0" applyFont="1" applyBorder="1" applyAlignment="1">
      <alignment horizontal="left" vertical="center" wrapText="1"/>
    </xf>
    <xf numFmtId="0" fontId="54" fillId="0" borderId="49" xfId="0" applyFont="1" applyBorder="1" applyAlignment="1">
      <alignment vertical="center" wrapText="1"/>
    </xf>
    <xf numFmtId="181" fontId="51" fillId="0" borderId="49" xfId="0" applyNumberFormat="1" applyFont="1" applyFill="1" applyBorder="1" applyAlignment="1">
      <alignment horizontal="right" vertical="center"/>
    </xf>
    <xf numFmtId="0" fontId="51" fillId="0" borderId="49" xfId="0" applyFont="1" applyFill="1" applyBorder="1" applyAlignment="1">
      <alignment horizontal="left" vertical="center"/>
    </xf>
    <xf numFmtId="4" fontId="51" fillId="0" borderId="49" xfId="0" applyNumberFormat="1" applyFont="1" applyFill="1" applyBorder="1" applyAlignment="1">
      <alignment horizontal="center" vertical="center"/>
    </xf>
    <xf numFmtId="186" fontId="51" fillId="0" borderId="49" xfId="0" applyNumberFormat="1" applyFont="1" applyFill="1" applyBorder="1" applyAlignment="1">
      <alignment horizontal="center" vertical="center"/>
    </xf>
    <xf numFmtId="4" fontId="51" fillId="0" borderId="49" xfId="1" applyNumberFormat="1" applyFont="1" applyFill="1" applyBorder="1" applyAlignment="1">
      <alignment horizontal="right" vertical="center"/>
    </xf>
    <xf numFmtId="164" fontId="51" fillId="0" borderId="49" xfId="1" applyFont="1" applyFill="1" applyBorder="1" applyAlignment="1">
      <alignment vertical="center"/>
    </xf>
    <xf numFmtId="0" fontId="54" fillId="0" borderId="49" xfId="0" applyFont="1" applyFill="1" applyBorder="1" applyAlignment="1">
      <alignment vertical="center" wrapText="1"/>
    </xf>
    <xf numFmtId="0" fontId="50" fillId="0" borderId="0" xfId="0" applyFont="1" applyFill="1"/>
    <xf numFmtId="0" fontId="51" fillId="0" borderId="49" xfId="0" applyFont="1" applyFill="1" applyBorder="1" applyAlignment="1">
      <alignment horizontal="right" vertical="center"/>
    </xf>
    <xf numFmtId="185" fontId="52" fillId="0" borderId="49" xfId="0" applyNumberFormat="1" applyFont="1" applyFill="1" applyBorder="1" applyAlignment="1">
      <alignment vertical="center"/>
    </xf>
    <xf numFmtId="0" fontId="54" fillId="0" borderId="49" xfId="0" applyFont="1" applyBorder="1" applyAlignment="1">
      <alignment horizontal="left" vertical="center" wrapText="1"/>
    </xf>
    <xf numFmtId="0" fontId="56" fillId="0" borderId="49" xfId="0" applyFont="1" applyBorder="1" applyAlignment="1">
      <alignment horizontal="right" vertical="center"/>
    </xf>
    <xf numFmtId="0" fontId="57" fillId="0" borderId="49" xfId="0" applyFont="1" applyFill="1" applyBorder="1" applyAlignment="1">
      <alignment horizontal="left" vertical="center" wrapText="1"/>
    </xf>
    <xf numFmtId="4" fontId="57" fillId="39" borderId="49" xfId="0" applyNumberFormat="1" applyFont="1" applyFill="1" applyBorder="1" applyAlignment="1">
      <alignment horizontal="center" vertical="center"/>
    </xf>
    <xf numFmtId="186" fontId="57" fillId="39" borderId="49" xfId="0" applyNumberFormat="1" applyFont="1" applyFill="1" applyBorder="1" applyAlignment="1">
      <alignment horizontal="center" vertical="center"/>
    </xf>
    <xf numFmtId="4" fontId="57" fillId="39" borderId="49" xfId="1" applyNumberFormat="1" applyFont="1" applyFill="1" applyBorder="1" applyAlignment="1">
      <alignment horizontal="right" vertical="center"/>
    </xf>
    <xf numFmtId="164" fontId="57" fillId="39" borderId="49" xfId="1" applyFont="1" applyFill="1" applyBorder="1" applyAlignment="1">
      <alignment horizontal="right" vertical="center"/>
    </xf>
    <xf numFmtId="0" fontId="57" fillId="0" borderId="49" xfId="0" applyFont="1" applyBorder="1" applyAlignment="1">
      <alignment horizontal="right" vertical="center"/>
    </xf>
    <xf numFmtId="4" fontId="57" fillId="0" borderId="49" xfId="0" applyNumberFormat="1" applyFont="1" applyFill="1" applyBorder="1" applyAlignment="1">
      <alignment horizontal="center" vertical="center"/>
    </xf>
    <xf numFmtId="186" fontId="57" fillId="0" borderId="49" xfId="0" applyNumberFormat="1" applyFont="1" applyFill="1" applyBorder="1" applyAlignment="1">
      <alignment horizontal="center" vertical="center"/>
    </xf>
    <xf numFmtId="4" fontId="57" fillId="0" borderId="49" xfId="1" applyNumberFormat="1" applyFont="1" applyFill="1" applyBorder="1" applyAlignment="1">
      <alignment horizontal="right" vertical="center"/>
    </xf>
    <xf numFmtId="164" fontId="51" fillId="40" borderId="49" xfId="1" applyFont="1" applyFill="1" applyBorder="1" applyAlignment="1">
      <alignment vertical="center"/>
    </xf>
    <xf numFmtId="164" fontId="56" fillId="0" borderId="49" xfId="1" applyFont="1" applyBorder="1" applyAlignment="1">
      <alignment vertical="center"/>
    </xf>
    <xf numFmtId="181" fontId="56" fillId="0" borderId="49" xfId="0" applyNumberFormat="1" applyFont="1" applyBorder="1" applyAlignment="1">
      <alignment horizontal="right" vertical="center"/>
    </xf>
    <xf numFmtId="0" fontId="56" fillId="0" borderId="49" xfId="0" applyFont="1" applyBorder="1" applyAlignment="1">
      <alignment vertical="center" wrapText="1"/>
    </xf>
    <xf numFmtId="0" fontId="56" fillId="0" borderId="49" xfId="0" applyFont="1" applyBorder="1" applyAlignment="1">
      <alignment horizontal="center" vertical="center"/>
    </xf>
    <xf numFmtId="0" fontId="58" fillId="0" borderId="0" xfId="1429" applyFont="1" applyBorder="1" applyAlignment="1">
      <alignment vertical="center" wrapText="1"/>
    </xf>
    <xf numFmtId="164" fontId="56" fillId="39" borderId="49" xfId="1" applyFont="1" applyFill="1" applyBorder="1" applyAlignment="1">
      <alignment vertical="center"/>
    </xf>
    <xf numFmtId="0" fontId="56" fillId="0" borderId="49" xfId="0" applyFont="1" applyBorder="1" applyAlignment="1">
      <alignment horizontal="left" vertical="center" wrapText="1"/>
    </xf>
    <xf numFmtId="4" fontId="56" fillId="0" borderId="49" xfId="0" applyNumberFormat="1" applyFont="1" applyBorder="1" applyAlignment="1">
      <alignment vertical="center"/>
    </xf>
    <xf numFmtId="40" fontId="56" fillId="0" borderId="49" xfId="0" applyNumberFormat="1" applyFont="1" applyFill="1" applyBorder="1" applyAlignment="1">
      <alignment horizontal="right" vertical="center"/>
    </xf>
    <xf numFmtId="188" fontId="55" fillId="0" borderId="49" xfId="0" applyNumberFormat="1" applyFont="1" applyBorder="1" applyAlignment="1">
      <alignment horizontal="right" vertical="center"/>
    </xf>
    <xf numFmtId="2" fontId="55" fillId="0" borderId="49" xfId="0" applyNumberFormat="1" applyFont="1" applyBorder="1" applyAlignment="1">
      <alignment horizontal="right" vertical="center"/>
    </xf>
    <xf numFmtId="2" fontId="55" fillId="0" borderId="49" xfId="0" applyNumberFormat="1" applyFont="1" applyBorder="1" applyAlignment="1">
      <alignment horizontal="center" vertical="center"/>
    </xf>
    <xf numFmtId="175" fontId="55" fillId="0" borderId="49" xfId="2" applyFont="1" applyBorder="1" applyAlignment="1">
      <alignment horizontal="right" vertical="center"/>
    </xf>
    <xf numFmtId="0" fontId="55" fillId="0" borderId="49" xfId="0" applyFont="1" applyBorder="1" applyAlignment="1">
      <alignment horizontal="left" vertical="center"/>
    </xf>
    <xf numFmtId="188" fontId="55" fillId="0" borderId="49" xfId="0" applyNumberFormat="1" applyFont="1" applyBorder="1" applyAlignment="1">
      <alignment horizontal="center" vertical="center"/>
    </xf>
    <xf numFmtId="2" fontId="57" fillId="0" borderId="49" xfId="0" applyNumberFormat="1" applyFont="1" applyFill="1" applyBorder="1" applyAlignment="1">
      <alignment vertical="center"/>
    </xf>
    <xf numFmtId="0" fontId="57" fillId="0" borderId="49" xfId="0" applyFont="1" applyFill="1" applyBorder="1" applyAlignment="1">
      <alignment horizontal="center" vertical="center"/>
    </xf>
    <xf numFmtId="164" fontId="57" fillId="0" borderId="49" xfId="1" applyFont="1" applyFill="1" applyBorder="1" applyAlignment="1">
      <alignment vertical="center"/>
    </xf>
    <xf numFmtId="0" fontId="50" fillId="0" borderId="0" xfId="1539" applyFont="1"/>
    <xf numFmtId="0" fontId="50" fillId="0" borderId="22" xfId="1539" applyFont="1" applyBorder="1"/>
    <xf numFmtId="4" fontId="51" fillId="40" borderId="49" xfId="1" applyNumberFormat="1" applyFont="1" applyFill="1" applyBorder="1" applyAlignment="1">
      <alignment horizontal="right" vertical="center"/>
    </xf>
    <xf numFmtId="187" fontId="54" fillId="0" borderId="49" xfId="0" applyNumberFormat="1" applyFont="1" applyFill="1" applyBorder="1" applyAlignment="1">
      <alignment vertical="center"/>
    </xf>
    <xf numFmtId="0" fontId="51" fillId="0" borderId="49" xfId="0" applyFont="1" applyBorder="1" applyAlignment="1">
      <alignment vertical="center"/>
    </xf>
    <xf numFmtId="4" fontId="51" fillId="0" borderId="49" xfId="0" applyNumberFormat="1" applyFont="1" applyBorder="1" applyAlignment="1">
      <alignment vertical="center"/>
    </xf>
    <xf numFmtId="4" fontId="51" fillId="0" borderId="49" xfId="1" applyNumberFormat="1" applyFont="1" applyBorder="1" applyAlignment="1">
      <alignment vertical="center"/>
    </xf>
    <xf numFmtId="0" fontId="54" fillId="39" borderId="49" xfId="0" applyFont="1" applyFill="1" applyBorder="1" applyAlignment="1">
      <alignment horizontal="center" vertical="center" wrapText="1"/>
    </xf>
    <xf numFmtId="0" fontId="52" fillId="0" borderId="49" xfId="0" applyFont="1" applyBorder="1" applyAlignment="1">
      <alignment horizontal="center" vertical="center" wrapText="1"/>
    </xf>
    <xf numFmtId="0" fontId="54" fillId="0" borderId="49" xfId="0" applyFont="1" applyBorder="1" applyAlignment="1">
      <alignment horizontal="center" vertical="center" wrapText="1"/>
    </xf>
    <xf numFmtId="0" fontId="49" fillId="0" borderId="0" xfId="1793" applyFont="1" applyBorder="1" applyAlignment="1">
      <alignment vertical="center"/>
    </xf>
    <xf numFmtId="0" fontId="49" fillId="0" borderId="0" xfId="1793" applyFont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 wrapText="1"/>
    </xf>
    <xf numFmtId="0" fontId="50" fillId="0" borderId="49" xfId="0" applyFont="1" applyBorder="1" applyAlignment="1">
      <alignment vertical="center"/>
    </xf>
    <xf numFmtId="0" fontId="55" fillId="0" borderId="49" xfId="0" applyFont="1" applyBorder="1" applyAlignment="1">
      <alignment horizontal="right" vertical="center"/>
    </xf>
    <xf numFmtId="0" fontId="55" fillId="0" borderId="49" xfId="0" applyFont="1" applyBorder="1" applyAlignment="1">
      <alignment vertical="center" wrapText="1"/>
    </xf>
    <xf numFmtId="4" fontId="55" fillId="0" borderId="49" xfId="0" applyNumberFormat="1" applyFont="1" applyBorder="1" applyAlignment="1">
      <alignment horizontal="center" vertical="center"/>
    </xf>
    <xf numFmtId="4" fontId="55" fillId="0" borderId="49" xfId="0" applyNumberFormat="1" applyFont="1" applyBorder="1" applyAlignment="1">
      <alignment horizontal="right" vertical="center"/>
    </xf>
    <xf numFmtId="0" fontId="50" fillId="0" borderId="49" xfId="0" applyFont="1" applyFill="1" applyBorder="1" applyAlignment="1">
      <alignment vertical="center"/>
    </xf>
    <xf numFmtId="176" fontId="29" fillId="40" borderId="49" xfId="0" applyNumberFormat="1" applyFont="1" applyFill="1" applyBorder="1" applyAlignment="1">
      <alignment vertical="center"/>
    </xf>
    <xf numFmtId="176" fontId="29" fillId="40" borderId="49" xfId="0" applyNumberFormat="1" applyFont="1" applyFill="1" applyBorder="1" applyAlignment="1">
      <alignment horizontal="center" vertical="center"/>
    </xf>
    <xf numFmtId="0" fontId="54" fillId="39" borderId="49" xfId="0" applyFont="1" applyFill="1" applyBorder="1" applyAlignment="1">
      <alignment vertical="center"/>
    </xf>
    <xf numFmtId="0" fontId="54" fillId="39" borderId="49" xfId="0" applyFont="1" applyFill="1" applyBorder="1" applyAlignment="1">
      <alignment horizontal="center" vertical="center"/>
    </xf>
    <xf numFmtId="175" fontId="55" fillId="0" borderId="49" xfId="2" applyFont="1" applyBorder="1" applyAlignment="1">
      <alignment horizontal="center" vertical="center"/>
    </xf>
    <xf numFmtId="0" fontId="52" fillId="0" borderId="49" xfId="0" applyFont="1" applyBorder="1" applyAlignment="1">
      <alignment vertical="center"/>
    </xf>
    <xf numFmtId="0" fontId="55" fillId="0" borderId="49" xfId="0" applyFont="1" applyBorder="1" applyAlignment="1">
      <alignment vertical="center"/>
    </xf>
    <xf numFmtId="0" fontId="57" fillId="0" borderId="49" xfId="0" applyFont="1" applyBorder="1" applyAlignment="1">
      <alignment horizontal="left" vertical="center" wrapText="1"/>
    </xf>
    <xf numFmtId="2" fontId="57" fillId="0" borderId="49" xfId="0" applyNumberFormat="1" applyFont="1" applyBorder="1" applyAlignment="1">
      <alignment vertical="center"/>
    </xf>
    <xf numFmtId="0" fontId="57" fillId="0" borderId="49" xfId="0" applyFont="1" applyBorder="1" applyAlignment="1">
      <alignment horizontal="center" vertical="center"/>
    </xf>
    <xf numFmtId="164" fontId="57" fillId="0" borderId="49" xfId="1" applyFont="1" applyBorder="1" applyAlignment="1">
      <alignment vertical="center"/>
    </xf>
    <xf numFmtId="190" fontId="51" fillId="0" borderId="49" xfId="0" applyNumberFormat="1" applyFont="1" applyBorder="1" applyAlignment="1">
      <alignment vertical="center" wrapText="1"/>
    </xf>
    <xf numFmtId="0" fontId="51" fillId="0" borderId="49" xfId="0" applyFont="1" applyBorder="1" applyAlignment="1">
      <alignment horizontal="left" vertical="center" wrapText="1"/>
    </xf>
    <xf numFmtId="0" fontId="59" fillId="0" borderId="49" xfId="0" applyFont="1" applyBorder="1" applyAlignment="1">
      <alignment horizontal="right" vertical="center"/>
    </xf>
    <xf numFmtId="0" fontId="59" fillId="0" borderId="49" xfId="0" applyFont="1" applyBorder="1" applyAlignment="1">
      <alignment vertical="center"/>
    </xf>
    <xf numFmtId="0" fontId="59" fillId="0" borderId="49" xfId="0" applyFont="1" applyBorder="1" applyAlignment="1">
      <alignment horizontal="center" vertical="center"/>
    </xf>
    <xf numFmtId="189" fontId="55" fillId="0" borderId="49" xfId="0" applyNumberFormat="1" applyFont="1" applyBorder="1" applyAlignment="1">
      <alignment horizontal="right" vertical="center"/>
    </xf>
    <xf numFmtId="0" fontId="55" fillId="0" borderId="49" xfId="0" applyFont="1" applyBorder="1" applyAlignment="1">
      <alignment horizontal="left" vertical="center" wrapText="1"/>
    </xf>
    <xf numFmtId="0" fontId="57" fillId="0" borderId="49" xfId="0" applyFont="1" applyFill="1" applyBorder="1" applyAlignment="1">
      <alignment vertical="center" wrapText="1"/>
    </xf>
    <xf numFmtId="0" fontId="57" fillId="0" borderId="49" xfId="0" applyFont="1" applyBorder="1" applyAlignment="1">
      <alignment vertical="center"/>
    </xf>
    <xf numFmtId="191" fontId="55" fillId="0" borderId="49" xfId="0" applyNumberFormat="1" applyFont="1" applyBorder="1" applyAlignment="1">
      <alignment horizontal="right" vertical="center"/>
    </xf>
    <xf numFmtId="0" fontId="55" fillId="0" borderId="49" xfId="0" applyFont="1" applyBorder="1" applyAlignment="1">
      <alignment horizontal="center" vertical="center"/>
    </xf>
    <xf numFmtId="176" fontId="29" fillId="0" borderId="49" xfId="0" applyNumberFormat="1" applyFont="1" applyFill="1" applyBorder="1" applyAlignment="1">
      <alignment vertical="center"/>
    </xf>
    <xf numFmtId="176" fontId="29" fillId="0" borderId="49" xfId="0" applyNumberFormat="1" applyFont="1" applyFill="1" applyBorder="1" applyAlignment="1">
      <alignment horizontal="center" vertical="center"/>
    </xf>
    <xf numFmtId="185" fontId="29" fillId="0" borderId="49" xfId="0" applyNumberFormat="1" applyFont="1" applyFill="1" applyBorder="1" applyAlignment="1">
      <alignment vertical="center"/>
    </xf>
    <xf numFmtId="0" fontId="24" fillId="0" borderId="0" xfId="1539" applyFont="1" applyAlignment="1">
      <alignment horizontal="center" vertical="center"/>
    </xf>
    <xf numFmtId="4" fontId="24" fillId="0" borderId="0" xfId="1539" applyNumberFormat="1" applyFont="1" applyAlignment="1">
      <alignment vertical="center"/>
    </xf>
    <xf numFmtId="192" fontId="60" fillId="0" borderId="56" xfId="1562" applyNumberFormat="1" applyFont="1" applyBorder="1" applyAlignment="1">
      <alignment vertical="center"/>
    </xf>
    <xf numFmtId="0" fontId="60" fillId="0" borderId="48" xfId="1562" applyFont="1" applyBorder="1" applyAlignment="1">
      <alignment horizontal="left" vertical="center"/>
    </xf>
    <xf numFmtId="169" fontId="60" fillId="0" borderId="48" xfId="675" applyFont="1" applyBorder="1" applyAlignment="1">
      <alignment horizontal="left" vertical="center"/>
    </xf>
    <xf numFmtId="10" fontId="60" fillId="0" borderId="48" xfId="1636" applyNumberFormat="1" applyFont="1" applyBorder="1" applyAlignment="1">
      <alignment horizontal="center" vertical="center" wrapText="1"/>
    </xf>
    <xf numFmtId="169" fontId="60" fillId="0" borderId="48" xfId="675" applyFont="1" applyBorder="1" applyAlignment="1">
      <alignment vertical="center"/>
    </xf>
    <xf numFmtId="169" fontId="60" fillId="0" borderId="57" xfId="675" applyFont="1" applyBorder="1" applyAlignment="1">
      <alignment vertical="center"/>
    </xf>
    <xf numFmtId="10" fontId="60" fillId="0" borderId="48" xfId="1636" applyNumberFormat="1" applyFont="1" applyBorder="1" applyAlignment="1">
      <alignment vertical="center" wrapText="1"/>
    </xf>
    <xf numFmtId="169" fontId="60" fillId="0" borderId="58" xfId="675" applyFont="1" applyBorder="1" applyAlignment="1">
      <alignment vertical="center"/>
    </xf>
    <xf numFmtId="0" fontId="61" fillId="42" borderId="51" xfId="0" applyFont="1" applyFill="1" applyBorder="1" applyAlignment="1">
      <alignment vertical="center" wrapText="1"/>
    </xf>
    <xf numFmtId="0" fontId="60" fillId="42" borderId="50" xfId="0" applyFont="1" applyFill="1" applyBorder="1" applyAlignment="1">
      <alignment vertical="center" wrapText="1"/>
    </xf>
    <xf numFmtId="10" fontId="60" fillId="42" borderId="51" xfId="0" applyNumberFormat="1" applyFont="1" applyFill="1" applyBorder="1" applyAlignment="1">
      <alignment horizontal="right" vertical="center" wrapText="1"/>
    </xf>
    <xf numFmtId="10" fontId="60" fillId="42" borderId="51" xfId="1636" applyNumberFormat="1" applyFont="1" applyFill="1" applyBorder="1" applyAlignment="1">
      <alignment horizontal="center" vertical="center" wrapText="1"/>
    </xf>
    <xf numFmtId="169" fontId="60" fillId="42" borderId="51" xfId="765" applyFont="1" applyFill="1" applyBorder="1" applyAlignment="1">
      <alignment vertical="center" wrapText="1"/>
    </xf>
    <xf numFmtId="169" fontId="61" fillId="42" borderId="52" xfId="765" applyFont="1" applyFill="1" applyBorder="1" applyAlignment="1">
      <alignment vertical="center" wrapText="1"/>
    </xf>
    <xf numFmtId="192" fontId="60" fillId="0" borderId="53" xfId="1562" applyNumberFormat="1" applyFont="1" applyBorder="1" applyAlignment="1">
      <alignment vertical="center"/>
    </xf>
    <xf numFmtId="0" fontId="60" fillId="0" borderId="54" xfId="1562" applyFont="1" applyBorder="1" applyAlignment="1">
      <alignment horizontal="left" vertical="center"/>
    </xf>
    <xf numFmtId="169" fontId="60" fillId="0" borderId="54" xfId="675" applyFont="1" applyBorder="1" applyAlignment="1">
      <alignment vertical="center"/>
    </xf>
    <xf numFmtId="169" fontId="61" fillId="0" borderId="55" xfId="675" applyFont="1" applyBorder="1" applyAlignment="1">
      <alignment vertical="center"/>
    </xf>
    <xf numFmtId="192" fontId="60" fillId="42" borderId="50" xfId="1562" applyNumberFormat="1" applyFont="1" applyFill="1" applyBorder="1" applyAlignment="1">
      <alignment vertical="center"/>
    </xf>
    <xf numFmtId="0" fontId="61" fillId="42" borderId="51" xfId="1562" applyFont="1" applyFill="1" applyBorder="1" applyAlignment="1">
      <alignment horizontal="left" vertical="center"/>
    </xf>
    <xf numFmtId="169" fontId="61" fillId="42" borderId="51" xfId="675" applyFont="1" applyFill="1" applyBorder="1" applyAlignment="1">
      <alignment vertical="center"/>
    </xf>
    <xf numFmtId="10" fontId="60" fillId="42" borderId="51" xfId="1636" applyNumberFormat="1" applyFont="1" applyFill="1" applyBorder="1" applyAlignment="1">
      <alignment vertical="center" wrapText="1"/>
    </xf>
    <xf numFmtId="169" fontId="60" fillId="42" borderId="51" xfId="675" applyFont="1" applyFill="1" applyBorder="1" applyAlignment="1">
      <alignment vertical="center"/>
    </xf>
    <xf numFmtId="169" fontId="61" fillId="42" borderId="52" xfId="675" applyFont="1" applyFill="1" applyBorder="1" applyAlignment="1">
      <alignment vertical="center"/>
    </xf>
    <xf numFmtId="192" fontId="60" fillId="0" borderId="50" xfId="1562" applyNumberFormat="1" applyFont="1" applyBorder="1" applyAlignment="1">
      <alignment vertical="center"/>
    </xf>
    <xf numFmtId="0" fontId="61" fillId="0" borderId="51" xfId="1562" applyFont="1" applyBorder="1" applyAlignment="1">
      <alignment horizontal="left" vertical="center"/>
    </xf>
    <xf numFmtId="169" fontId="61" fillId="0" borderId="51" xfId="675" applyFont="1" applyBorder="1" applyAlignment="1">
      <alignment vertical="center"/>
    </xf>
    <xf numFmtId="10" fontId="60" fillId="0" borderId="51" xfId="1636" applyNumberFormat="1" applyFont="1" applyBorder="1" applyAlignment="1">
      <alignment vertical="center" wrapText="1"/>
    </xf>
    <xf numFmtId="169" fontId="60" fillId="0" borderId="51" xfId="675" applyFont="1" applyBorder="1" applyAlignment="1">
      <alignment vertical="center"/>
    </xf>
    <xf numFmtId="169" fontId="61" fillId="0" borderId="52" xfId="675" applyFont="1" applyBorder="1" applyAlignment="1">
      <alignment vertical="center"/>
    </xf>
    <xf numFmtId="192" fontId="62" fillId="42" borderId="59" xfId="1563" applyNumberFormat="1" applyFont="1" applyFill="1" applyBorder="1" applyAlignment="1">
      <alignment horizontal="center" vertical="center"/>
    </xf>
    <xf numFmtId="43" fontId="47" fillId="42" borderId="60" xfId="675" applyNumberFormat="1" applyFont="1" applyFill="1" applyBorder="1" applyAlignment="1">
      <alignment vertical="center"/>
    </xf>
    <xf numFmtId="10" fontId="62" fillId="42" borderId="60" xfId="1637" applyNumberFormat="1" applyFont="1" applyFill="1" applyBorder="1" applyAlignment="1">
      <alignment horizontal="center" vertical="center" wrapText="1"/>
    </xf>
    <xf numFmtId="169" fontId="62" fillId="42" borderId="60" xfId="675" applyFont="1" applyFill="1" applyBorder="1" applyAlignment="1">
      <alignment vertical="center"/>
    </xf>
    <xf numFmtId="0" fontId="60" fillId="0" borderId="50" xfId="0" applyFont="1" applyBorder="1" applyAlignment="1">
      <alignment vertical="center" wrapText="1"/>
    </xf>
    <xf numFmtId="0" fontId="61" fillId="0" borderId="51" xfId="0" applyFont="1" applyBorder="1" applyAlignment="1">
      <alignment vertical="center" wrapText="1"/>
    </xf>
    <xf numFmtId="169" fontId="61" fillId="0" borderId="51" xfId="765" applyFont="1" applyBorder="1" applyAlignment="1">
      <alignment vertical="center" wrapText="1"/>
    </xf>
    <xf numFmtId="10" fontId="60" fillId="0" borderId="51" xfId="0" applyNumberFormat="1" applyFont="1" applyBorder="1" applyAlignment="1">
      <alignment vertical="center" wrapText="1"/>
    </xf>
    <xf numFmtId="169" fontId="60" fillId="0" borderId="51" xfId="765" applyFont="1" applyBorder="1" applyAlignment="1">
      <alignment vertical="center" wrapText="1"/>
    </xf>
    <xf numFmtId="169" fontId="61" fillId="0" borderId="52" xfId="765" applyFont="1" applyBorder="1" applyAlignment="1">
      <alignment vertical="center" wrapText="1"/>
    </xf>
    <xf numFmtId="192" fontId="61" fillId="42" borderId="51" xfId="1562" applyNumberFormat="1" applyFont="1" applyFill="1" applyBorder="1" applyAlignment="1">
      <alignment vertical="center" wrapText="1"/>
    </xf>
    <xf numFmtId="169" fontId="61" fillId="42" borderId="51" xfId="765" applyFont="1" applyFill="1" applyBorder="1" applyAlignment="1">
      <alignment vertical="center" wrapText="1"/>
    </xf>
    <xf numFmtId="0" fontId="49" fillId="0" borderId="0" xfId="1793" applyFont="1" applyAlignment="1">
      <alignment horizontal="center" vertical="center"/>
    </xf>
    <xf numFmtId="0" fontId="49" fillId="39" borderId="0" xfId="1793" applyFont="1" applyFill="1" applyAlignment="1">
      <alignment horizontal="center" vertical="center" wrapText="1"/>
    </xf>
    <xf numFmtId="0" fontId="49" fillId="0" borderId="0" xfId="1793" applyFont="1" applyBorder="1" applyAlignment="1">
      <alignment horizontal="center" vertical="center"/>
    </xf>
    <xf numFmtId="0" fontId="10" fillId="0" borderId="1" xfId="1429" applyFont="1" applyBorder="1" applyAlignment="1">
      <alignment horizontal="center" vertical="center"/>
    </xf>
    <xf numFmtId="4" fontId="10" fillId="0" borderId="1" xfId="1429" applyNumberFormat="1" applyFont="1" applyBorder="1" applyAlignment="1">
      <alignment horizontal="center" vertical="center"/>
    </xf>
    <xf numFmtId="0" fontId="33" fillId="25" borderId="37" xfId="1429" applyFont="1" applyFill="1" applyBorder="1" applyAlignment="1">
      <alignment horizontal="center" vertical="center"/>
    </xf>
    <xf numFmtId="0" fontId="37" fillId="30" borderId="24" xfId="1429" applyFont="1" applyFill="1" applyBorder="1" applyAlignment="1">
      <alignment horizontal="center" vertical="center"/>
    </xf>
    <xf numFmtId="0" fontId="37" fillId="30" borderId="38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0" fontId="10" fillId="0" borderId="1" xfId="1429" applyFont="1" applyBorder="1" applyAlignment="1">
      <alignment horizontal="center"/>
    </xf>
    <xf numFmtId="0" fontId="31" fillId="24" borderId="1" xfId="1429" applyFont="1" applyFill="1" applyBorder="1" applyAlignment="1">
      <alignment horizontal="center"/>
    </xf>
    <xf numFmtId="0" fontId="31" fillId="28" borderId="1" xfId="1429" applyFont="1" applyFill="1" applyBorder="1" applyAlignment="1">
      <alignment horizontal="left"/>
    </xf>
    <xf numFmtId="0" fontId="31" fillId="0" borderId="1" xfId="1429" applyFont="1" applyBorder="1" applyAlignment="1">
      <alignment horizontal="center"/>
    </xf>
    <xf numFmtId="0" fontId="35" fillId="27" borderId="1" xfId="1429" applyFont="1" applyFill="1" applyBorder="1" applyAlignment="1">
      <alignment horizontal="center" vertical="center"/>
    </xf>
    <xf numFmtId="0" fontId="33" fillId="27" borderId="1" xfId="1429" applyFont="1" applyFill="1" applyBorder="1" applyAlignment="1">
      <alignment horizontal="center"/>
    </xf>
    <xf numFmtId="0" fontId="31" fillId="38" borderId="1" xfId="1429" applyFont="1" applyFill="1" applyBorder="1" applyAlignment="1">
      <alignment horizontal="left"/>
    </xf>
    <xf numFmtId="4" fontId="28" fillId="36" borderId="47" xfId="1429" applyNumberFormat="1" applyFont="1" applyFill="1" applyBorder="1" applyAlignment="1">
      <alignment horizontal="center"/>
    </xf>
    <xf numFmtId="4" fontId="10" fillId="24" borderId="23" xfId="1429" applyNumberFormat="1" applyFont="1" applyFill="1" applyBorder="1" applyAlignment="1">
      <alignment horizontal="center"/>
    </xf>
    <xf numFmtId="4" fontId="35" fillId="25" borderId="23" xfId="1429" applyNumberFormat="1" applyFont="1" applyFill="1" applyBorder="1" applyAlignment="1">
      <alignment horizontal="center"/>
    </xf>
    <xf numFmtId="4" fontId="28" fillId="24" borderId="23" xfId="1429" applyNumberFormat="1" applyFont="1" applyFill="1" applyBorder="1" applyAlignment="1">
      <alignment horizontal="center"/>
    </xf>
    <xf numFmtId="4" fontId="28" fillId="34" borderId="23" xfId="1429" applyNumberFormat="1" applyFont="1" applyFill="1" applyBorder="1" applyAlignment="1">
      <alignment horizontal="center"/>
    </xf>
    <xf numFmtId="4" fontId="31" fillId="35" borderId="23" xfId="1429" applyNumberFormat="1" applyFont="1" applyFill="1" applyBorder="1" applyAlignment="1">
      <alignment horizontal="center"/>
    </xf>
    <xf numFmtId="4" fontId="28" fillId="26" borderId="23" xfId="1429" applyNumberFormat="1" applyFont="1" applyFill="1" applyBorder="1" applyAlignment="1">
      <alignment horizontal="center"/>
    </xf>
    <xf numFmtId="4" fontId="10" fillId="34" borderId="35" xfId="1429" applyNumberFormat="1" applyFont="1" applyFill="1" applyBorder="1" applyAlignment="1">
      <alignment horizontal="center"/>
    </xf>
    <xf numFmtId="4" fontId="31" fillId="35" borderId="35" xfId="1429" applyNumberFormat="1" applyFont="1" applyFill="1" applyBorder="1" applyAlignment="1">
      <alignment horizontal="center"/>
    </xf>
    <xf numFmtId="0" fontId="32" fillId="23" borderId="0" xfId="1429" applyFont="1" applyFill="1" applyBorder="1" applyAlignment="1">
      <alignment horizontal="center"/>
    </xf>
    <xf numFmtId="0" fontId="25" fillId="24" borderId="0" xfId="1429" applyFont="1" applyFill="1" applyBorder="1" applyAlignment="1">
      <alignment horizontal="center"/>
    </xf>
    <xf numFmtId="0" fontId="33" fillId="23" borderId="0" xfId="1429" applyFont="1" applyFill="1" applyBorder="1" applyAlignment="1">
      <alignment horizontal="center"/>
    </xf>
    <xf numFmtId="0" fontId="26" fillId="24" borderId="0" xfId="1429" applyFont="1" applyFill="1" applyBorder="1" applyAlignment="1">
      <alignment horizontal="center" vertical="center" wrapText="1"/>
    </xf>
    <xf numFmtId="0" fontId="34" fillId="23" borderId="0" xfId="1429" applyFont="1" applyFill="1" applyBorder="1" applyAlignment="1">
      <alignment horizontal="center"/>
    </xf>
  </cellXfs>
  <cellStyles count="1800">
    <cellStyle name="20% - Accent1 2" xfId="3" xr:uid="{00000000-0005-0000-0000-000006000000}"/>
    <cellStyle name="20% - Accent2 2" xfId="4" xr:uid="{00000000-0005-0000-0000-000007000000}"/>
    <cellStyle name="20% - Accent3 2" xfId="5" xr:uid="{00000000-0005-0000-0000-000008000000}"/>
    <cellStyle name="20% - Accent4 2" xfId="6" xr:uid="{00000000-0005-0000-0000-000009000000}"/>
    <cellStyle name="20% - Accent5 2" xfId="7" xr:uid="{00000000-0005-0000-0000-00000A000000}"/>
    <cellStyle name="20% - Accent6 2" xfId="8" xr:uid="{00000000-0005-0000-0000-00000B000000}"/>
    <cellStyle name="20% - Énfasis1 2" xfId="9" xr:uid="{00000000-0005-0000-0000-00000C000000}"/>
    <cellStyle name="20% - Énfasis1 2 2" xfId="10" xr:uid="{00000000-0005-0000-0000-00000D000000}"/>
    <cellStyle name="20% - Énfasis1 2 2 2" xfId="11" xr:uid="{00000000-0005-0000-0000-00000E000000}"/>
    <cellStyle name="20% - Énfasis1 2 3" xfId="12" xr:uid="{00000000-0005-0000-0000-00000F000000}"/>
    <cellStyle name="20% - Énfasis1 2 4" xfId="13" xr:uid="{00000000-0005-0000-0000-000010000000}"/>
    <cellStyle name="20% - Énfasis1 3" xfId="14" xr:uid="{00000000-0005-0000-0000-000011000000}"/>
    <cellStyle name="20% - Énfasis1 3 2" xfId="15" xr:uid="{00000000-0005-0000-0000-000012000000}"/>
    <cellStyle name="20% - Énfasis1 3 3" xfId="16" xr:uid="{00000000-0005-0000-0000-000013000000}"/>
    <cellStyle name="20% - Énfasis1 4" xfId="17" xr:uid="{00000000-0005-0000-0000-000014000000}"/>
    <cellStyle name="20% - Énfasis2 2" xfId="18" xr:uid="{00000000-0005-0000-0000-000015000000}"/>
    <cellStyle name="20% - Énfasis2 2 2" xfId="19" xr:uid="{00000000-0005-0000-0000-000016000000}"/>
    <cellStyle name="20% - Énfasis2 2 2 2" xfId="20" xr:uid="{00000000-0005-0000-0000-000017000000}"/>
    <cellStyle name="20% - Énfasis2 2 3" xfId="21" xr:uid="{00000000-0005-0000-0000-000018000000}"/>
    <cellStyle name="20% - Énfasis2 2 4" xfId="22" xr:uid="{00000000-0005-0000-0000-000019000000}"/>
    <cellStyle name="20% - Énfasis2 3" xfId="23" xr:uid="{00000000-0005-0000-0000-00001A000000}"/>
    <cellStyle name="20% - Énfasis2 3 2" xfId="24" xr:uid="{00000000-0005-0000-0000-00001B000000}"/>
    <cellStyle name="20% - Énfasis2 3 3" xfId="25" xr:uid="{00000000-0005-0000-0000-00001C000000}"/>
    <cellStyle name="20% - Énfasis2 4" xfId="26" xr:uid="{00000000-0005-0000-0000-00001D000000}"/>
    <cellStyle name="20% - Énfasis3 2" xfId="27" xr:uid="{00000000-0005-0000-0000-00001E000000}"/>
    <cellStyle name="20% - Énfasis3 2 2" xfId="28" xr:uid="{00000000-0005-0000-0000-00001F000000}"/>
    <cellStyle name="20% - Énfasis3 2 2 2" xfId="29" xr:uid="{00000000-0005-0000-0000-000020000000}"/>
    <cellStyle name="20% - Énfasis3 2 3" xfId="30" xr:uid="{00000000-0005-0000-0000-000021000000}"/>
    <cellStyle name="20% - Énfasis3 2 4" xfId="31" xr:uid="{00000000-0005-0000-0000-000022000000}"/>
    <cellStyle name="20% - Énfasis3 3" xfId="32" xr:uid="{00000000-0005-0000-0000-000023000000}"/>
    <cellStyle name="20% - Énfasis3 3 2" xfId="33" xr:uid="{00000000-0005-0000-0000-000024000000}"/>
    <cellStyle name="20% - Énfasis3 3 3" xfId="34" xr:uid="{00000000-0005-0000-0000-000025000000}"/>
    <cellStyle name="20% - Énfasis3 4" xfId="35" xr:uid="{00000000-0005-0000-0000-000026000000}"/>
    <cellStyle name="20% - Énfasis4 2" xfId="36" xr:uid="{00000000-0005-0000-0000-000027000000}"/>
    <cellStyle name="20% - Énfasis4 2 2" xfId="37" xr:uid="{00000000-0005-0000-0000-000028000000}"/>
    <cellStyle name="20% - Énfasis4 2 2 2" xfId="38" xr:uid="{00000000-0005-0000-0000-000029000000}"/>
    <cellStyle name="20% - Énfasis4 2 3" xfId="39" xr:uid="{00000000-0005-0000-0000-00002A000000}"/>
    <cellStyle name="20% - Énfasis4 2 4" xfId="40" xr:uid="{00000000-0005-0000-0000-00002B000000}"/>
    <cellStyle name="20% - Énfasis4 3" xfId="41" xr:uid="{00000000-0005-0000-0000-00002C000000}"/>
    <cellStyle name="20% - Énfasis4 3 2" xfId="42" xr:uid="{00000000-0005-0000-0000-00002D000000}"/>
    <cellStyle name="20% - Énfasis4 3 3" xfId="43" xr:uid="{00000000-0005-0000-0000-00002E000000}"/>
    <cellStyle name="20% - Énfasis4 4" xfId="44" xr:uid="{00000000-0005-0000-0000-00002F000000}"/>
    <cellStyle name="20% - Énfasis5 2" xfId="45" xr:uid="{00000000-0005-0000-0000-000030000000}"/>
    <cellStyle name="20% - Énfasis5 2 2" xfId="46" xr:uid="{00000000-0005-0000-0000-000031000000}"/>
    <cellStyle name="20% - Énfasis5 2 2 2" xfId="47" xr:uid="{00000000-0005-0000-0000-000032000000}"/>
    <cellStyle name="20% - Énfasis5 2 3" xfId="48" xr:uid="{00000000-0005-0000-0000-000033000000}"/>
    <cellStyle name="20% - Énfasis5 2 4" xfId="49" xr:uid="{00000000-0005-0000-0000-000034000000}"/>
    <cellStyle name="20% - Énfasis5 3" xfId="50" xr:uid="{00000000-0005-0000-0000-000035000000}"/>
    <cellStyle name="20% - Énfasis5 3 2" xfId="51" xr:uid="{00000000-0005-0000-0000-000036000000}"/>
    <cellStyle name="20% - Énfasis5 3 3" xfId="52" xr:uid="{00000000-0005-0000-0000-000037000000}"/>
    <cellStyle name="20% - Énfasis5 4" xfId="53" xr:uid="{00000000-0005-0000-0000-000038000000}"/>
    <cellStyle name="20% - Énfasis6 2" xfId="54" xr:uid="{00000000-0005-0000-0000-000039000000}"/>
    <cellStyle name="20% - Énfasis6 2 2" xfId="55" xr:uid="{00000000-0005-0000-0000-00003A000000}"/>
    <cellStyle name="20% - Énfasis6 2 2 2" xfId="56" xr:uid="{00000000-0005-0000-0000-00003B000000}"/>
    <cellStyle name="20% - Énfasis6 2 3" xfId="57" xr:uid="{00000000-0005-0000-0000-00003C000000}"/>
    <cellStyle name="20% - Énfasis6 2 4" xfId="58" xr:uid="{00000000-0005-0000-0000-00003D000000}"/>
    <cellStyle name="20% - Énfasis6 3" xfId="59" xr:uid="{00000000-0005-0000-0000-00003E000000}"/>
    <cellStyle name="20% - Énfasis6 3 2" xfId="60" xr:uid="{00000000-0005-0000-0000-00003F000000}"/>
    <cellStyle name="20% - Énfasis6 3 3" xfId="61" xr:uid="{00000000-0005-0000-0000-000040000000}"/>
    <cellStyle name="20% - Énfasis6 4" xfId="62" xr:uid="{00000000-0005-0000-0000-000041000000}"/>
    <cellStyle name="40% - Accent1 2" xfId="63" xr:uid="{00000000-0005-0000-0000-000042000000}"/>
    <cellStyle name="40% - Accent2 2" xfId="64" xr:uid="{00000000-0005-0000-0000-000043000000}"/>
    <cellStyle name="40% - Accent3 2" xfId="65" xr:uid="{00000000-0005-0000-0000-000044000000}"/>
    <cellStyle name="40% - Accent4 2" xfId="66" xr:uid="{00000000-0005-0000-0000-000045000000}"/>
    <cellStyle name="40% - Accent5 2" xfId="67" xr:uid="{00000000-0005-0000-0000-000046000000}"/>
    <cellStyle name="40% - Accent6 2" xfId="68" xr:uid="{00000000-0005-0000-0000-000047000000}"/>
    <cellStyle name="40% - Énfasis1 2" xfId="69" xr:uid="{00000000-0005-0000-0000-000048000000}"/>
    <cellStyle name="40% - Énfasis1 2 2" xfId="70" xr:uid="{00000000-0005-0000-0000-000049000000}"/>
    <cellStyle name="40% - Énfasis1 2 2 2" xfId="71" xr:uid="{00000000-0005-0000-0000-00004A000000}"/>
    <cellStyle name="40% - Énfasis1 2 3" xfId="72" xr:uid="{00000000-0005-0000-0000-00004B000000}"/>
    <cellStyle name="40% - Énfasis1 2 4" xfId="73" xr:uid="{00000000-0005-0000-0000-00004C000000}"/>
    <cellStyle name="40% - Énfasis1 3" xfId="74" xr:uid="{00000000-0005-0000-0000-00004D000000}"/>
    <cellStyle name="40% - Énfasis1 3 2" xfId="75" xr:uid="{00000000-0005-0000-0000-00004E000000}"/>
    <cellStyle name="40% - Énfasis1 3 3" xfId="76" xr:uid="{00000000-0005-0000-0000-00004F000000}"/>
    <cellStyle name="40% - Énfasis1 4" xfId="77" xr:uid="{00000000-0005-0000-0000-000050000000}"/>
    <cellStyle name="40% - Énfasis2 2" xfId="78" xr:uid="{00000000-0005-0000-0000-000051000000}"/>
    <cellStyle name="40% - Énfasis2 2 2" xfId="79" xr:uid="{00000000-0005-0000-0000-000052000000}"/>
    <cellStyle name="40% - Énfasis2 2 2 2" xfId="80" xr:uid="{00000000-0005-0000-0000-000053000000}"/>
    <cellStyle name="40% - Énfasis2 2 3" xfId="81" xr:uid="{00000000-0005-0000-0000-000054000000}"/>
    <cellStyle name="40% - Énfasis2 2 4" xfId="82" xr:uid="{00000000-0005-0000-0000-000055000000}"/>
    <cellStyle name="40% - Énfasis2 3" xfId="83" xr:uid="{00000000-0005-0000-0000-000056000000}"/>
    <cellStyle name="40% - Énfasis2 3 2" xfId="84" xr:uid="{00000000-0005-0000-0000-000057000000}"/>
    <cellStyle name="40% - Énfasis2 3 3" xfId="85" xr:uid="{00000000-0005-0000-0000-000058000000}"/>
    <cellStyle name="40% - Énfasis2 4" xfId="86" xr:uid="{00000000-0005-0000-0000-000059000000}"/>
    <cellStyle name="40% - Énfasis3 2" xfId="87" xr:uid="{00000000-0005-0000-0000-00005A000000}"/>
    <cellStyle name="40% - Énfasis3 2 2" xfId="88" xr:uid="{00000000-0005-0000-0000-00005B000000}"/>
    <cellStyle name="40% - Énfasis3 2 2 2" xfId="89" xr:uid="{00000000-0005-0000-0000-00005C000000}"/>
    <cellStyle name="40% - Énfasis3 2 3" xfId="90" xr:uid="{00000000-0005-0000-0000-00005D000000}"/>
    <cellStyle name="40% - Énfasis3 2 4" xfId="91" xr:uid="{00000000-0005-0000-0000-00005E000000}"/>
    <cellStyle name="40% - Énfasis3 3" xfId="92" xr:uid="{00000000-0005-0000-0000-00005F000000}"/>
    <cellStyle name="40% - Énfasis3 3 2" xfId="93" xr:uid="{00000000-0005-0000-0000-000060000000}"/>
    <cellStyle name="40% - Énfasis3 3 3" xfId="94" xr:uid="{00000000-0005-0000-0000-000061000000}"/>
    <cellStyle name="40% - Énfasis3 4" xfId="95" xr:uid="{00000000-0005-0000-0000-000062000000}"/>
    <cellStyle name="40% - Énfasis4 2" xfId="96" xr:uid="{00000000-0005-0000-0000-000063000000}"/>
    <cellStyle name="40% - Énfasis4 2 2" xfId="97" xr:uid="{00000000-0005-0000-0000-000064000000}"/>
    <cellStyle name="40% - Énfasis4 2 2 2" xfId="98" xr:uid="{00000000-0005-0000-0000-000065000000}"/>
    <cellStyle name="40% - Énfasis4 2 3" xfId="99" xr:uid="{00000000-0005-0000-0000-000066000000}"/>
    <cellStyle name="40% - Énfasis4 2 4" xfId="100" xr:uid="{00000000-0005-0000-0000-000067000000}"/>
    <cellStyle name="40% - Énfasis4 3" xfId="101" xr:uid="{00000000-0005-0000-0000-000068000000}"/>
    <cellStyle name="40% - Énfasis4 3 2" xfId="102" xr:uid="{00000000-0005-0000-0000-000069000000}"/>
    <cellStyle name="40% - Énfasis4 3 3" xfId="103" xr:uid="{00000000-0005-0000-0000-00006A000000}"/>
    <cellStyle name="40% - Énfasis4 4" xfId="104" xr:uid="{00000000-0005-0000-0000-00006B000000}"/>
    <cellStyle name="40% - Énfasis5 2" xfId="105" xr:uid="{00000000-0005-0000-0000-00006C000000}"/>
    <cellStyle name="40% - Énfasis5 2 2" xfId="106" xr:uid="{00000000-0005-0000-0000-00006D000000}"/>
    <cellStyle name="40% - Énfasis5 2 2 2" xfId="107" xr:uid="{00000000-0005-0000-0000-00006E000000}"/>
    <cellStyle name="40% - Énfasis5 2 3" xfId="108" xr:uid="{00000000-0005-0000-0000-00006F000000}"/>
    <cellStyle name="40% - Énfasis5 2 4" xfId="109" xr:uid="{00000000-0005-0000-0000-000070000000}"/>
    <cellStyle name="40% - Énfasis5 3" xfId="110" xr:uid="{00000000-0005-0000-0000-000071000000}"/>
    <cellStyle name="40% - Énfasis5 3 2" xfId="111" xr:uid="{00000000-0005-0000-0000-000072000000}"/>
    <cellStyle name="40% - Énfasis5 3 3" xfId="112" xr:uid="{00000000-0005-0000-0000-000073000000}"/>
    <cellStyle name="40% - Énfasis5 4" xfId="113" xr:uid="{00000000-0005-0000-0000-000074000000}"/>
    <cellStyle name="40% - Énfasis6 2" xfId="114" xr:uid="{00000000-0005-0000-0000-000075000000}"/>
    <cellStyle name="40% - Énfasis6 2 2" xfId="115" xr:uid="{00000000-0005-0000-0000-000076000000}"/>
    <cellStyle name="40% - Énfasis6 2 2 2" xfId="116" xr:uid="{00000000-0005-0000-0000-000077000000}"/>
    <cellStyle name="40% - Énfasis6 2 3" xfId="117" xr:uid="{00000000-0005-0000-0000-000078000000}"/>
    <cellStyle name="40% - Énfasis6 2 4" xfId="118" xr:uid="{00000000-0005-0000-0000-000079000000}"/>
    <cellStyle name="40% - Énfasis6 3" xfId="119" xr:uid="{00000000-0005-0000-0000-00007A000000}"/>
    <cellStyle name="40% - Énfasis6 3 2" xfId="120" xr:uid="{00000000-0005-0000-0000-00007B000000}"/>
    <cellStyle name="40% - Énfasis6 3 3" xfId="121" xr:uid="{00000000-0005-0000-0000-00007C000000}"/>
    <cellStyle name="40% - Énfasis6 4" xfId="122" xr:uid="{00000000-0005-0000-0000-00007D000000}"/>
    <cellStyle name="60% - Accent1 2" xfId="123" xr:uid="{00000000-0005-0000-0000-00007E000000}"/>
    <cellStyle name="60% - Accent2 2" xfId="124" xr:uid="{00000000-0005-0000-0000-00007F000000}"/>
    <cellStyle name="60% - Accent3 2" xfId="125" xr:uid="{00000000-0005-0000-0000-000080000000}"/>
    <cellStyle name="60% - Accent4 2" xfId="126" xr:uid="{00000000-0005-0000-0000-000081000000}"/>
    <cellStyle name="60% - Accent5 2" xfId="127" xr:uid="{00000000-0005-0000-0000-000082000000}"/>
    <cellStyle name="60% - Accent6 2" xfId="128" xr:uid="{00000000-0005-0000-0000-000083000000}"/>
    <cellStyle name="60% - Énfasis1 2" xfId="129" xr:uid="{00000000-0005-0000-0000-000084000000}"/>
    <cellStyle name="60% - Énfasis1 2 2" xfId="130" xr:uid="{00000000-0005-0000-0000-000085000000}"/>
    <cellStyle name="60% - Énfasis1 2 2 2" xfId="131" xr:uid="{00000000-0005-0000-0000-000086000000}"/>
    <cellStyle name="60% - Énfasis1 2 3" xfId="132" xr:uid="{00000000-0005-0000-0000-000087000000}"/>
    <cellStyle name="60% - Énfasis1 2 4" xfId="133" xr:uid="{00000000-0005-0000-0000-000088000000}"/>
    <cellStyle name="60% - Énfasis1 3" xfId="134" xr:uid="{00000000-0005-0000-0000-000089000000}"/>
    <cellStyle name="60% - Énfasis1 3 2" xfId="135" xr:uid="{00000000-0005-0000-0000-00008A000000}"/>
    <cellStyle name="60% - Énfasis1 3 3" xfId="136" xr:uid="{00000000-0005-0000-0000-00008B000000}"/>
    <cellStyle name="60% - Énfasis1 4" xfId="137" xr:uid="{00000000-0005-0000-0000-00008C000000}"/>
    <cellStyle name="60% - Énfasis2 2" xfId="138" xr:uid="{00000000-0005-0000-0000-00008D000000}"/>
    <cellStyle name="60% - Énfasis2 2 2" xfId="139" xr:uid="{00000000-0005-0000-0000-00008E000000}"/>
    <cellStyle name="60% - Énfasis2 2 2 2" xfId="140" xr:uid="{00000000-0005-0000-0000-00008F000000}"/>
    <cellStyle name="60% - Énfasis2 2 3" xfId="141" xr:uid="{00000000-0005-0000-0000-000090000000}"/>
    <cellStyle name="60% - Énfasis2 2 4" xfId="142" xr:uid="{00000000-0005-0000-0000-000091000000}"/>
    <cellStyle name="60% - Énfasis2 3" xfId="143" xr:uid="{00000000-0005-0000-0000-000092000000}"/>
    <cellStyle name="60% - Énfasis2 3 2" xfId="144" xr:uid="{00000000-0005-0000-0000-000093000000}"/>
    <cellStyle name="60% - Énfasis2 3 3" xfId="145" xr:uid="{00000000-0005-0000-0000-000094000000}"/>
    <cellStyle name="60% - Énfasis2 4" xfId="146" xr:uid="{00000000-0005-0000-0000-000095000000}"/>
    <cellStyle name="60% - Énfasis3 2" xfId="147" xr:uid="{00000000-0005-0000-0000-000096000000}"/>
    <cellStyle name="60% - Énfasis3 2 2" xfId="148" xr:uid="{00000000-0005-0000-0000-000097000000}"/>
    <cellStyle name="60% - Énfasis3 2 2 2" xfId="149" xr:uid="{00000000-0005-0000-0000-000098000000}"/>
    <cellStyle name="60% - Énfasis3 2 3" xfId="150" xr:uid="{00000000-0005-0000-0000-000099000000}"/>
    <cellStyle name="60% - Énfasis3 2 4" xfId="151" xr:uid="{00000000-0005-0000-0000-00009A000000}"/>
    <cellStyle name="60% - Énfasis3 3" xfId="152" xr:uid="{00000000-0005-0000-0000-00009B000000}"/>
    <cellStyle name="60% - Énfasis3 3 2" xfId="153" xr:uid="{00000000-0005-0000-0000-00009C000000}"/>
    <cellStyle name="60% - Énfasis3 3 3" xfId="154" xr:uid="{00000000-0005-0000-0000-00009D000000}"/>
    <cellStyle name="60% - Énfasis3 4" xfId="155" xr:uid="{00000000-0005-0000-0000-00009E000000}"/>
    <cellStyle name="60% - Énfasis4 2" xfId="156" xr:uid="{00000000-0005-0000-0000-00009F000000}"/>
    <cellStyle name="60% - Énfasis4 2 2" xfId="157" xr:uid="{00000000-0005-0000-0000-0000A0000000}"/>
    <cellStyle name="60% - Énfasis4 2 2 2" xfId="158" xr:uid="{00000000-0005-0000-0000-0000A1000000}"/>
    <cellStyle name="60% - Énfasis4 2 3" xfId="159" xr:uid="{00000000-0005-0000-0000-0000A2000000}"/>
    <cellStyle name="60% - Énfasis4 2 4" xfId="160" xr:uid="{00000000-0005-0000-0000-0000A3000000}"/>
    <cellStyle name="60% - Énfasis4 3" xfId="161" xr:uid="{00000000-0005-0000-0000-0000A4000000}"/>
    <cellStyle name="60% - Énfasis4 3 2" xfId="162" xr:uid="{00000000-0005-0000-0000-0000A5000000}"/>
    <cellStyle name="60% - Énfasis4 3 3" xfId="163" xr:uid="{00000000-0005-0000-0000-0000A6000000}"/>
    <cellStyle name="60% - Énfasis4 4" xfId="164" xr:uid="{00000000-0005-0000-0000-0000A7000000}"/>
    <cellStyle name="60% - Énfasis5 2" xfId="165" xr:uid="{00000000-0005-0000-0000-0000A8000000}"/>
    <cellStyle name="60% - Énfasis5 2 2" xfId="166" xr:uid="{00000000-0005-0000-0000-0000A9000000}"/>
    <cellStyle name="60% - Énfasis5 2 2 2" xfId="167" xr:uid="{00000000-0005-0000-0000-0000AA000000}"/>
    <cellStyle name="60% - Énfasis5 2 3" xfId="168" xr:uid="{00000000-0005-0000-0000-0000AB000000}"/>
    <cellStyle name="60% - Énfasis5 2 4" xfId="169" xr:uid="{00000000-0005-0000-0000-0000AC000000}"/>
    <cellStyle name="60% - Énfasis5 3" xfId="170" xr:uid="{00000000-0005-0000-0000-0000AD000000}"/>
    <cellStyle name="60% - Énfasis5 3 2" xfId="171" xr:uid="{00000000-0005-0000-0000-0000AE000000}"/>
    <cellStyle name="60% - Énfasis5 3 3" xfId="172" xr:uid="{00000000-0005-0000-0000-0000AF000000}"/>
    <cellStyle name="60% - Énfasis5 4" xfId="173" xr:uid="{00000000-0005-0000-0000-0000B0000000}"/>
    <cellStyle name="60% - Énfasis6 2" xfId="174" xr:uid="{00000000-0005-0000-0000-0000B1000000}"/>
    <cellStyle name="60% - Énfasis6 2 2" xfId="175" xr:uid="{00000000-0005-0000-0000-0000B2000000}"/>
    <cellStyle name="60% - Énfasis6 2 2 2" xfId="176" xr:uid="{00000000-0005-0000-0000-0000B3000000}"/>
    <cellStyle name="60% - Énfasis6 2 3" xfId="177" xr:uid="{00000000-0005-0000-0000-0000B4000000}"/>
    <cellStyle name="60% - Énfasis6 2 4" xfId="178" xr:uid="{00000000-0005-0000-0000-0000B5000000}"/>
    <cellStyle name="60% - Énfasis6 3" xfId="179" xr:uid="{00000000-0005-0000-0000-0000B6000000}"/>
    <cellStyle name="60% - Énfasis6 3 2" xfId="180" xr:uid="{00000000-0005-0000-0000-0000B7000000}"/>
    <cellStyle name="60% - Énfasis6 3 3" xfId="181" xr:uid="{00000000-0005-0000-0000-0000B8000000}"/>
    <cellStyle name="60% - Énfasis6 4" xfId="182" xr:uid="{00000000-0005-0000-0000-0000B9000000}"/>
    <cellStyle name="Accent1 2" xfId="183" xr:uid="{00000000-0005-0000-0000-0000BA000000}"/>
    <cellStyle name="Accent2 2" xfId="184" xr:uid="{00000000-0005-0000-0000-0000BB000000}"/>
    <cellStyle name="Accent3 2" xfId="185" xr:uid="{00000000-0005-0000-0000-0000BC000000}"/>
    <cellStyle name="Accent4 2" xfId="186" xr:uid="{00000000-0005-0000-0000-0000BD000000}"/>
    <cellStyle name="Accent5 2" xfId="187" xr:uid="{00000000-0005-0000-0000-0000BE000000}"/>
    <cellStyle name="Accent6 2" xfId="188" xr:uid="{00000000-0005-0000-0000-0000BF000000}"/>
    <cellStyle name="Bad 2" xfId="189" xr:uid="{00000000-0005-0000-0000-0000C0000000}"/>
    <cellStyle name="Buena 2" xfId="190" xr:uid="{00000000-0005-0000-0000-0000C1000000}"/>
    <cellStyle name="Buena 2 2" xfId="191" xr:uid="{00000000-0005-0000-0000-0000C2000000}"/>
    <cellStyle name="Buena 2 2 2" xfId="192" xr:uid="{00000000-0005-0000-0000-0000C3000000}"/>
    <cellStyle name="Buena 2 3" xfId="193" xr:uid="{00000000-0005-0000-0000-0000C4000000}"/>
    <cellStyle name="Buena 2 4" xfId="194" xr:uid="{00000000-0005-0000-0000-0000C5000000}"/>
    <cellStyle name="Buena 3" xfId="195" xr:uid="{00000000-0005-0000-0000-0000C6000000}"/>
    <cellStyle name="Buena 3 2" xfId="196" xr:uid="{00000000-0005-0000-0000-0000C7000000}"/>
    <cellStyle name="Buena 3 3" xfId="197" xr:uid="{00000000-0005-0000-0000-0000C8000000}"/>
    <cellStyle name="Buena 4" xfId="198" xr:uid="{00000000-0005-0000-0000-0000C9000000}"/>
    <cellStyle name="Calculation 2" xfId="199" xr:uid="{00000000-0005-0000-0000-0000CA000000}"/>
    <cellStyle name="Cálculo 2" xfId="245" xr:uid="{00000000-0005-0000-0000-0000F8000000}"/>
    <cellStyle name="Cálculo 2 2" xfId="246" xr:uid="{00000000-0005-0000-0000-0000F9000000}"/>
    <cellStyle name="Cálculo 2 2 2" xfId="247" xr:uid="{00000000-0005-0000-0000-0000FA000000}"/>
    <cellStyle name="Cálculo 2 2 3" xfId="248" xr:uid="{00000000-0005-0000-0000-0000FB000000}"/>
    <cellStyle name="Cálculo 2 3" xfId="249" xr:uid="{00000000-0005-0000-0000-0000FC000000}"/>
    <cellStyle name="Cálculo 2 4" xfId="250" xr:uid="{00000000-0005-0000-0000-0000FD000000}"/>
    <cellStyle name="Cálculo 2 5" xfId="251" xr:uid="{00000000-0005-0000-0000-0000FE000000}"/>
    <cellStyle name="Cálculo 2_Copia de Xl0000021.xls INGRID" xfId="252" xr:uid="{00000000-0005-0000-0000-0000FF000000}"/>
    <cellStyle name="Cálculo 3" xfId="253" xr:uid="{00000000-0005-0000-0000-000000010000}"/>
    <cellStyle name="Cálculo 3 2" xfId="254" xr:uid="{00000000-0005-0000-0000-000001010000}"/>
    <cellStyle name="Cálculo 3 3" xfId="255" xr:uid="{00000000-0005-0000-0000-000002010000}"/>
    <cellStyle name="Cálculo 3 4" xfId="256" xr:uid="{00000000-0005-0000-0000-000003010000}"/>
    <cellStyle name="Cálculo 4" xfId="257" xr:uid="{00000000-0005-0000-0000-000004010000}"/>
    <cellStyle name="Celda de comprobación 2" xfId="200" xr:uid="{00000000-0005-0000-0000-0000CB000000}"/>
    <cellStyle name="Celda de comprobación 2 2" xfId="201" xr:uid="{00000000-0005-0000-0000-0000CC000000}"/>
    <cellStyle name="Celda de comprobación 2 2 2" xfId="202" xr:uid="{00000000-0005-0000-0000-0000CD000000}"/>
    <cellStyle name="Celda de comprobación 2 3" xfId="203" xr:uid="{00000000-0005-0000-0000-0000CE000000}"/>
    <cellStyle name="Celda de comprobación 2 4" xfId="204" xr:uid="{00000000-0005-0000-0000-0000CF000000}"/>
    <cellStyle name="Celda de comprobación 2 5" xfId="205" xr:uid="{00000000-0005-0000-0000-0000D0000000}"/>
    <cellStyle name="Celda de comprobación 2_Copia de Xl0000021.xls INGRID" xfId="206" xr:uid="{00000000-0005-0000-0000-0000D1000000}"/>
    <cellStyle name="Celda de comprobación 3" xfId="207" xr:uid="{00000000-0005-0000-0000-0000D2000000}"/>
    <cellStyle name="Celda de comprobación 3 2" xfId="208" xr:uid="{00000000-0005-0000-0000-0000D3000000}"/>
    <cellStyle name="Celda de comprobación 3 3" xfId="209" xr:uid="{00000000-0005-0000-0000-0000D4000000}"/>
    <cellStyle name="Celda de comprobación 3 4" xfId="210" xr:uid="{00000000-0005-0000-0000-0000D5000000}"/>
    <cellStyle name="Celda de comprobación 4" xfId="211" xr:uid="{00000000-0005-0000-0000-0000D6000000}"/>
    <cellStyle name="Celda vinculada 2" xfId="212" xr:uid="{00000000-0005-0000-0000-0000D7000000}"/>
    <cellStyle name="Celda vinculada 2 2" xfId="213" xr:uid="{00000000-0005-0000-0000-0000D8000000}"/>
    <cellStyle name="Celda vinculada 2 2 2" xfId="214" xr:uid="{00000000-0005-0000-0000-0000D9000000}"/>
    <cellStyle name="Celda vinculada 2 2 3" xfId="215" xr:uid="{00000000-0005-0000-0000-0000DA000000}"/>
    <cellStyle name="Celda vinculada 2 3" xfId="216" xr:uid="{00000000-0005-0000-0000-0000DB000000}"/>
    <cellStyle name="Celda vinculada 2 4" xfId="217" xr:uid="{00000000-0005-0000-0000-0000DC000000}"/>
    <cellStyle name="Celda vinculada 2 5" xfId="218" xr:uid="{00000000-0005-0000-0000-0000DD000000}"/>
    <cellStyle name="Celda vinculada 2_2013-68" xfId="219" xr:uid="{00000000-0005-0000-0000-0000DE000000}"/>
    <cellStyle name="Celda vinculada 3" xfId="220" xr:uid="{00000000-0005-0000-0000-0000DF000000}"/>
    <cellStyle name="Celda vinculada 3 2" xfId="221" xr:uid="{00000000-0005-0000-0000-0000E0000000}"/>
    <cellStyle name="Celda vinculada 3 3" xfId="222" xr:uid="{00000000-0005-0000-0000-0000E1000000}"/>
    <cellStyle name="Celda vinculada 3 4" xfId="223" xr:uid="{00000000-0005-0000-0000-0000E2000000}"/>
    <cellStyle name="Celda vinculada 4" xfId="224" xr:uid="{00000000-0005-0000-0000-0000E3000000}"/>
    <cellStyle name="Check Cell 2" xfId="225" xr:uid="{00000000-0005-0000-0000-0000E4000000}"/>
    <cellStyle name="Comma" xfId="1" builtinId="3"/>
    <cellStyle name="Comma 11" xfId="226" xr:uid="{00000000-0005-0000-0000-0000E5000000}"/>
    <cellStyle name="Comma 2" xfId="227" xr:uid="{00000000-0005-0000-0000-0000E6000000}"/>
    <cellStyle name="Comma 2 2" xfId="228" xr:uid="{00000000-0005-0000-0000-0000E7000000}"/>
    <cellStyle name="Comma 2 2 2" xfId="229" xr:uid="{00000000-0005-0000-0000-0000E8000000}"/>
    <cellStyle name="Comma 2 3" xfId="230" xr:uid="{00000000-0005-0000-0000-0000E9000000}"/>
    <cellStyle name="Comma 2 5" xfId="231" xr:uid="{00000000-0005-0000-0000-0000EA000000}"/>
    <cellStyle name="Comma 2 6 3 3" xfId="232" xr:uid="{00000000-0005-0000-0000-0000EB000000}"/>
    <cellStyle name="Comma 2 6 4" xfId="233" xr:uid="{00000000-0005-0000-0000-0000EC000000}"/>
    <cellStyle name="Comma 3" xfId="234" xr:uid="{00000000-0005-0000-0000-0000ED000000}"/>
    <cellStyle name="Comma 3 2" xfId="235" xr:uid="{00000000-0005-0000-0000-0000EE000000}"/>
    <cellStyle name="Comma 3 3" xfId="236" xr:uid="{00000000-0005-0000-0000-0000EF000000}"/>
    <cellStyle name="Comma 4" xfId="237" xr:uid="{00000000-0005-0000-0000-0000F0000000}"/>
    <cellStyle name="Comma 4 2" xfId="238" xr:uid="{00000000-0005-0000-0000-0000F1000000}"/>
    <cellStyle name="Comma 5" xfId="239" xr:uid="{00000000-0005-0000-0000-0000F2000000}"/>
    <cellStyle name="Comma 6" xfId="1794" xr:uid="{908EC89F-F2C0-4E0E-BA6E-618B2B85B93F}"/>
    <cellStyle name="Currency 2" xfId="240" xr:uid="{00000000-0005-0000-0000-0000F3000000}"/>
    <cellStyle name="Currency 2 2" xfId="241" xr:uid="{00000000-0005-0000-0000-0000F4000000}"/>
    <cellStyle name="Currency 2 3" xfId="242" xr:uid="{00000000-0005-0000-0000-0000F5000000}"/>
    <cellStyle name="Currency 3" xfId="243" xr:uid="{00000000-0005-0000-0000-0000F6000000}"/>
    <cellStyle name="Currency 3 2" xfId="244" xr:uid="{00000000-0005-0000-0000-0000F7000000}"/>
    <cellStyle name="Encabezado 4 2" xfId="258" xr:uid="{00000000-0005-0000-0000-000005010000}"/>
    <cellStyle name="Encabezado 4 2 2" xfId="259" xr:uid="{00000000-0005-0000-0000-000006010000}"/>
    <cellStyle name="Encabezado 4 2 2 2" xfId="260" xr:uid="{00000000-0005-0000-0000-000007010000}"/>
    <cellStyle name="Encabezado 4 2 3" xfId="261" xr:uid="{00000000-0005-0000-0000-000008010000}"/>
    <cellStyle name="Encabezado 4 2 4" xfId="262" xr:uid="{00000000-0005-0000-0000-000009010000}"/>
    <cellStyle name="Encabezado 4 3" xfId="263" xr:uid="{00000000-0005-0000-0000-00000A010000}"/>
    <cellStyle name="Encabezado 4 3 2" xfId="264" xr:uid="{00000000-0005-0000-0000-00000B010000}"/>
    <cellStyle name="Encabezado 4 3 3" xfId="265" xr:uid="{00000000-0005-0000-0000-00000C010000}"/>
    <cellStyle name="Encabezado 4 4" xfId="266" xr:uid="{00000000-0005-0000-0000-00000D010000}"/>
    <cellStyle name="Énfasis1 2" xfId="1739" xr:uid="{00000000-0005-0000-0000-0000CF060000}"/>
    <cellStyle name="Énfasis1 2 2" xfId="1740" xr:uid="{00000000-0005-0000-0000-0000D0060000}"/>
    <cellStyle name="Énfasis1 2 2 2" xfId="1741" xr:uid="{00000000-0005-0000-0000-0000D1060000}"/>
    <cellStyle name="Énfasis1 2 3" xfId="1742" xr:uid="{00000000-0005-0000-0000-0000D2060000}"/>
    <cellStyle name="Énfasis1 2 4" xfId="1743" xr:uid="{00000000-0005-0000-0000-0000D3060000}"/>
    <cellStyle name="Énfasis1 3" xfId="1744" xr:uid="{00000000-0005-0000-0000-0000D4060000}"/>
    <cellStyle name="Énfasis1 3 2" xfId="1745" xr:uid="{00000000-0005-0000-0000-0000D5060000}"/>
    <cellStyle name="Énfasis1 3 3" xfId="1746" xr:uid="{00000000-0005-0000-0000-0000D6060000}"/>
    <cellStyle name="Énfasis1 4" xfId="1747" xr:uid="{00000000-0005-0000-0000-0000D7060000}"/>
    <cellStyle name="Énfasis2 2" xfId="1748" xr:uid="{00000000-0005-0000-0000-0000D8060000}"/>
    <cellStyle name="Énfasis2 2 2" xfId="1749" xr:uid="{00000000-0005-0000-0000-0000D9060000}"/>
    <cellStyle name="Énfasis2 2 2 2" xfId="1750" xr:uid="{00000000-0005-0000-0000-0000DA060000}"/>
    <cellStyle name="Énfasis2 2 3" xfId="1751" xr:uid="{00000000-0005-0000-0000-0000DB060000}"/>
    <cellStyle name="Énfasis2 2 4" xfId="1752" xr:uid="{00000000-0005-0000-0000-0000DC060000}"/>
    <cellStyle name="Énfasis2 3" xfId="1753" xr:uid="{00000000-0005-0000-0000-0000DD060000}"/>
    <cellStyle name="Énfasis2 3 2" xfId="1754" xr:uid="{00000000-0005-0000-0000-0000DE060000}"/>
    <cellStyle name="Énfasis2 3 3" xfId="1755" xr:uid="{00000000-0005-0000-0000-0000DF060000}"/>
    <cellStyle name="Énfasis2 4" xfId="1756" xr:uid="{00000000-0005-0000-0000-0000E0060000}"/>
    <cellStyle name="Énfasis3 2" xfId="1757" xr:uid="{00000000-0005-0000-0000-0000E1060000}"/>
    <cellStyle name="Énfasis3 2 2" xfId="1758" xr:uid="{00000000-0005-0000-0000-0000E2060000}"/>
    <cellStyle name="Énfasis3 2 2 2" xfId="1759" xr:uid="{00000000-0005-0000-0000-0000E3060000}"/>
    <cellStyle name="Énfasis3 2 3" xfId="1760" xr:uid="{00000000-0005-0000-0000-0000E4060000}"/>
    <cellStyle name="Énfasis3 2 4" xfId="1761" xr:uid="{00000000-0005-0000-0000-0000E5060000}"/>
    <cellStyle name="Énfasis3 3" xfId="1762" xr:uid="{00000000-0005-0000-0000-0000E6060000}"/>
    <cellStyle name="Énfasis3 3 2" xfId="1763" xr:uid="{00000000-0005-0000-0000-0000E7060000}"/>
    <cellStyle name="Énfasis3 3 3" xfId="1764" xr:uid="{00000000-0005-0000-0000-0000E8060000}"/>
    <cellStyle name="Énfasis3 4" xfId="1765" xr:uid="{00000000-0005-0000-0000-0000E9060000}"/>
    <cellStyle name="Énfasis4 2" xfId="1766" xr:uid="{00000000-0005-0000-0000-0000EA060000}"/>
    <cellStyle name="Énfasis4 2 2" xfId="1767" xr:uid="{00000000-0005-0000-0000-0000EB060000}"/>
    <cellStyle name="Énfasis4 2 2 2" xfId="1768" xr:uid="{00000000-0005-0000-0000-0000EC060000}"/>
    <cellStyle name="Énfasis4 2 3" xfId="1769" xr:uid="{00000000-0005-0000-0000-0000ED060000}"/>
    <cellStyle name="Énfasis4 2 4" xfId="1770" xr:uid="{00000000-0005-0000-0000-0000EE060000}"/>
    <cellStyle name="Énfasis4 3" xfId="1771" xr:uid="{00000000-0005-0000-0000-0000EF060000}"/>
    <cellStyle name="Énfasis4 3 2" xfId="1772" xr:uid="{00000000-0005-0000-0000-0000F0060000}"/>
    <cellStyle name="Énfasis4 3 3" xfId="1773" xr:uid="{00000000-0005-0000-0000-0000F1060000}"/>
    <cellStyle name="Énfasis4 4" xfId="1774" xr:uid="{00000000-0005-0000-0000-0000F2060000}"/>
    <cellStyle name="Énfasis5 2" xfId="1775" xr:uid="{00000000-0005-0000-0000-0000F3060000}"/>
    <cellStyle name="Énfasis5 2 2" xfId="1776" xr:uid="{00000000-0005-0000-0000-0000F4060000}"/>
    <cellStyle name="Énfasis5 2 2 2" xfId="1777" xr:uid="{00000000-0005-0000-0000-0000F5060000}"/>
    <cellStyle name="Énfasis5 2 3" xfId="1778" xr:uid="{00000000-0005-0000-0000-0000F6060000}"/>
    <cellStyle name="Énfasis5 2 4" xfId="1779" xr:uid="{00000000-0005-0000-0000-0000F7060000}"/>
    <cellStyle name="Énfasis5 3" xfId="1780" xr:uid="{00000000-0005-0000-0000-0000F8060000}"/>
    <cellStyle name="Énfasis5 3 2" xfId="1781" xr:uid="{00000000-0005-0000-0000-0000F9060000}"/>
    <cellStyle name="Énfasis5 3 3" xfId="1782" xr:uid="{00000000-0005-0000-0000-0000FA060000}"/>
    <cellStyle name="Énfasis5 4" xfId="1783" xr:uid="{00000000-0005-0000-0000-0000FB060000}"/>
    <cellStyle name="Énfasis6 2" xfId="1784" xr:uid="{00000000-0005-0000-0000-0000FC060000}"/>
    <cellStyle name="Énfasis6 2 2" xfId="1785" xr:uid="{00000000-0005-0000-0000-0000FD060000}"/>
    <cellStyle name="Énfasis6 2 2 2" xfId="1786" xr:uid="{00000000-0005-0000-0000-0000FE060000}"/>
    <cellStyle name="Énfasis6 2 3" xfId="1787" xr:uid="{00000000-0005-0000-0000-0000FF060000}"/>
    <cellStyle name="Énfasis6 2 4" xfId="1788" xr:uid="{00000000-0005-0000-0000-000000070000}"/>
    <cellStyle name="Énfasis6 3" xfId="1789" xr:uid="{00000000-0005-0000-0000-000001070000}"/>
    <cellStyle name="Énfasis6 3 2" xfId="1790" xr:uid="{00000000-0005-0000-0000-000002070000}"/>
    <cellStyle name="Énfasis6 3 3" xfId="1791" xr:uid="{00000000-0005-0000-0000-000003070000}"/>
    <cellStyle name="Énfasis6 4" xfId="1792" xr:uid="{00000000-0005-0000-0000-000004070000}"/>
    <cellStyle name="Entrada 2" xfId="267" xr:uid="{00000000-0005-0000-0000-00000E010000}"/>
    <cellStyle name="Entrada 2 2" xfId="268" xr:uid="{00000000-0005-0000-0000-00000F010000}"/>
    <cellStyle name="Entrada 2 2 2" xfId="269" xr:uid="{00000000-0005-0000-0000-000010010000}"/>
    <cellStyle name="Entrada 2 2 3" xfId="270" xr:uid="{00000000-0005-0000-0000-000011010000}"/>
    <cellStyle name="Entrada 2 3" xfId="271" xr:uid="{00000000-0005-0000-0000-000012010000}"/>
    <cellStyle name="Entrada 2 4" xfId="272" xr:uid="{00000000-0005-0000-0000-000013010000}"/>
    <cellStyle name="Entrada 2 5" xfId="273" xr:uid="{00000000-0005-0000-0000-000014010000}"/>
    <cellStyle name="Entrada 2_Copia de Xl0000021.xls INGRID" xfId="274" xr:uid="{00000000-0005-0000-0000-000015010000}"/>
    <cellStyle name="Entrada 3" xfId="275" xr:uid="{00000000-0005-0000-0000-000016010000}"/>
    <cellStyle name="Entrada 3 2" xfId="276" xr:uid="{00000000-0005-0000-0000-000017010000}"/>
    <cellStyle name="Entrada 3 3" xfId="277" xr:uid="{00000000-0005-0000-0000-000018010000}"/>
    <cellStyle name="Entrada 3 4" xfId="278" xr:uid="{00000000-0005-0000-0000-000019010000}"/>
    <cellStyle name="Entrada 4" xfId="279" xr:uid="{00000000-0005-0000-0000-00001A010000}"/>
    <cellStyle name="Euro" xfId="280" xr:uid="{00000000-0005-0000-0000-00001B010000}"/>
    <cellStyle name="Euro 10" xfId="281" xr:uid="{00000000-0005-0000-0000-00001C010000}"/>
    <cellStyle name="Euro 10 2" xfId="282" xr:uid="{00000000-0005-0000-0000-00001D010000}"/>
    <cellStyle name="Euro 10 2 2" xfId="283" xr:uid="{00000000-0005-0000-0000-00001E010000}"/>
    <cellStyle name="Euro 10 2 3" xfId="284" xr:uid="{00000000-0005-0000-0000-00001F010000}"/>
    <cellStyle name="Euro 10 3" xfId="285" xr:uid="{00000000-0005-0000-0000-000020010000}"/>
    <cellStyle name="Euro 10 3 2" xfId="286" xr:uid="{00000000-0005-0000-0000-000021010000}"/>
    <cellStyle name="Euro 10 3 3" xfId="287" xr:uid="{00000000-0005-0000-0000-000022010000}"/>
    <cellStyle name="Euro 10 4" xfId="288" xr:uid="{00000000-0005-0000-0000-000023010000}"/>
    <cellStyle name="Euro 10 4 2" xfId="289" xr:uid="{00000000-0005-0000-0000-000024010000}"/>
    <cellStyle name="Euro 10 4 3" xfId="290" xr:uid="{00000000-0005-0000-0000-000025010000}"/>
    <cellStyle name="Euro 10 5" xfId="291" xr:uid="{00000000-0005-0000-0000-000026010000}"/>
    <cellStyle name="Euro 10 6" xfId="292" xr:uid="{00000000-0005-0000-0000-000027010000}"/>
    <cellStyle name="Euro 11" xfId="293" xr:uid="{00000000-0005-0000-0000-000028010000}"/>
    <cellStyle name="Euro 11 2" xfId="294" xr:uid="{00000000-0005-0000-0000-000029010000}"/>
    <cellStyle name="Euro 11 2 2" xfId="295" xr:uid="{00000000-0005-0000-0000-00002A010000}"/>
    <cellStyle name="Euro 11 2 3" xfId="296" xr:uid="{00000000-0005-0000-0000-00002B010000}"/>
    <cellStyle name="Euro 11 3" xfId="297" xr:uid="{00000000-0005-0000-0000-00002C010000}"/>
    <cellStyle name="Euro 11 3 2" xfId="298" xr:uid="{00000000-0005-0000-0000-00002D010000}"/>
    <cellStyle name="Euro 11 3 3" xfId="299" xr:uid="{00000000-0005-0000-0000-00002E010000}"/>
    <cellStyle name="Euro 11 4" xfId="300" xr:uid="{00000000-0005-0000-0000-00002F010000}"/>
    <cellStyle name="Euro 11 4 2" xfId="301" xr:uid="{00000000-0005-0000-0000-000030010000}"/>
    <cellStyle name="Euro 11 4 3" xfId="302" xr:uid="{00000000-0005-0000-0000-000031010000}"/>
    <cellStyle name="Euro 11 5" xfId="303" xr:uid="{00000000-0005-0000-0000-000032010000}"/>
    <cellStyle name="Euro 11 6" xfId="304" xr:uid="{00000000-0005-0000-0000-000033010000}"/>
    <cellStyle name="Euro 12" xfId="305" xr:uid="{00000000-0005-0000-0000-000034010000}"/>
    <cellStyle name="Euro 12 2" xfId="306" xr:uid="{00000000-0005-0000-0000-000035010000}"/>
    <cellStyle name="Euro 12 2 2" xfId="307" xr:uid="{00000000-0005-0000-0000-000036010000}"/>
    <cellStyle name="Euro 12 2 3" xfId="308" xr:uid="{00000000-0005-0000-0000-000037010000}"/>
    <cellStyle name="Euro 12 3" xfId="309" xr:uid="{00000000-0005-0000-0000-000038010000}"/>
    <cellStyle name="Euro 12 3 2" xfId="310" xr:uid="{00000000-0005-0000-0000-000039010000}"/>
    <cellStyle name="Euro 12 3 3" xfId="311" xr:uid="{00000000-0005-0000-0000-00003A010000}"/>
    <cellStyle name="Euro 12 4" xfId="312" xr:uid="{00000000-0005-0000-0000-00003B010000}"/>
    <cellStyle name="Euro 12 4 2" xfId="313" xr:uid="{00000000-0005-0000-0000-00003C010000}"/>
    <cellStyle name="Euro 12 4 3" xfId="314" xr:uid="{00000000-0005-0000-0000-00003D010000}"/>
    <cellStyle name="Euro 12 5" xfId="315" xr:uid="{00000000-0005-0000-0000-00003E010000}"/>
    <cellStyle name="Euro 12 6" xfId="316" xr:uid="{00000000-0005-0000-0000-00003F010000}"/>
    <cellStyle name="Euro 13" xfId="317" xr:uid="{00000000-0005-0000-0000-000040010000}"/>
    <cellStyle name="Euro 13 2" xfId="318" xr:uid="{00000000-0005-0000-0000-000041010000}"/>
    <cellStyle name="Euro 13 2 2" xfId="319" xr:uid="{00000000-0005-0000-0000-000042010000}"/>
    <cellStyle name="Euro 13 2 3" xfId="320" xr:uid="{00000000-0005-0000-0000-000043010000}"/>
    <cellStyle name="Euro 13 3" xfId="321" xr:uid="{00000000-0005-0000-0000-000044010000}"/>
    <cellStyle name="Euro 13 3 2" xfId="322" xr:uid="{00000000-0005-0000-0000-000045010000}"/>
    <cellStyle name="Euro 13 3 3" xfId="323" xr:uid="{00000000-0005-0000-0000-000046010000}"/>
    <cellStyle name="Euro 13 4" xfId="324" xr:uid="{00000000-0005-0000-0000-000047010000}"/>
    <cellStyle name="Euro 13 4 2" xfId="325" xr:uid="{00000000-0005-0000-0000-000048010000}"/>
    <cellStyle name="Euro 13 4 3" xfId="326" xr:uid="{00000000-0005-0000-0000-000049010000}"/>
    <cellStyle name="Euro 13 5" xfId="327" xr:uid="{00000000-0005-0000-0000-00004A010000}"/>
    <cellStyle name="Euro 13 6" xfId="328" xr:uid="{00000000-0005-0000-0000-00004B010000}"/>
    <cellStyle name="Euro 14" xfId="329" xr:uid="{00000000-0005-0000-0000-00004C010000}"/>
    <cellStyle name="Euro 14 2" xfId="330" xr:uid="{00000000-0005-0000-0000-00004D010000}"/>
    <cellStyle name="Euro 14 2 2" xfId="331" xr:uid="{00000000-0005-0000-0000-00004E010000}"/>
    <cellStyle name="Euro 14 2 3" xfId="332" xr:uid="{00000000-0005-0000-0000-00004F010000}"/>
    <cellStyle name="Euro 14 3" xfId="333" xr:uid="{00000000-0005-0000-0000-000050010000}"/>
    <cellStyle name="Euro 14 3 2" xfId="334" xr:uid="{00000000-0005-0000-0000-000051010000}"/>
    <cellStyle name="Euro 14 3 3" xfId="335" xr:uid="{00000000-0005-0000-0000-000052010000}"/>
    <cellStyle name="Euro 14 4" xfId="336" xr:uid="{00000000-0005-0000-0000-000053010000}"/>
    <cellStyle name="Euro 14 4 2" xfId="337" xr:uid="{00000000-0005-0000-0000-000054010000}"/>
    <cellStyle name="Euro 14 4 3" xfId="338" xr:uid="{00000000-0005-0000-0000-000055010000}"/>
    <cellStyle name="Euro 14 5" xfId="339" xr:uid="{00000000-0005-0000-0000-000056010000}"/>
    <cellStyle name="Euro 14 6" xfId="340" xr:uid="{00000000-0005-0000-0000-000057010000}"/>
    <cellStyle name="Euro 15" xfId="341" xr:uid="{00000000-0005-0000-0000-000058010000}"/>
    <cellStyle name="Euro 15 2" xfId="342" xr:uid="{00000000-0005-0000-0000-000059010000}"/>
    <cellStyle name="Euro 15 2 2" xfId="343" xr:uid="{00000000-0005-0000-0000-00005A010000}"/>
    <cellStyle name="Euro 15 2 3" xfId="344" xr:uid="{00000000-0005-0000-0000-00005B010000}"/>
    <cellStyle name="Euro 15 3" xfId="345" xr:uid="{00000000-0005-0000-0000-00005C010000}"/>
    <cellStyle name="Euro 15 3 2" xfId="346" xr:uid="{00000000-0005-0000-0000-00005D010000}"/>
    <cellStyle name="Euro 15 3 3" xfId="347" xr:uid="{00000000-0005-0000-0000-00005E010000}"/>
    <cellStyle name="Euro 15 4" xfId="348" xr:uid="{00000000-0005-0000-0000-00005F010000}"/>
    <cellStyle name="Euro 15 4 2" xfId="349" xr:uid="{00000000-0005-0000-0000-000060010000}"/>
    <cellStyle name="Euro 15 4 3" xfId="350" xr:uid="{00000000-0005-0000-0000-000061010000}"/>
    <cellStyle name="Euro 15 5" xfId="351" xr:uid="{00000000-0005-0000-0000-000062010000}"/>
    <cellStyle name="Euro 15 6" xfId="352" xr:uid="{00000000-0005-0000-0000-000063010000}"/>
    <cellStyle name="Euro 16" xfId="353" xr:uid="{00000000-0005-0000-0000-000064010000}"/>
    <cellStyle name="Euro 16 2" xfId="354" xr:uid="{00000000-0005-0000-0000-000065010000}"/>
    <cellStyle name="Euro 16 2 2" xfId="355" xr:uid="{00000000-0005-0000-0000-000066010000}"/>
    <cellStyle name="Euro 16 2 3" xfId="356" xr:uid="{00000000-0005-0000-0000-000067010000}"/>
    <cellStyle name="Euro 16 3" xfId="357" xr:uid="{00000000-0005-0000-0000-000068010000}"/>
    <cellStyle name="Euro 16 3 2" xfId="358" xr:uid="{00000000-0005-0000-0000-000069010000}"/>
    <cellStyle name="Euro 16 3 3" xfId="359" xr:uid="{00000000-0005-0000-0000-00006A010000}"/>
    <cellStyle name="Euro 16 4" xfId="360" xr:uid="{00000000-0005-0000-0000-00006B010000}"/>
    <cellStyle name="Euro 16 4 2" xfId="361" xr:uid="{00000000-0005-0000-0000-00006C010000}"/>
    <cellStyle name="Euro 16 4 3" xfId="362" xr:uid="{00000000-0005-0000-0000-00006D010000}"/>
    <cellStyle name="Euro 16 5" xfId="363" xr:uid="{00000000-0005-0000-0000-00006E010000}"/>
    <cellStyle name="Euro 16 6" xfId="364" xr:uid="{00000000-0005-0000-0000-00006F010000}"/>
    <cellStyle name="Euro 17" xfId="365" xr:uid="{00000000-0005-0000-0000-000070010000}"/>
    <cellStyle name="Euro 17 2" xfId="366" xr:uid="{00000000-0005-0000-0000-000071010000}"/>
    <cellStyle name="Euro 17 2 2" xfId="367" xr:uid="{00000000-0005-0000-0000-000072010000}"/>
    <cellStyle name="Euro 17 2 3" xfId="368" xr:uid="{00000000-0005-0000-0000-000073010000}"/>
    <cellStyle name="Euro 17 3" xfId="369" xr:uid="{00000000-0005-0000-0000-000074010000}"/>
    <cellStyle name="Euro 17 3 2" xfId="370" xr:uid="{00000000-0005-0000-0000-000075010000}"/>
    <cellStyle name="Euro 17 3 3" xfId="371" xr:uid="{00000000-0005-0000-0000-000076010000}"/>
    <cellStyle name="Euro 17 4" xfId="372" xr:uid="{00000000-0005-0000-0000-000077010000}"/>
    <cellStyle name="Euro 17 4 2" xfId="373" xr:uid="{00000000-0005-0000-0000-000078010000}"/>
    <cellStyle name="Euro 17 4 3" xfId="374" xr:uid="{00000000-0005-0000-0000-000079010000}"/>
    <cellStyle name="Euro 17 5" xfId="375" xr:uid="{00000000-0005-0000-0000-00007A010000}"/>
    <cellStyle name="Euro 17 6" xfId="376" xr:uid="{00000000-0005-0000-0000-00007B010000}"/>
    <cellStyle name="Euro 18" xfId="377" xr:uid="{00000000-0005-0000-0000-00007C010000}"/>
    <cellStyle name="Euro 19" xfId="378" xr:uid="{00000000-0005-0000-0000-00007D010000}"/>
    <cellStyle name="Euro 2" xfId="379" xr:uid="{00000000-0005-0000-0000-00007E010000}"/>
    <cellStyle name="Euro 2 10" xfId="380" xr:uid="{00000000-0005-0000-0000-00007F010000}"/>
    <cellStyle name="Euro 2 10 2" xfId="381" xr:uid="{00000000-0005-0000-0000-000080010000}"/>
    <cellStyle name="Euro 2 10 3" xfId="382" xr:uid="{00000000-0005-0000-0000-000081010000}"/>
    <cellStyle name="Euro 2 11" xfId="383" xr:uid="{00000000-0005-0000-0000-000082010000}"/>
    <cellStyle name="Euro 2 11 2" xfId="384" xr:uid="{00000000-0005-0000-0000-000083010000}"/>
    <cellStyle name="Euro 2 11 3" xfId="385" xr:uid="{00000000-0005-0000-0000-000084010000}"/>
    <cellStyle name="Euro 2 12" xfId="386" xr:uid="{00000000-0005-0000-0000-000085010000}"/>
    <cellStyle name="Euro 2 13" xfId="387" xr:uid="{00000000-0005-0000-0000-000086010000}"/>
    <cellStyle name="Euro 2 2" xfId="388" xr:uid="{00000000-0005-0000-0000-000087010000}"/>
    <cellStyle name="Euro 2 2 2" xfId="389" xr:uid="{00000000-0005-0000-0000-000088010000}"/>
    <cellStyle name="Euro 2 2 2 2" xfId="390" xr:uid="{00000000-0005-0000-0000-000089010000}"/>
    <cellStyle name="Euro 2 2 2 2 2" xfId="391" xr:uid="{00000000-0005-0000-0000-00008A010000}"/>
    <cellStyle name="Euro 2 2 2 2 3" xfId="392" xr:uid="{00000000-0005-0000-0000-00008B010000}"/>
    <cellStyle name="Euro 2 2 2 3" xfId="393" xr:uid="{00000000-0005-0000-0000-00008C010000}"/>
    <cellStyle name="Euro 2 2 2 3 2" xfId="394" xr:uid="{00000000-0005-0000-0000-00008D010000}"/>
    <cellStyle name="Euro 2 2 2 3 3" xfId="395" xr:uid="{00000000-0005-0000-0000-00008E010000}"/>
    <cellStyle name="Euro 2 2 2 4" xfId="396" xr:uid="{00000000-0005-0000-0000-00008F010000}"/>
    <cellStyle name="Euro 2 2 2 4 2" xfId="397" xr:uid="{00000000-0005-0000-0000-000090010000}"/>
    <cellStyle name="Euro 2 2 2 4 3" xfId="398" xr:uid="{00000000-0005-0000-0000-000091010000}"/>
    <cellStyle name="Euro 2 2 2 5" xfId="399" xr:uid="{00000000-0005-0000-0000-000092010000}"/>
    <cellStyle name="Euro 2 2 2 6" xfId="400" xr:uid="{00000000-0005-0000-0000-000093010000}"/>
    <cellStyle name="Euro 2 2 3" xfId="401" xr:uid="{00000000-0005-0000-0000-000094010000}"/>
    <cellStyle name="Euro 2 2 3 2" xfId="402" xr:uid="{00000000-0005-0000-0000-000095010000}"/>
    <cellStyle name="Euro 2 2 3 2 2" xfId="403" xr:uid="{00000000-0005-0000-0000-000096010000}"/>
    <cellStyle name="Euro 2 2 3 2 3" xfId="404" xr:uid="{00000000-0005-0000-0000-000097010000}"/>
    <cellStyle name="Euro 2 2 3 3" xfId="405" xr:uid="{00000000-0005-0000-0000-000098010000}"/>
    <cellStyle name="Euro 2 2 3 3 2" xfId="406" xr:uid="{00000000-0005-0000-0000-000099010000}"/>
    <cellStyle name="Euro 2 2 3 3 3" xfId="407" xr:uid="{00000000-0005-0000-0000-00009A010000}"/>
    <cellStyle name="Euro 2 2 3 4" xfId="408" xr:uid="{00000000-0005-0000-0000-00009B010000}"/>
    <cellStyle name="Euro 2 2 3 4 2" xfId="409" xr:uid="{00000000-0005-0000-0000-00009C010000}"/>
    <cellStyle name="Euro 2 2 3 4 3" xfId="410" xr:uid="{00000000-0005-0000-0000-00009D010000}"/>
    <cellStyle name="Euro 2 2 3 5" xfId="411" xr:uid="{00000000-0005-0000-0000-00009E010000}"/>
    <cellStyle name="Euro 2 2 3 6" xfId="412" xr:uid="{00000000-0005-0000-0000-00009F010000}"/>
    <cellStyle name="Euro 2 2 4" xfId="413" xr:uid="{00000000-0005-0000-0000-0000A0010000}"/>
    <cellStyle name="Euro 2 2 4 2" xfId="414" xr:uid="{00000000-0005-0000-0000-0000A1010000}"/>
    <cellStyle name="Euro 2 2 4 2 2" xfId="415" xr:uid="{00000000-0005-0000-0000-0000A2010000}"/>
    <cellStyle name="Euro 2 2 4 2 3" xfId="416" xr:uid="{00000000-0005-0000-0000-0000A3010000}"/>
    <cellStyle name="Euro 2 2 4 3" xfId="417" xr:uid="{00000000-0005-0000-0000-0000A4010000}"/>
    <cellStyle name="Euro 2 2 4 3 2" xfId="418" xr:uid="{00000000-0005-0000-0000-0000A5010000}"/>
    <cellStyle name="Euro 2 2 4 3 3" xfId="419" xr:uid="{00000000-0005-0000-0000-0000A6010000}"/>
    <cellStyle name="Euro 2 2 4 4" xfId="420" xr:uid="{00000000-0005-0000-0000-0000A7010000}"/>
    <cellStyle name="Euro 2 2 4 4 2" xfId="421" xr:uid="{00000000-0005-0000-0000-0000A8010000}"/>
    <cellStyle name="Euro 2 2 4 4 3" xfId="422" xr:uid="{00000000-0005-0000-0000-0000A9010000}"/>
    <cellStyle name="Euro 2 2 4 5" xfId="423" xr:uid="{00000000-0005-0000-0000-0000AA010000}"/>
    <cellStyle name="Euro 2 2 4 6" xfId="424" xr:uid="{00000000-0005-0000-0000-0000AB010000}"/>
    <cellStyle name="Euro 2 2 5" xfId="425" xr:uid="{00000000-0005-0000-0000-0000AC010000}"/>
    <cellStyle name="Euro 2 2 5 2" xfId="426" xr:uid="{00000000-0005-0000-0000-0000AD010000}"/>
    <cellStyle name="Euro 2 2 5 2 2" xfId="427" xr:uid="{00000000-0005-0000-0000-0000AE010000}"/>
    <cellStyle name="Euro 2 2 5 2 3" xfId="428" xr:uid="{00000000-0005-0000-0000-0000AF010000}"/>
    <cellStyle name="Euro 2 2 5 3" xfId="429" xr:uid="{00000000-0005-0000-0000-0000B0010000}"/>
    <cellStyle name="Euro 2 2 5 3 2" xfId="430" xr:uid="{00000000-0005-0000-0000-0000B1010000}"/>
    <cellStyle name="Euro 2 2 5 3 3" xfId="431" xr:uid="{00000000-0005-0000-0000-0000B2010000}"/>
    <cellStyle name="Euro 2 2 5 4" xfId="432" xr:uid="{00000000-0005-0000-0000-0000B3010000}"/>
    <cellStyle name="Euro 2 2 5 4 2" xfId="433" xr:uid="{00000000-0005-0000-0000-0000B4010000}"/>
    <cellStyle name="Euro 2 2 5 4 3" xfId="434" xr:uid="{00000000-0005-0000-0000-0000B5010000}"/>
    <cellStyle name="Euro 2 2 5 5" xfId="435" xr:uid="{00000000-0005-0000-0000-0000B6010000}"/>
    <cellStyle name="Euro 2 2 5 6" xfId="436" xr:uid="{00000000-0005-0000-0000-0000B7010000}"/>
    <cellStyle name="Euro 2 2 6" xfId="437" xr:uid="{00000000-0005-0000-0000-0000B8010000}"/>
    <cellStyle name="Euro 2 2 6 2" xfId="438" xr:uid="{00000000-0005-0000-0000-0000B9010000}"/>
    <cellStyle name="Euro 2 2 6 2 2" xfId="439" xr:uid="{00000000-0005-0000-0000-0000BA010000}"/>
    <cellStyle name="Euro 2 2 6 2 3" xfId="440" xr:uid="{00000000-0005-0000-0000-0000BB010000}"/>
    <cellStyle name="Euro 2 2 6 3" xfId="441" xr:uid="{00000000-0005-0000-0000-0000BC010000}"/>
    <cellStyle name="Euro 2 2 6 3 2" xfId="442" xr:uid="{00000000-0005-0000-0000-0000BD010000}"/>
    <cellStyle name="Euro 2 2 6 3 3" xfId="443" xr:uid="{00000000-0005-0000-0000-0000BE010000}"/>
    <cellStyle name="Euro 2 2 6 4" xfId="444" xr:uid="{00000000-0005-0000-0000-0000BF010000}"/>
    <cellStyle name="Euro 2 2 6 4 2" xfId="445" xr:uid="{00000000-0005-0000-0000-0000C0010000}"/>
    <cellStyle name="Euro 2 2 6 4 3" xfId="446" xr:uid="{00000000-0005-0000-0000-0000C1010000}"/>
    <cellStyle name="Euro 2 2 6 5" xfId="447" xr:uid="{00000000-0005-0000-0000-0000C2010000}"/>
    <cellStyle name="Euro 2 2 6 6" xfId="448" xr:uid="{00000000-0005-0000-0000-0000C3010000}"/>
    <cellStyle name="Euro 2 2 7" xfId="449" xr:uid="{00000000-0005-0000-0000-0000C4010000}"/>
    <cellStyle name="Euro 2 2 8" xfId="450" xr:uid="{00000000-0005-0000-0000-0000C5010000}"/>
    <cellStyle name="Euro 2 3" xfId="451" xr:uid="{00000000-0005-0000-0000-0000C6010000}"/>
    <cellStyle name="Euro 2 3 2" xfId="452" xr:uid="{00000000-0005-0000-0000-0000C7010000}"/>
    <cellStyle name="Euro 2 3 2 2" xfId="453" xr:uid="{00000000-0005-0000-0000-0000C8010000}"/>
    <cellStyle name="Euro 2 3 2 3" xfId="454" xr:uid="{00000000-0005-0000-0000-0000C9010000}"/>
    <cellStyle name="Euro 2 3 3" xfId="455" xr:uid="{00000000-0005-0000-0000-0000CA010000}"/>
    <cellStyle name="Euro 2 3 3 2" xfId="456" xr:uid="{00000000-0005-0000-0000-0000CB010000}"/>
    <cellStyle name="Euro 2 3 3 3" xfId="457" xr:uid="{00000000-0005-0000-0000-0000CC010000}"/>
    <cellStyle name="Euro 2 3 4" xfId="458" xr:uid="{00000000-0005-0000-0000-0000CD010000}"/>
    <cellStyle name="Euro 2 3 4 2" xfId="459" xr:uid="{00000000-0005-0000-0000-0000CE010000}"/>
    <cellStyle name="Euro 2 3 4 3" xfId="460" xr:uid="{00000000-0005-0000-0000-0000CF010000}"/>
    <cellStyle name="Euro 2 3 5" xfId="461" xr:uid="{00000000-0005-0000-0000-0000D0010000}"/>
    <cellStyle name="Euro 2 3 6" xfId="462" xr:uid="{00000000-0005-0000-0000-0000D1010000}"/>
    <cellStyle name="Euro 2 4" xfId="463" xr:uid="{00000000-0005-0000-0000-0000D2010000}"/>
    <cellStyle name="Euro 2 4 2" xfId="464" xr:uid="{00000000-0005-0000-0000-0000D3010000}"/>
    <cellStyle name="Euro 2 4 3" xfId="465" xr:uid="{00000000-0005-0000-0000-0000D4010000}"/>
    <cellStyle name="Euro 2 5" xfId="466" xr:uid="{00000000-0005-0000-0000-0000D5010000}"/>
    <cellStyle name="Euro 2 5 2" xfId="467" xr:uid="{00000000-0005-0000-0000-0000D6010000}"/>
    <cellStyle name="Euro 2 5 3" xfId="468" xr:uid="{00000000-0005-0000-0000-0000D7010000}"/>
    <cellStyle name="Euro 2 6" xfId="469" xr:uid="{00000000-0005-0000-0000-0000D8010000}"/>
    <cellStyle name="Euro 2 6 2" xfId="470" xr:uid="{00000000-0005-0000-0000-0000D9010000}"/>
    <cellStyle name="Euro 2 6 3" xfId="471" xr:uid="{00000000-0005-0000-0000-0000DA010000}"/>
    <cellStyle name="Euro 2 7" xfId="472" xr:uid="{00000000-0005-0000-0000-0000DB010000}"/>
    <cellStyle name="Euro 2 7 2" xfId="473" xr:uid="{00000000-0005-0000-0000-0000DC010000}"/>
    <cellStyle name="Euro 2 7 3" xfId="474" xr:uid="{00000000-0005-0000-0000-0000DD010000}"/>
    <cellStyle name="Euro 2 8" xfId="475" xr:uid="{00000000-0005-0000-0000-0000DE010000}"/>
    <cellStyle name="Euro 2 8 2" xfId="476" xr:uid="{00000000-0005-0000-0000-0000DF010000}"/>
    <cellStyle name="Euro 2 8 3" xfId="477" xr:uid="{00000000-0005-0000-0000-0000E0010000}"/>
    <cellStyle name="Euro 2 9" xfId="478" xr:uid="{00000000-0005-0000-0000-0000E1010000}"/>
    <cellStyle name="Euro 2 9 2" xfId="479" xr:uid="{00000000-0005-0000-0000-0000E2010000}"/>
    <cellStyle name="Euro 2 9 3" xfId="480" xr:uid="{00000000-0005-0000-0000-0000E3010000}"/>
    <cellStyle name="Euro 3" xfId="481" xr:uid="{00000000-0005-0000-0000-0000E4010000}"/>
    <cellStyle name="Euro 3 2" xfId="482" xr:uid="{00000000-0005-0000-0000-0000E5010000}"/>
    <cellStyle name="Euro 3 2 2" xfId="483" xr:uid="{00000000-0005-0000-0000-0000E6010000}"/>
    <cellStyle name="Euro 3 2 3" xfId="484" xr:uid="{00000000-0005-0000-0000-0000E7010000}"/>
    <cellStyle name="Euro 3 3" xfId="485" xr:uid="{00000000-0005-0000-0000-0000E8010000}"/>
    <cellStyle name="Euro 3 3 2" xfId="486" xr:uid="{00000000-0005-0000-0000-0000E9010000}"/>
    <cellStyle name="Euro 3 3 3" xfId="487" xr:uid="{00000000-0005-0000-0000-0000EA010000}"/>
    <cellStyle name="Euro 3 4" xfId="488" xr:uid="{00000000-0005-0000-0000-0000EB010000}"/>
    <cellStyle name="Euro 3 4 2" xfId="489" xr:uid="{00000000-0005-0000-0000-0000EC010000}"/>
    <cellStyle name="Euro 3 4 3" xfId="490" xr:uid="{00000000-0005-0000-0000-0000ED010000}"/>
    <cellStyle name="Euro 3 5" xfId="491" xr:uid="{00000000-0005-0000-0000-0000EE010000}"/>
    <cellStyle name="Euro 3 5 2" xfId="492" xr:uid="{00000000-0005-0000-0000-0000EF010000}"/>
    <cellStyle name="Euro 3 5 3" xfId="493" xr:uid="{00000000-0005-0000-0000-0000F0010000}"/>
    <cellStyle name="Euro 3 6" xfId="494" xr:uid="{00000000-0005-0000-0000-0000F1010000}"/>
    <cellStyle name="Euro 3 7" xfId="495" xr:uid="{00000000-0005-0000-0000-0000F2010000}"/>
    <cellStyle name="Euro 4" xfId="496" xr:uid="{00000000-0005-0000-0000-0000F3010000}"/>
    <cellStyle name="Euro 4 2" xfId="497" xr:uid="{00000000-0005-0000-0000-0000F4010000}"/>
    <cellStyle name="Euro 4 2 2" xfId="498" xr:uid="{00000000-0005-0000-0000-0000F5010000}"/>
    <cellStyle name="Euro 4 2 3" xfId="499" xr:uid="{00000000-0005-0000-0000-0000F6010000}"/>
    <cellStyle name="Euro 4 3" xfId="500" xr:uid="{00000000-0005-0000-0000-0000F7010000}"/>
    <cellStyle name="Euro 4 3 2" xfId="501" xr:uid="{00000000-0005-0000-0000-0000F8010000}"/>
    <cellStyle name="Euro 4 3 3" xfId="502" xr:uid="{00000000-0005-0000-0000-0000F9010000}"/>
    <cellStyle name="Euro 4 4" xfId="503" xr:uid="{00000000-0005-0000-0000-0000FA010000}"/>
    <cellStyle name="Euro 4 4 2" xfId="504" xr:uid="{00000000-0005-0000-0000-0000FB010000}"/>
    <cellStyle name="Euro 4 4 3" xfId="505" xr:uid="{00000000-0005-0000-0000-0000FC010000}"/>
    <cellStyle name="Euro 4 5" xfId="506" xr:uid="{00000000-0005-0000-0000-0000FD010000}"/>
    <cellStyle name="Euro 4 5 2" xfId="507" xr:uid="{00000000-0005-0000-0000-0000FE010000}"/>
    <cellStyle name="Euro 4 5 3" xfId="508" xr:uid="{00000000-0005-0000-0000-0000FF010000}"/>
    <cellStyle name="Euro 4 6" xfId="509" xr:uid="{00000000-0005-0000-0000-000000020000}"/>
    <cellStyle name="Euro 4 7" xfId="510" xr:uid="{00000000-0005-0000-0000-000001020000}"/>
    <cellStyle name="Euro 5" xfId="511" xr:uid="{00000000-0005-0000-0000-000002020000}"/>
    <cellStyle name="Euro 5 2" xfId="512" xr:uid="{00000000-0005-0000-0000-000003020000}"/>
    <cellStyle name="Euro 5 2 2" xfId="513" xr:uid="{00000000-0005-0000-0000-000004020000}"/>
    <cellStyle name="Euro 5 2 3" xfId="514" xr:uid="{00000000-0005-0000-0000-000005020000}"/>
    <cellStyle name="Euro 5 3" xfId="515" xr:uid="{00000000-0005-0000-0000-000006020000}"/>
    <cellStyle name="Euro 5 3 2" xfId="516" xr:uid="{00000000-0005-0000-0000-000007020000}"/>
    <cellStyle name="Euro 5 3 3" xfId="517" xr:uid="{00000000-0005-0000-0000-000008020000}"/>
    <cellStyle name="Euro 5 4" xfId="518" xr:uid="{00000000-0005-0000-0000-000009020000}"/>
    <cellStyle name="Euro 5 4 2" xfId="519" xr:uid="{00000000-0005-0000-0000-00000A020000}"/>
    <cellStyle name="Euro 5 4 3" xfId="520" xr:uid="{00000000-0005-0000-0000-00000B020000}"/>
    <cellStyle name="Euro 5 5" xfId="521" xr:uid="{00000000-0005-0000-0000-00000C020000}"/>
    <cellStyle name="Euro 5 6" xfId="522" xr:uid="{00000000-0005-0000-0000-00000D020000}"/>
    <cellStyle name="Euro 6" xfId="523" xr:uid="{00000000-0005-0000-0000-00000E020000}"/>
    <cellStyle name="Euro 6 2" xfId="524" xr:uid="{00000000-0005-0000-0000-00000F020000}"/>
    <cellStyle name="Euro 6 2 2" xfId="525" xr:uid="{00000000-0005-0000-0000-000010020000}"/>
    <cellStyle name="Euro 6 2 3" xfId="526" xr:uid="{00000000-0005-0000-0000-000011020000}"/>
    <cellStyle name="Euro 6 3" xfId="527" xr:uid="{00000000-0005-0000-0000-000012020000}"/>
    <cellStyle name="Euro 6 3 2" xfId="528" xr:uid="{00000000-0005-0000-0000-000013020000}"/>
    <cellStyle name="Euro 6 3 3" xfId="529" xr:uid="{00000000-0005-0000-0000-000014020000}"/>
    <cellStyle name="Euro 6 4" xfId="530" xr:uid="{00000000-0005-0000-0000-000015020000}"/>
    <cellStyle name="Euro 6 4 2" xfId="531" xr:uid="{00000000-0005-0000-0000-000016020000}"/>
    <cellStyle name="Euro 6 4 3" xfId="532" xr:uid="{00000000-0005-0000-0000-000017020000}"/>
    <cellStyle name="Euro 6 5" xfId="533" xr:uid="{00000000-0005-0000-0000-000018020000}"/>
    <cellStyle name="Euro 6 6" xfId="534" xr:uid="{00000000-0005-0000-0000-000019020000}"/>
    <cellStyle name="Euro 7" xfId="535" xr:uid="{00000000-0005-0000-0000-00001A020000}"/>
    <cellStyle name="Euro 7 2" xfId="536" xr:uid="{00000000-0005-0000-0000-00001B020000}"/>
    <cellStyle name="Euro 7 2 2" xfId="537" xr:uid="{00000000-0005-0000-0000-00001C020000}"/>
    <cellStyle name="Euro 7 2 3" xfId="538" xr:uid="{00000000-0005-0000-0000-00001D020000}"/>
    <cellStyle name="Euro 7 3" xfId="539" xr:uid="{00000000-0005-0000-0000-00001E020000}"/>
    <cellStyle name="Euro 7 3 2" xfId="540" xr:uid="{00000000-0005-0000-0000-00001F020000}"/>
    <cellStyle name="Euro 7 3 3" xfId="541" xr:uid="{00000000-0005-0000-0000-000020020000}"/>
    <cellStyle name="Euro 7 4" xfId="542" xr:uid="{00000000-0005-0000-0000-000021020000}"/>
    <cellStyle name="Euro 7 4 2" xfId="543" xr:uid="{00000000-0005-0000-0000-000022020000}"/>
    <cellStyle name="Euro 7 4 3" xfId="544" xr:uid="{00000000-0005-0000-0000-000023020000}"/>
    <cellStyle name="Euro 7 5" xfId="545" xr:uid="{00000000-0005-0000-0000-000024020000}"/>
    <cellStyle name="Euro 7 6" xfId="546" xr:uid="{00000000-0005-0000-0000-000025020000}"/>
    <cellStyle name="Euro 8" xfId="547" xr:uid="{00000000-0005-0000-0000-000026020000}"/>
    <cellStyle name="Euro 8 2" xfId="548" xr:uid="{00000000-0005-0000-0000-000027020000}"/>
    <cellStyle name="Euro 8 2 2" xfId="549" xr:uid="{00000000-0005-0000-0000-000028020000}"/>
    <cellStyle name="Euro 8 2 3" xfId="550" xr:uid="{00000000-0005-0000-0000-000029020000}"/>
    <cellStyle name="Euro 8 3" xfId="551" xr:uid="{00000000-0005-0000-0000-00002A020000}"/>
    <cellStyle name="Euro 8 3 2" xfId="552" xr:uid="{00000000-0005-0000-0000-00002B020000}"/>
    <cellStyle name="Euro 8 3 3" xfId="553" xr:uid="{00000000-0005-0000-0000-00002C020000}"/>
    <cellStyle name="Euro 8 4" xfId="554" xr:uid="{00000000-0005-0000-0000-00002D020000}"/>
    <cellStyle name="Euro 8 4 2" xfId="555" xr:uid="{00000000-0005-0000-0000-00002E020000}"/>
    <cellStyle name="Euro 8 4 3" xfId="556" xr:uid="{00000000-0005-0000-0000-00002F020000}"/>
    <cellStyle name="Euro 8 5" xfId="557" xr:uid="{00000000-0005-0000-0000-000030020000}"/>
    <cellStyle name="Euro 8 6" xfId="558" xr:uid="{00000000-0005-0000-0000-000031020000}"/>
    <cellStyle name="Euro 9" xfId="559" xr:uid="{00000000-0005-0000-0000-000032020000}"/>
    <cellStyle name="Euro 9 10" xfId="560" xr:uid="{00000000-0005-0000-0000-000033020000}"/>
    <cellStyle name="Euro 9 11" xfId="561" xr:uid="{00000000-0005-0000-0000-000034020000}"/>
    <cellStyle name="Euro 9 2" xfId="562" xr:uid="{00000000-0005-0000-0000-000035020000}"/>
    <cellStyle name="Euro 9 2 2" xfId="563" xr:uid="{00000000-0005-0000-0000-000036020000}"/>
    <cellStyle name="Euro 9 2 3" xfId="564" xr:uid="{00000000-0005-0000-0000-000037020000}"/>
    <cellStyle name="Euro 9 3" xfId="565" xr:uid="{00000000-0005-0000-0000-000038020000}"/>
    <cellStyle name="Euro 9 3 2" xfId="566" xr:uid="{00000000-0005-0000-0000-000039020000}"/>
    <cellStyle name="Euro 9 3 3" xfId="567" xr:uid="{00000000-0005-0000-0000-00003A020000}"/>
    <cellStyle name="Euro 9 4" xfId="568" xr:uid="{00000000-0005-0000-0000-00003B020000}"/>
    <cellStyle name="Euro 9 4 2" xfId="569" xr:uid="{00000000-0005-0000-0000-00003C020000}"/>
    <cellStyle name="Euro 9 4 3" xfId="570" xr:uid="{00000000-0005-0000-0000-00003D020000}"/>
    <cellStyle name="Euro 9 5" xfId="571" xr:uid="{00000000-0005-0000-0000-00003E020000}"/>
    <cellStyle name="Euro 9 5 2" xfId="572" xr:uid="{00000000-0005-0000-0000-00003F020000}"/>
    <cellStyle name="Euro 9 5 3" xfId="573" xr:uid="{00000000-0005-0000-0000-000040020000}"/>
    <cellStyle name="Euro 9 6" xfId="574" xr:uid="{00000000-0005-0000-0000-000041020000}"/>
    <cellStyle name="Euro 9 6 2" xfId="575" xr:uid="{00000000-0005-0000-0000-000042020000}"/>
    <cellStyle name="Euro 9 6 3" xfId="576" xr:uid="{00000000-0005-0000-0000-000043020000}"/>
    <cellStyle name="Euro 9 7" xfId="577" xr:uid="{00000000-0005-0000-0000-000044020000}"/>
    <cellStyle name="Euro 9 7 2" xfId="578" xr:uid="{00000000-0005-0000-0000-000045020000}"/>
    <cellStyle name="Euro 9 7 3" xfId="579" xr:uid="{00000000-0005-0000-0000-000046020000}"/>
    <cellStyle name="Euro 9 8" xfId="580" xr:uid="{00000000-0005-0000-0000-000047020000}"/>
    <cellStyle name="Euro 9 8 2" xfId="581" xr:uid="{00000000-0005-0000-0000-000048020000}"/>
    <cellStyle name="Euro 9 8 3" xfId="582" xr:uid="{00000000-0005-0000-0000-000049020000}"/>
    <cellStyle name="Euro 9 9" xfId="583" xr:uid="{00000000-0005-0000-0000-00004A020000}"/>
    <cellStyle name="Euro 9 9 2" xfId="584" xr:uid="{00000000-0005-0000-0000-00004B020000}"/>
    <cellStyle name="Euro 9 9 3" xfId="585" xr:uid="{00000000-0005-0000-0000-00004C020000}"/>
    <cellStyle name="Explanatory Text 2" xfId="586" xr:uid="{00000000-0005-0000-0000-00004D020000}"/>
    <cellStyle name="Good 2" xfId="587" xr:uid="{00000000-0005-0000-0000-00004E020000}"/>
    <cellStyle name="Heading 1 2" xfId="588" xr:uid="{00000000-0005-0000-0000-00004F020000}"/>
    <cellStyle name="Heading 2 2" xfId="589" xr:uid="{00000000-0005-0000-0000-000050020000}"/>
    <cellStyle name="Heading 3 2" xfId="590" xr:uid="{00000000-0005-0000-0000-000051020000}"/>
    <cellStyle name="Heading 4 2" xfId="591" xr:uid="{00000000-0005-0000-0000-000052020000}"/>
    <cellStyle name="Incorrecto 2" xfId="592" xr:uid="{00000000-0005-0000-0000-000053020000}"/>
    <cellStyle name="Incorrecto 2 2" xfId="593" xr:uid="{00000000-0005-0000-0000-000054020000}"/>
    <cellStyle name="Incorrecto 2 2 2" xfId="594" xr:uid="{00000000-0005-0000-0000-000055020000}"/>
    <cellStyle name="Incorrecto 2 3" xfId="595" xr:uid="{00000000-0005-0000-0000-000056020000}"/>
    <cellStyle name="Incorrecto 2 4" xfId="596" xr:uid="{00000000-0005-0000-0000-000057020000}"/>
    <cellStyle name="Incorrecto 3" xfId="597" xr:uid="{00000000-0005-0000-0000-000058020000}"/>
    <cellStyle name="Incorrecto 3 2" xfId="598" xr:uid="{00000000-0005-0000-0000-000059020000}"/>
    <cellStyle name="Incorrecto 3 3" xfId="599" xr:uid="{00000000-0005-0000-0000-00005A020000}"/>
    <cellStyle name="Incorrecto 4" xfId="600" xr:uid="{00000000-0005-0000-0000-00005B020000}"/>
    <cellStyle name="Input 2" xfId="601" xr:uid="{00000000-0005-0000-0000-00005C020000}"/>
    <cellStyle name="Linked Cell 2" xfId="602" xr:uid="{00000000-0005-0000-0000-00005D020000}"/>
    <cellStyle name="Linked Cell 3" xfId="603" xr:uid="{00000000-0005-0000-0000-00005E020000}"/>
    <cellStyle name="Millares [0] 2" xfId="1297" xr:uid="{00000000-0005-0000-0000-000014050000}"/>
    <cellStyle name="Millares [0] 2 2" xfId="1298" xr:uid="{00000000-0005-0000-0000-000015050000}"/>
    <cellStyle name="Millares [0] 2 2 2" xfId="1299" xr:uid="{00000000-0005-0000-0000-000016050000}"/>
    <cellStyle name="Millares [0] 2 2 2 2" xfId="1300" xr:uid="{00000000-0005-0000-0000-000017050000}"/>
    <cellStyle name="Millares [0] 2 2 3" xfId="1301" xr:uid="{00000000-0005-0000-0000-000018050000}"/>
    <cellStyle name="Millares [0] 2 3" xfId="1302" xr:uid="{00000000-0005-0000-0000-000019050000}"/>
    <cellStyle name="Millares [0] 2 3 2" xfId="1303" xr:uid="{00000000-0005-0000-0000-00001A050000}"/>
    <cellStyle name="Millares [0] 2 4" xfId="1304" xr:uid="{00000000-0005-0000-0000-00001B050000}"/>
    <cellStyle name="Millares [0] 2 5" xfId="1305" xr:uid="{00000000-0005-0000-0000-00001C050000}"/>
    <cellStyle name="Millares [0] 2 6" xfId="1306" xr:uid="{00000000-0005-0000-0000-00001D050000}"/>
    <cellStyle name="Millares [0] 3" xfId="1307" xr:uid="{00000000-0005-0000-0000-00001E050000}"/>
    <cellStyle name="Millares [0] 3 2" xfId="1308" xr:uid="{00000000-0005-0000-0000-00001F050000}"/>
    <cellStyle name="Millares [0] 3 2 2" xfId="1309" xr:uid="{00000000-0005-0000-0000-000020050000}"/>
    <cellStyle name="Millares [0] 3 2 2 2" xfId="1310" xr:uid="{00000000-0005-0000-0000-000021050000}"/>
    <cellStyle name="Millares [0] 3 2 3" xfId="1311" xr:uid="{00000000-0005-0000-0000-000022050000}"/>
    <cellStyle name="Millares [0] 3 3" xfId="1312" xr:uid="{00000000-0005-0000-0000-000023050000}"/>
    <cellStyle name="Millares [0] 3 3 2" xfId="1313" xr:uid="{00000000-0005-0000-0000-000024050000}"/>
    <cellStyle name="Millares [0] 3 4" xfId="1314" xr:uid="{00000000-0005-0000-0000-000025050000}"/>
    <cellStyle name="Millares [0] 3 5" xfId="1315" xr:uid="{00000000-0005-0000-0000-000026050000}"/>
    <cellStyle name="Millares [0] 3 6" xfId="1316" xr:uid="{00000000-0005-0000-0000-000027050000}"/>
    <cellStyle name="Millares [0] 4" xfId="1317" xr:uid="{00000000-0005-0000-0000-000028050000}"/>
    <cellStyle name="Millares [0] 4 2" xfId="1318" xr:uid="{00000000-0005-0000-0000-000029050000}"/>
    <cellStyle name="Millares [0] 4 2 2" xfId="1319" xr:uid="{00000000-0005-0000-0000-00002A050000}"/>
    <cellStyle name="Millares [0] 4 2 2 2" xfId="1320" xr:uid="{00000000-0005-0000-0000-00002B050000}"/>
    <cellStyle name="Millares [0] 4 2 3" xfId="1321" xr:uid="{00000000-0005-0000-0000-00002C050000}"/>
    <cellStyle name="Millares [0] 4 3" xfId="1322" xr:uid="{00000000-0005-0000-0000-00002D050000}"/>
    <cellStyle name="Millares [0] 4 3 2" xfId="1323" xr:uid="{00000000-0005-0000-0000-00002E050000}"/>
    <cellStyle name="Millares [0] 4 4" xfId="1324" xr:uid="{00000000-0005-0000-0000-00002F050000}"/>
    <cellStyle name="Millares [0] 4 5" xfId="1325" xr:uid="{00000000-0005-0000-0000-000030050000}"/>
    <cellStyle name="Millares [0] 4 6" xfId="1326" xr:uid="{00000000-0005-0000-0000-000031050000}"/>
    <cellStyle name="Millares [0] 5" xfId="1327" xr:uid="{00000000-0005-0000-0000-000032050000}"/>
    <cellStyle name="Millares [0] 5 2" xfId="1328" xr:uid="{00000000-0005-0000-0000-000033050000}"/>
    <cellStyle name="Millares [0] 5 2 2" xfId="1329" xr:uid="{00000000-0005-0000-0000-000034050000}"/>
    <cellStyle name="Millares [0] 5 2 2 2" xfId="1330" xr:uid="{00000000-0005-0000-0000-000035050000}"/>
    <cellStyle name="Millares [0] 5 2 3" xfId="1331" xr:uid="{00000000-0005-0000-0000-000036050000}"/>
    <cellStyle name="Millares [0] 5 3" xfId="1332" xr:uid="{00000000-0005-0000-0000-000037050000}"/>
    <cellStyle name="Millares [0] 5 3 2" xfId="1333" xr:uid="{00000000-0005-0000-0000-000038050000}"/>
    <cellStyle name="Millares [0] 5 4" xfId="1334" xr:uid="{00000000-0005-0000-0000-000039050000}"/>
    <cellStyle name="Millares [0] 5 5" xfId="1335" xr:uid="{00000000-0005-0000-0000-00003A050000}"/>
    <cellStyle name="Millares [0] 5 6" xfId="1336" xr:uid="{00000000-0005-0000-0000-00003B050000}"/>
    <cellStyle name="Millares [0] 6" xfId="1337" xr:uid="{00000000-0005-0000-0000-00003C050000}"/>
    <cellStyle name="Millares [0] 6 2" xfId="1338" xr:uid="{00000000-0005-0000-0000-00003D050000}"/>
    <cellStyle name="Millares [0] 6 2 2" xfId="1339" xr:uid="{00000000-0005-0000-0000-00003E050000}"/>
    <cellStyle name="Millares [0] 6 2 2 2" xfId="1340" xr:uid="{00000000-0005-0000-0000-00003F050000}"/>
    <cellStyle name="Millares [0] 6 2 3" xfId="1341" xr:uid="{00000000-0005-0000-0000-000040050000}"/>
    <cellStyle name="Millares [0] 6 3" xfId="1342" xr:uid="{00000000-0005-0000-0000-000041050000}"/>
    <cellStyle name="Millares [0] 6 3 2" xfId="1343" xr:uid="{00000000-0005-0000-0000-000042050000}"/>
    <cellStyle name="Millares [0] 6 4" xfId="1344" xr:uid="{00000000-0005-0000-0000-000043050000}"/>
    <cellStyle name="Millares [0] 6 5" xfId="1345" xr:uid="{00000000-0005-0000-0000-000044050000}"/>
    <cellStyle name="Millares [0] 6 6" xfId="1346" xr:uid="{00000000-0005-0000-0000-000045050000}"/>
    <cellStyle name="Millares 10" xfId="604" xr:uid="{00000000-0005-0000-0000-00005F020000}"/>
    <cellStyle name="Millares 10 2" xfId="605" xr:uid="{00000000-0005-0000-0000-000060020000}"/>
    <cellStyle name="Millares 10 2 2" xfId="606" xr:uid="{00000000-0005-0000-0000-000061020000}"/>
    <cellStyle name="Millares 10 2 3" xfId="607" xr:uid="{00000000-0005-0000-0000-000062020000}"/>
    <cellStyle name="Millares 10 3" xfId="608" xr:uid="{00000000-0005-0000-0000-000063020000}"/>
    <cellStyle name="Millares 10 3 2 2" xfId="609" xr:uid="{00000000-0005-0000-0000-000064020000}"/>
    <cellStyle name="Millares 10 3 2 2 2" xfId="610" xr:uid="{00000000-0005-0000-0000-000065020000}"/>
    <cellStyle name="Millares 10 3 2 2 2 5" xfId="611" xr:uid="{00000000-0005-0000-0000-000066020000}"/>
    <cellStyle name="Millares 10 3 2 2 2 5 10" xfId="612" xr:uid="{00000000-0005-0000-0000-000067020000}"/>
    <cellStyle name="Millares 10 3 2 2 2 5 2" xfId="613" xr:uid="{00000000-0005-0000-0000-000068020000}"/>
    <cellStyle name="Millares 10 3 2 2 2 5 3" xfId="614" xr:uid="{00000000-0005-0000-0000-000069020000}"/>
    <cellStyle name="Millares 10 3 2 2 2 5 4" xfId="615" xr:uid="{00000000-0005-0000-0000-00006A020000}"/>
    <cellStyle name="Millares 10 3 2 2 2 5 5" xfId="616" xr:uid="{00000000-0005-0000-0000-00006B020000}"/>
    <cellStyle name="Millares 10 3 2 2 3" xfId="617" xr:uid="{00000000-0005-0000-0000-00006C020000}"/>
    <cellStyle name="Millares 10 3 2 2 3 7" xfId="618" xr:uid="{00000000-0005-0000-0000-00006D020000}"/>
    <cellStyle name="Millares 10 3 2 2 4" xfId="619" xr:uid="{00000000-0005-0000-0000-00006E020000}"/>
    <cellStyle name="Millares 10 3 2 2 5" xfId="620" xr:uid="{00000000-0005-0000-0000-00006F020000}"/>
    <cellStyle name="Millares 10 4" xfId="621" xr:uid="{00000000-0005-0000-0000-000070020000}"/>
    <cellStyle name="Millares 10 4 2" xfId="622" xr:uid="{00000000-0005-0000-0000-000071020000}"/>
    <cellStyle name="Millares 10 5" xfId="623" xr:uid="{00000000-0005-0000-0000-000072020000}"/>
    <cellStyle name="Millares 10 5 2" xfId="624" xr:uid="{00000000-0005-0000-0000-000073020000}"/>
    <cellStyle name="Millares 10 6" xfId="625" xr:uid="{00000000-0005-0000-0000-000074020000}"/>
    <cellStyle name="Millares 10 7" xfId="626" xr:uid="{00000000-0005-0000-0000-000075020000}"/>
    <cellStyle name="Millares 10 7 2" xfId="627" xr:uid="{00000000-0005-0000-0000-000076020000}"/>
    <cellStyle name="Millares 11" xfId="628" xr:uid="{00000000-0005-0000-0000-000077020000}"/>
    <cellStyle name="Millares 11 2" xfId="629" xr:uid="{00000000-0005-0000-0000-000078020000}"/>
    <cellStyle name="Millares 11 2 2" xfId="630" xr:uid="{00000000-0005-0000-0000-000079020000}"/>
    <cellStyle name="Millares 11 3" xfId="631" xr:uid="{00000000-0005-0000-0000-00007A020000}"/>
    <cellStyle name="Millares 11 3 2" xfId="632" xr:uid="{00000000-0005-0000-0000-00007B020000}"/>
    <cellStyle name="Millares 11 4" xfId="633" xr:uid="{00000000-0005-0000-0000-00007C020000}"/>
    <cellStyle name="Millares 11 5" xfId="634" xr:uid="{00000000-0005-0000-0000-00007D020000}"/>
    <cellStyle name="Millares 11 6" xfId="635" xr:uid="{00000000-0005-0000-0000-00007E020000}"/>
    <cellStyle name="Millares 12" xfId="636" xr:uid="{00000000-0005-0000-0000-00007F020000}"/>
    <cellStyle name="Millares 12 2" xfId="637" xr:uid="{00000000-0005-0000-0000-000080020000}"/>
    <cellStyle name="Millares 12 2 2" xfId="638" xr:uid="{00000000-0005-0000-0000-000081020000}"/>
    <cellStyle name="Millares 12 3" xfId="639" xr:uid="{00000000-0005-0000-0000-000082020000}"/>
    <cellStyle name="Millares 13" xfId="640" xr:uid="{00000000-0005-0000-0000-000083020000}"/>
    <cellStyle name="Millares 13 2" xfId="641" xr:uid="{00000000-0005-0000-0000-000084020000}"/>
    <cellStyle name="Millares 13 2 2" xfId="642" xr:uid="{00000000-0005-0000-0000-000085020000}"/>
    <cellStyle name="Millares 13 3" xfId="643" xr:uid="{00000000-0005-0000-0000-000086020000}"/>
    <cellStyle name="Millares 14" xfId="644" xr:uid="{00000000-0005-0000-0000-000087020000}"/>
    <cellStyle name="Millares 14 2" xfId="645" xr:uid="{00000000-0005-0000-0000-000088020000}"/>
    <cellStyle name="Millares 14 2 2" xfId="646" xr:uid="{00000000-0005-0000-0000-000089020000}"/>
    <cellStyle name="Millares 14 3" xfId="647" xr:uid="{00000000-0005-0000-0000-00008A020000}"/>
    <cellStyle name="Millares 15" xfId="648" xr:uid="{00000000-0005-0000-0000-00008B020000}"/>
    <cellStyle name="Millares 15 2" xfId="649" xr:uid="{00000000-0005-0000-0000-00008C020000}"/>
    <cellStyle name="Millares 15 2 2" xfId="650" xr:uid="{00000000-0005-0000-0000-00008D020000}"/>
    <cellStyle name="Millares 15 3" xfId="651" xr:uid="{00000000-0005-0000-0000-00008E020000}"/>
    <cellStyle name="Millares 16" xfId="652" xr:uid="{00000000-0005-0000-0000-00008F020000}"/>
    <cellStyle name="Millares 16 2" xfId="653" xr:uid="{00000000-0005-0000-0000-000090020000}"/>
    <cellStyle name="Millares 17" xfId="654" xr:uid="{00000000-0005-0000-0000-000091020000}"/>
    <cellStyle name="Millares 17 2" xfId="655" xr:uid="{00000000-0005-0000-0000-000092020000}"/>
    <cellStyle name="Millares 18" xfId="656" xr:uid="{00000000-0005-0000-0000-000093020000}"/>
    <cellStyle name="Millares 18 2" xfId="657" xr:uid="{00000000-0005-0000-0000-000094020000}"/>
    <cellStyle name="Millares 19" xfId="658" xr:uid="{00000000-0005-0000-0000-000095020000}"/>
    <cellStyle name="Millares 19 2" xfId="659" xr:uid="{00000000-0005-0000-0000-000096020000}"/>
    <cellStyle name="Millares 2" xfId="660" xr:uid="{00000000-0005-0000-0000-000097020000}"/>
    <cellStyle name="Millares 2 10" xfId="661" xr:uid="{00000000-0005-0000-0000-000098020000}"/>
    <cellStyle name="Millares 2 14" xfId="662" xr:uid="{00000000-0005-0000-0000-000099020000}"/>
    <cellStyle name="Millares 2 2" xfId="663" xr:uid="{00000000-0005-0000-0000-00009A020000}"/>
    <cellStyle name="Millares 2 2 10" xfId="664" xr:uid="{00000000-0005-0000-0000-00009B020000}"/>
    <cellStyle name="Millares 2 2 2" xfId="665" xr:uid="{00000000-0005-0000-0000-00009C020000}"/>
    <cellStyle name="Millares 2 2 2 2" xfId="666" xr:uid="{00000000-0005-0000-0000-00009D020000}"/>
    <cellStyle name="Millares 2 2 2 2 2" xfId="667" xr:uid="{00000000-0005-0000-0000-00009E020000}"/>
    <cellStyle name="Millares 2 2 2 2 2 2" xfId="668" xr:uid="{00000000-0005-0000-0000-00009F020000}"/>
    <cellStyle name="Millares 2 2 2 2 3" xfId="669" xr:uid="{00000000-0005-0000-0000-0000A0020000}"/>
    <cellStyle name="Millares 2 2 2 3" xfId="670" xr:uid="{00000000-0005-0000-0000-0000A1020000}"/>
    <cellStyle name="Millares 2 2 2 3 2" xfId="671" xr:uid="{00000000-0005-0000-0000-0000A2020000}"/>
    <cellStyle name="Millares 2 2 2 4" xfId="672" xr:uid="{00000000-0005-0000-0000-0000A3020000}"/>
    <cellStyle name="Millares 2 2 2 5" xfId="673" xr:uid="{00000000-0005-0000-0000-0000A4020000}"/>
    <cellStyle name="Millares 2 2 2 6" xfId="674" xr:uid="{00000000-0005-0000-0000-0000A5020000}"/>
    <cellStyle name="Millares 2 2 3" xfId="675" xr:uid="{00000000-0005-0000-0000-0000A6020000}"/>
    <cellStyle name="Millares 2 2 3 2" xfId="676" xr:uid="{00000000-0005-0000-0000-0000A7020000}"/>
    <cellStyle name="Millares 2 2 3 2 2" xfId="677" xr:uid="{00000000-0005-0000-0000-0000A8020000}"/>
    <cellStyle name="Millares 2 2 3 2 2 2" xfId="678" xr:uid="{00000000-0005-0000-0000-0000A9020000}"/>
    <cellStyle name="Millares 2 2 3 2 3" xfId="679" xr:uid="{00000000-0005-0000-0000-0000AA020000}"/>
    <cellStyle name="Millares 2 2 3 3" xfId="680" xr:uid="{00000000-0005-0000-0000-0000AB020000}"/>
    <cellStyle name="Millares 2 2 3 3 2" xfId="681" xr:uid="{00000000-0005-0000-0000-0000AC020000}"/>
    <cellStyle name="Millares 2 2 3 3 2 2" xfId="682" xr:uid="{00000000-0005-0000-0000-0000AD020000}"/>
    <cellStyle name="Millares 2 2 3 3 3" xfId="683" xr:uid="{00000000-0005-0000-0000-0000AE020000}"/>
    <cellStyle name="Millares 2 2 3 4" xfId="684" xr:uid="{00000000-0005-0000-0000-0000AF020000}"/>
    <cellStyle name="Millares 2 2 3 5" xfId="685" xr:uid="{00000000-0005-0000-0000-0000B0020000}"/>
    <cellStyle name="Millares 2 2 3_Sheet2" xfId="686" xr:uid="{00000000-0005-0000-0000-0000B1020000}"/>
    <cellStyle name="Millares 2 2 4" xfId="687" xr:uid="{00000000-0005-0000-0000-0000B2020000}"/>
    <cellStyle name="Millares 2 2 4 2" xfId="688" xr:uid="{00000000-0005-0000-0000-0000B3020000}"/>
    <cellStyle name="Millares 2 2 4 2 2" xfId="689" xr:uid="{00000000-0005-0000-0000-0000B4020000}"/>
    <cellStyle name="Millares 2 2 4 2 2 2" xfId="690" xr:uid="{00000000-0005-0000-0000-0000B5020000}"/>
    <cellStyle name="Millares 2 2 4 2 3" xfId="691" xr:uid="{00000000-0005-0000-0000-0000B6020000}"/>
    <cellStyle name="Millares 2 2 4 3" xfId="692" xr:uid="{00000000-0005-0000-0000-0000B7020000}"/>
    <cellStyle name="Millares 2 2 4 3 2" xfId="693" xr:uid="{00000000-0005-0000-0000-0000B8020000}"/>
    <cellStyle name="Millares 2 2 4 4" xfId="694" xr:uid="{00000000-0005-0000-0000-0000B9020000}"/>
    <cellStyle name="Millares 2 2 4 5" xfId="695" xr:uid="{00000000-0005-0000-0000-0000BA020000}"/>
    <cellStyle name="Millares 2 2 4 6" xfId="696" xr:uid="{00000000-0005-0000-0000-0000BB020000}"/>
    <cellStyle name="Millares 2 2 5" xfId="697" xr:uid="{00000000-0005-0000-0000-0000BC020000}"/>
    <cellStyle name="Millares 2 2 5 2" xfId="698" xr:uid="{00000000-0005-0000-0000-0000BD020000}"/>
    <cellStyle name="Millares 2 2 5 2 2" xfId="699" xr:uid="{00000000-0005-0000-0000-0000BE020000}"/>
    <cellStyle name="Millares 2 2 5 2 2 2" xfId="700" xr:uid="{00000000-0005-0000-0000-0000BF020000}"/>
    <cellStyle name="Millares 2 2 5 2 3" xfId="701" xr:uid="{00000000-0005-0000-0000-0000C0020000}"/>
    <cellStyle name="Millares 2 2 5 3" xfId="702" xr:uid="{00000000-0005-0000-0000-0000C1020000}"/>
    <cellStyle name="Millares 2 2 5 3 2" xfId="703" xr:uid="{00000000-0005-0000-0000-0000C2020000}"/>
    <cellStyle name="Millares 2 2 5 4" xfId="704" xr:uid="{00000000-0005-0000-0000-0000C3020000}"/>
    <cellStyle name="Millares 2 2 5 5" xfId="705" xr:uid="{00000000-0005-0000-0000-0000C4020000}"/>
    <cellStyle name="Millares 2 2 5 6" xfId="706" xr:uid="{00000000-0005-0000-0000-0000C5020000}"/>
    <cellStyle name="Millares 2 2 6" xfId="707" xr:uid="{00000000-0005-0000-0000-0000C6020000}"/>
    <cellStyle name="Millares 2 2 6 2" xfId="708" xr:uid="{00000000-0005-0000-0000-0000C7020000}"/>
    <cellStyle name="Millares 2 2 6 2 2" xfId="709" xr:uid="{00000000-0005-0000-0000-0000C8020000}"/>
    <cellStyle name="Millares 2 2 6 3" xfId="710" xr:uid="{00000000-0005-0000-0000-0000C9020000}"/>
    <cellStyle name="Millares 2 2 7" xfId="711" xr:uid="{00000000-0005-0000-0000-0000CA020000}"/>
    <cellStyle name="Millares 2 2 7 2" xfId="712" xr:uid="{00000000-0005-0000-0000-0000CB020000}"/>
    <cellStyle name="Millares 2 2 8" xfId="713" xr:uid="{00000000-0005-0000-0000-0000CC020000}"/>
    <cellStyle name="Millares 2 2 9" xfId="714" xr:uid="{00000000-0005-0000-0000-0000CD020000}"/>
    <cellStyle name="Millares 2 3" xfId="715" xr:uid="{00000000-0005-0000-0000-0000CE020000}"/>
    <cellStyle name="Millares 2 3 10" xfId="716" xr:uid="{00000000-0005-0000-0000-0000CF020000}"/>
    <cellStyle name="Millares 2 3 2" xfId="717" xr:uid="{00000000-0005-0000-0000-0000D0020000}"/>
    <cellStyle name="Millares 2 3 2 2" xfId="718" xr:uid="{00000000-0005-0000-0000-0000D1020000}"/>
    <cellStyle name="Millares 2 3 2 2 2" xfId="719" xr:uid="{00000000-0005-0000-0000-0000D2020000}"/>
    <cellStyle name="Millares 2 3 2 2 2 2" xfId="720" xr:uid="{00000000-0005-0000-0000-0000D3020000}"/>
    <cellStyle name="Millares 2 3 2 2 3" xfId="721" xr:uid="{00000000-0005-0000-0000-0000D4020000}"/>
    <cellStyle name="Millares 2 3 2 3" xfId="722" xr:uid="{00000000-0005-0000-0000-0000D5020000}"/>
    <cellStyle name="Millares 2 3 2 3 2" xfId="723" xr:uid="{00000000-0005-0000-0000-0000D6020000}"/>
    <cellStyle name="Millares 2 3 2 4" xfId="724" xr:uid="{00000000-0005-0000-0000-0000D7020000}"/>
    <cellStyle name="Millares 2 3 2 5" xfId="725" xr:uid="{00000000-0005-0000-0000-0000D8020000}"/>
    <cellStyle name="Millares 2 3 2 6" xfId="726" xr:uid="{00000000-0005-0000-0000-0000D9020000}"/>
    <cellStyle name="Millares 2 3 3" xfId="727" xr:uid="{00000000-0005-0000-0000-0000DA020000}"/>
    <cellStyle name="Millares 2 3 3 2" xfId="728" xr:uid="{00000000-0005-0000-0000-0000DB020000}"/>
    <cellStyle name="Millares 2 3 3 2 2" xfId="729" xr:uid="{00000000-0005-0000-0000-0000DC020000}"/>
    <cellStyle name="Millares 2 3 3 2 2 2" xfId="730" xr:uid="{00000000-0005-0000-0000-0000DD020000}"/>
    <cellStyle name="Millares 2 3 3 2 3" xfId="731" xr:uid="{00000000-0005-0000-0000-0000DE020000}"/>
    <cellStyle name="Millares 2 3 3 3" xfId="732" xr:uid="{00000000-0005-0000-0000-0000DF020000}"/>
    <cellStyle name="Millares 2 3 3 3 2" xfId="733" xr:uid="{00000000-0005-0000-0000-0000E0020000}"/>
    <cellStyle name="Millares 2 3 3 4" xfId="734" xr:uid="{00000000-0005-0000-0000-0000E1020000}"/>
    <cellStyle name="Millares 2 3 3 5" xfId="735" xr:uid="{00000000-0005-0000-0000-0000E2020000}"/>
    <cellStyle name="Millares 2 3 3 6" xfId="736" xr:uid="{00000000-0005-0000-0000-0000E3020000}"/>
    <cellStyle name="Millares 2 3 4" xfId="737" xr:uid="{00000000-0005-0000-0000-0000E4020000}"/>
    <cellStyle name="Millares 2 3 4 2" xfId="738" xr:uid="{00000000-0005-0000-0000-0000E5020000}"/>
    <cellStyle name="Millares 2 3 4 2 2" xfId="739" xr:uid="{00000000-0005-0000-0000-0000E6020000}"/>
    <cellStyle name="Millares 2 3 4 2 2 2" xfId="740" xr:uid="{00000000-0005-0000-0000-0000E7020000}"/>
    <cellStyle name="Millares 2 3 4 2 3" xfId="741" xr:uid="{00000000-0005-0000-0000-0000E8020000}"/>
    <cellStyle name="Millares 2 3 4 3" xfId="742" xr:uid="{00000000-0005-0000-0000-0000E9020000}"/>
    <cellStyle name="Millares 2 3 4 3 2" xfId="743" xr:uid="{00000000-0005-0000-0000-0000EA020000}"/>
    <cellStyle name="Millares 2 3 4 4" xfId="744" xr:uid="{00000000-0005-0000-0000-0000EB020000}"/>
    <cellStyle name="Millares 2 3 4 5" xfId="745" xr:uid="{00000000-0005-0000-0000-0000EC020000}"/>
    <cellStyle name="Millares 2 3 4 6" xfId="746" xr:uid="{00000000-0005-0000-0000-0000ED020000}"/>
    <cellStyle name="Millares 2 3 5" xfId="747" xr:uid="{00000000-0005-0000-0000-0000EE020000}"/>
    <cellStyle name="Millares 2 3 5 2" xfId="748" xr:uid="{00000000-0005-0000-0000-0000EF020000}"/>
    <cellStyle name="Millares 2 3 5 2 2" xfId="749" xr:uid="{00000000-0005-0000-0000-0000F0020000}"/>
    <cellStyle name="Millares 2 3 5 2 2 2" xfId="750" xr:uid="{00000000-0005-0000-0000-0000F1020000}"/>
    <cellStyle name="Millares 2 3 5 2 3" xfId="751" xr:uid="{00000000-0005-0000-0000-0000F2020000}"/>
    <cellStyle name="Millares 2 3 5 3" xfId="752" xr:uid="{00000000-0005-0000-0000-0000F3020000}"/>
    <cellStyle name="Millares 2 3 5 3 2" xfId="753" xr:uid="{00000000-0005-0000-0000-0000F4020000}"/>
    <cellStyle name="Millares 2 3 5 4" xfId="754" xr:uid="{00000000-0005-0000-0000-0000F5020000}"/>
    <cellStyle name="Millares 2 3 5 5" xfId="755" xr:uid="{00000000-0005-0000-0000-0000F6020000}"/>
    <cellStyle name="Millares 2 3 5 6" xfId="756" xr:uid="{00000000-0005-0000-0000-0000F7020000}"/>
    <cellStyle name="Millares 2 3 6" xfId="757" xr:uid="{00000000-0005-0000-0000-0000F8020000}"/>
    <cellStyle name="Millares 2 3 6 2" xfId="758" xr:uid="{00000000-0005-0000-0000-0000F9020000}"/>
    <cellStyle name="Millares 2 3 6 2 2" xfId="759" xr:uid="{00000000-0005-0000-0000-0000FA020000}"/>
    <cellStyle name="Millares 2 3 6 3" xfId="760" xr:uid="{00000000-0005-0000-0000-0000FB020000}"/>
    <cellStyle name="Millares 2 3 7" xfId="761" xr:uid="{00000000-0005-0000-0000-0000FC020000}"/>
    <cellStyle name="Millares 2 3 7 2" xfId="762" xr:uid="{00000000-0005-0000-0000-0000FD020000}"/>
    <cellStyle name="Millares 2 3 8" xfId="763" xr:uid="{00000000-0005-0000-0000-0000FE020000}"/>
    <cellStyle name="Millares 2 3 9" xfId="764" xr:uid="{00000000-0005-0000-0000-0000FF020000}"/>
    <cellStyle name="Millares 2 4" xfId="765" xr:uid="{00000000-0005-0000-0000-000000030000}"/>
    <cellStyle name="Millares 2 4 2" xfId="766" xr:uid="{00000000-0005-0000-0000-000001030000}"/>
    <cellStyle name="Millares 2 4 2 2" xfId="767" xr:uid="{00000000-0005-0000-0000-000002030000}"/>
    <cellStyle name="Millares 2 4 2 2 2" xfId="768" xr:uid="{00000000-0005-0000-0000-000003030000}"/>
    <cellStyle name="Millares 2 4 2 2 3" xfId="769" xr:uid="{00000000-0005-0000-0000-000004030000}"/>
    <cellStyle name="Millares 2 4 2 3" xfId="770" xr:uid="{00000000-0005-0000-0000-000005030000}"/>
    <cellStyle name="Millares 2 4 2 3 2" xfId="771" xr:uid="{00000000-0005-0000-0000-000006030000}"/>
    <cellStyle name="Millares 2 4 2 3 3" xfId="772" xr:uid="{00000000-0005-0000-0000-000007030000}"/>
    <cellStyle name="Millares 2 4 2 4" xfId="773" xr:uid="{00000000-0005-0000-0000-000008030000}"/>
    <cellStyle name="Millares 2 4 3" xfId="774" xr:uid="{00000000-0005-0000-0000-000009030000}"/>
    <cellStyle name="Millares 2 4 3 2" xfId="775" xr:uid="{00000000-0005-0000-0000-00000A030000}"/>
    <cellStyle name="Millares 2 4 4" xfId="776" xr:uid="{00000000-0005-0000-0000-00000B030000}"/>
    <cellStyle name="Millares 2 4 5" xfId="777" xr:uid="{00000000-0005-0000-0000-00000C030000}"/>
    <cellStyle name="Millares 2 4 6" xfId="778" xr:uid="{00000000-0005-0000-0000-00000D030000}"/>
    <cellStyle name="Millares 2 5" xfId="779" xr:uid="{00000000-0005-0000-0000-00000E030000}"/>
    <cellStyle name="Millares 2 5 2" xfId="780" xr:uid="{00000000-0005-0000-0000-00000F030000}"/>
    <cellStyle name="Millares 2 5 2 2" xfId="781" xr:uid="{00000000-0005-0000-0000-000010030000}"/>
    <cellStyle name="Millares 2 5 2 2 2" xfId="782" xr:uid="{00000000-0005-0000-0000-000011030000}"/>
    <cellStyle name="Millares 2 5 2 3" xfId="783" xr:uid="{00000000-0005-0000-0000-000012030000}"/>
    <cellStyle name="Millares 2 5 2 3 2" xfId="784" xr:uid="{00000000-0005-0000-0000-000013030000}"/>
    <cellStyle name="Millares 2 5 2 4" xfId="785" xr:uid="{00000000-0005-0000-0000-000014030000}"/>
    <cellStyle name="Millares 2 5 2 4 2" xfId="786" xr:uid="{00000000-0005-0000-0000-000015030000}"/>
    <cellStyle name="Millares 2 5 2 5" xfId="787" xr:uid="{00000000-0005-0000-0000-000016030000}"/>
    <cellStyle name="Millares 2 5 2_Sheet2" xfId="788" xr:uid="{00000000-0005-0000-0000-000017030000}"/>
    <cellStyle name="Millares 2 5 3" xfId="789" xr:uid="{00000000-0005-0000-0000-000018030000}"/>
    <cellStyle name="Millares 2 5 3 2" xfId="790" xr:uid="{00000000-0005-0000-0000-000019030000}"/>
    <cellStyle name="Millares 2 5 4" xfId="791" xr:uid="{00000000-0005-0000-0000-00001A030000}"/>
    <cellStyle name="Millares 2 5 4 2" xfId="792" xr:uid="{00000000-0005-0000-0000-00001B030000}"/>
    <cellStyle name="Millares 2 5 5" xfId="793" xr:uid="{00000000-0005-0000-0000-00001C030000}"/>
    <cellStyle name="Millares 2 5 5 2" xfId="794" xr:uid="{00000000-0005-0000-0000-00001D030000}"/>
    <cellStyle name="Millares 2 5 6" xfId="795" xr:uid="{00000000-0005-0000-0000-00001E030000}"/>
    <cellStyle name="Millares 2 5 6 2" xfId="796" xr:uid="{00000000-0005-0000-0000-00001F030000}"/>
    <cellStyle name="Millares 2 5 7" xfId="797" xr:uid="{00000000-0005-0000-0000-000020030000}"/>
    <cellStyle name="Millares 2 5 8" xfId="798" xr:uid="{00000000-0005-0000-0000-000021030000}"/>
    <cellStyle name="Millares 2 5 9" xfId="799" xr:uid="{00000000-0005-0000-0000-000022030000}"/>
    <cellStyle name="Millares 2 5_Sheet2" xfId="800" xr:uid="{00000000-0005-0000-0000-000023030000}"/>
    <cellStyle name="Millares 2 6" xfId="801" xr:uid="{00000000-0005-0000-0000-000024030000}"/>
    <cellStyle name="Millares 2 6 2" xfId="802" xr:uid="{00000000-0005-0000-0000-000025030000}"/>
    <cellStyle name="Millares 2 6 2 2" xfId="803" xr:uid="{00000000-0005-0000-0000-000026030000}"/>
    <cellStyle name="Millares 2 6 2 2 2" xfId="804" xr:uid="{00000000-0005-0000-0000-000027030000}"/>
    <cellStyle name="Millares 2 6 2 3" xfId="805" xr:uid="{00000000-0005-0000-0000-000028030000}"/>
    <cellStyle name="Millares 2 6 3" xfId="806" xr:uid="{00000000-0005-0000-0000-000029030000}"/>
    <cellStyle name="Millares 2 6 3 2" xfId="807" xr:uid="{00000000-0005-0000-0000-00002A030000}"/>
    <cellStyle name="Millares 2 6 3 2 2" xfId="808" xr:uid="{00000000-0005-0000-0000-00002B030000}"/>
    <cellStyle name="Millares 2 6 3 3" xfId="809" xr:uid="{00000000-0005-0000-0000-00002C030000}"/>
    <cellStyle name="Millares 2 6 4" xfId="810" xr:uid="{00000000-0005-0000-0000-00002D030000}"/>
    <cellStyle name="Millares 2 6 4 2" xfId="811" xr:uid="{00000000-0005-0000-0000-00002E030000}"/>
    <cellStyle name="Millares 2 6 5" xfId="812" xr:uid="{00000000-0005-0000-0000-00002F030000}"/>
    <cellStyle name="Millares 2 7" xfId="813" xr:uid="{00000000-0005-0000-0000-000030030000}"/>
    <cellStyle name="Millares 2 8" xfId="814" xr:uid="{00000000-0005-0000-0000-000031030000}"/>
    <cellStyle name="Millares 2 9" xfId="815" xr:uid="{00000000-0005-0000-0000-000032030000}"/>
    <cellStyle name="Millares 2_Sheet2" xfId="836" xr:uid="{00000000-0005-0000-0000-000047030000}"/>
    <cellStyle name="Millares 20" xfId="816" xr:uid="{00000000-0005-0000-0000-000033030000}"/>
    <cellStyle name="Millares 20 2" xfId="817" xr:uid="{00000000-0005-0000-0000-000034030000}"/>
    <cellStyle name="Millares 21" xfId="818" xr:uid="{00000000-0005-0000-0000-000035030000}"/>
    <cellStyle name="Millares 21 2" xfId="819" xr:uid="{00000000-0005-0000-0000-000036030000}"/>
    <cellStyle name="Millares 22" xfId="820" xr:uid="{00000000-0005-0000-0000-000037030000}"/>
    <cellStyle name="Millares 22 2" xfId="821" xr:uid="{00000000-0005-0000-0000-000038030000}"/>
    <cellStyle name="Millares 23" xfId="822" xr:uid="{00000000-0005-0000-0000-000039030000}"/>
    <cellStyle name="Millares 23 2" xfId="823" xr:uid="{00000000-0005-0000-0000-00003A030000}"/>
    <cellStyle name="Millares 24" xfId="824" xr:uid="{00000000-0005-0000-0000-00003B030000}"/>
    <cellStyle name="Millares 24 2" xfId="825" xr:uid="{00000000-0005-0000-0000-00003C030000}"/>
    <cellStyle name="Millares 25" xfId="826" xr:uid="{00000000-0005-0000-0000-00003D030000}"/>
    <cellStyle name="Millares 25 2" xfId="827" xr:uid="{00000000-0005-0000-0000-00003E030000}"/>
    <cellStyle name="Millares 26" xfId="828" xr:uid="{00000000-0005-0000-0000-00003F030000}"/>
    <cellStyle name="Millares 26 2" xfId="829" xr:uid="{00000000-0005-0000-0000-000040030000}"/>
    <cellStyle name="Millares 26 3" xfId="830" xr:uid="{00000000-0005-0000-0000-000041030000}"/>
    <cellStyle name="Millares 27" xfId="831" xr:uid="{00000000-0005-0000-0000-000042030000}"/>
    <cellStyle name="Millares 27 2" xfId="832" xr:uid="{00000000-0005-0000-0000-000043030000}"/>
    <cellStyle name="Millares 27 3" xfId="833" xr:uid="{00000000-0005-0000-0000-000044030000}"/>
    <cellStyle name="Millares 28" xfId="834" xr:uid="{00000000-0005-0000-0000-000045030000}"/>
    <cellStyle name="Millares 29" xfId="835" xr:uid="{00000000-0005-0000-0000-000046030000}"/>
    <cellStyle name="Millares 3" xfId="837" xr:uid="{00000000-0005-0000-0000-000048030000}"/>
    <cellStyle name="Millares 3 10" xfId="838" xr:uid="{00000000-0005-0000-0000-000049030000}"/>
    <cellStyle name="Millares 3 2" xfId="839" xr:uid="{00000000-0005-0000-0000-00004A030000}"/>
    <cellStyle name="Millares 3 2 2" xfId="840" xr:uid="{00000000-0005-0000-0000-00004B030000}"/>
    <cellStyle name="Millares 3 2 2 2" xfId="841" xr:uid="{00000000-0005-0000-0000-00004C030000}"/>
    <cellStyle name="Millares 3 2 2 2 2" xfId="842" xr:uid="{00000000-0005-0000-0000-00004D030000}"/>
    <cellStyle name="Millares 3 2 2 2 2 2" xfId="843" xr:uid="{00000000-0005-0000-0000-00004E030000}"/>
    <cellStyle name="Millares 3 2 2 2 3" xfId="844" xr:uid="{00000000-0005-0000-0000-00004F030000}"/>
    <cellStyle name="Millares 3 2 2 3" xfId="845" xr:uid="{00000000-0005-0000-0000-000050030000}"/>
    <cellStyle name="Millares 3 2 2 3 2" xfId="846" xr:uid="{00000000-0005-0000-0000-000051030000}"/>
    <cellStyle name="Millares 3 2 2 4" xfId="847" xr:uid="{00000000-0005-0000-0000-000052030000}"/>
    <cellStyle name="Millares 3 2 2 4 2" xfId="848" xr:uid="{00000000-0005-0000-0000-000053030000}"/>
    <cellStyle name="Millares 3 2 2 5" xfId="849" xr:uid="{00000000-0005-0000-0000-000054030000}"/>
    <cellStyle name="Millares 3 2 2 6" xfId="850" xr:uid="{00000000-0005-0000-0000-000055030000}"/>
    <cellStyle name="Millares 3 2 2 7" xfId="851" xr:uid="{00000000-0005-0000-0000-000056030000}"/>
    <cellStyle name="Millares 3 2 2 8" xfId="852" xr:uid="{00000000-0005-0000-0000-000057030000}"/>
    <cellStyle name="Millares 3 2 3" xfId="853" xr:uid="{00000000-0005-0000-0000-000058030000}"/>
    <cellStyle name="Millares 3 2 3 2" xfId="854" xr:uid="{00000000-0005-0000-0000-000059030000}"/>
    <cellStyle name="Millares 3 2 3 2 2" xfId="855" xr:uid="{00000000-0005-0000-0000-00005A030000}"/>
    <cellStyle name="Millares 3 2 3 2 2 2" xfId="856" xr:uid="{00000000-0005-0000-0000-00005B030000}"/>
    <cellStyle name="Millares 3 2 3 2 3" xfId="857" xr:uid="{00000000-0005-0000-0000-00005C030000}"/>
    <cellStyle name="Millares 3 2 3 3" xfId="858" xr:uid="{00000000-0005-0000-0000-00005D030000}"/>
    <cellStyle name="Millares 3 2 3 3 2" xfId="859" xr:uid="{00000000-0005-0000-0000-00005E030000}"/>
    <cellStyle name="Millares 3 2 3 4" xfId="860" xr:uid="{00000000-0005-0000-0000-00005F030000}"/>
    <cellStyle name="Millares 3 2 3 5" xfId="861" xr:uid="{00000000-0005-0000-0000-000060030000}"/>
    <cellStyle name="Millares 3 2 3 6" xfId="862" xr:uid="{00000000-0005-0000-0000-000061030000}"/>
    <cellStyle name="Millares 3 2 4" xfId="863" xr:uid="{00000000-0005-0000-0000-000062030000}"/>
    <cellStyle name="Millares 3 2 4 2" xfId="864" xr:uid="{00000000-0005-0000-0000-000063030000}"/>
    <cellStyle name="Millares 3 2 4 2 2" xfId="865" xr:uid="{00000000-0005-0000-0000-000064030000}"/>
    <cellStyle name="Millares 3 2 4 2 2 2" xfId="866" xr:uid="{00000000-0005-0000-0000-000065030000}"/>
    <cellStyle name="Millares 3 2 4 2 3" xfId="867" xr:uid="{00000000-0005-0000-0000-000066030000}"/>
    <cellStyle name="Millares 3 2 4 3" xfId="868" xr:uid="{00000000-0005-0000-0000-000067030000}"/>
    <cellStyle name="Millares 3 2 4 3 2" xfId="869" xr:uid="{00000000-0005-0000-0000-000068030000}"/>
    <cellStyle name="Millares 3 2 4 4" xfId="870" xr:uid="{00000000-0005-0000-0000-000069030000}"/>
    <cellStyle name="Millares 3 2 4 5" xfId="871" xr:uid="{00000000-0005-0000-0000-00006A030000}"/>
    <cellStyle name="Millares 3 2 4 6" xfId="872" xr:uid="{00000000-0005-0000-0000-00006B030000}"/>
    <cellStyle name="Millares 3 2 5" xfId="873" xr:uid="{00000000-0005-0000-0000-00006C030000}"/>
    <cellStyle name="Millares 3 2 5 2" xfId="874" xr:uid="{00000000-0005-0000-0000-00006D030000}"/>
    <cellStyle name="Millares 3 2 5 2 2" xfId="875" xr:uid="{00000000-0005-0000-0000-00006E030000}"/>
    <cellStyle name="Millares 3 2 5 3" xfId="876" xr:uid="{00000000-0005-0000-0000-00006F030000}"/>
    <cellStyle name="Millares 3 2 6" xfId="877" xr:uid="{00000000-0005-0000-0000-000070030000}"/>
    <cellStyle name="Millares 3 2 6 2" xfId="878" xr:uid="{00000000-0005-0000-0000-000071030000}"/>
    <cellStyle name="Millares 3 2 7" xfId="879" xr:uid="{00000000-0005-0000-0000-000072030000}"/>
    <cellStyle name="Millares 3 2 8" xfId="880" xr:uid="{00000000-0005-0000-0000-000073030000}"/>
    <cellStyle name="Millares 3 2 9" xfId="881" xr:uid="{00000000-0005-0000-0000-000074030000}"/>
    <cellStyle name="Millares 3 3" xfId="882" xr:uid="{00000000-0005-0000-0000-000075030000}"/>
    <cellStyle name="Millares 3 3 2" xfId="883" xr:uid="{00000000-0005-0000-0000-000076030000}"/>
    <cellStyle name="Millares 3 3 2 2" xfId="884" xr:uid="{00000000-0005-0000-0000-000077030000}"/>
    <cellStyle name="Millares 3 3 2 2 2" xfId="885" xr:uid="{00000000-0005-0000-0000-000078030000}"/>
    <cellStyle name="Millares 3 3 2 2 2 2" xfId="886" xr:uid="{00000000-0005-0000-0000-000079030000}"/>
    <cellStyle name="Millares 3 3 2 2 3" xfId="887" xr:uid="{00000000-0005-0000-0000-00007A030000}"/>
    <cellStyle name="Millares 3 3 2 3" xfId="888" xr:uid="{00000000-0005-0000-0000-00007B030000}"/>
    <cellStyle name="Millares 3 3 2 3 2" xfId="889" xr:uid="{00000000-0005-0000-0000-00007C030000}"/>
    <cellStyle name="Millares 3 3 2 4" xfId="890" xr:uid="{00000000-0005-0000-0000-00007D030000}"/>
    <cellStyle name="Millares 3 3 2 5" xfId="891" xr:uid="{00000000-0005-0000-0000-00007E030000}"/>
    <cellStyle name="Millares 3 3 2 6" xfId="892" xr:uid="{00000000-0005-0000-0000-00007F030000}"/>
    <cellStyle name="Millares 3 3 3" xfId="893" xr:uid="{00000000-0005-0000-0000-000080030000}"/>
    <cellStyle name="Millares 3 3 3 2" xfId="894" xr:uid="{00000000-0005-0000-0000-000081030000}"/>
    <cellStyle name="Millares 3 3 3 2 2" xfId="895" xr:uid="{00000000-0005-0000-0000-000082030000}"/>
    <cellStyle name="Millares 3 3 3 2 2 2" xfId="896" xr:uid="{00000000-0005-0000-0000-000083030000}"/>
    <cellStyle name="Millares 3 3 3 2 3" xfId="897" xr:uid="{00000000-0005-0000-0000-000084030000}"/>
    <cellStyle name="Millares 3 3 3 3" xfId="898" xr:uid="{00000000-0005-0000-0000-000085030000}"/>
    <cellStyle name="Millares 3 3 3 3 2" xfId="899" xr:uid="{00000000-0005-0000-0000-000086030000}"/>
    <cellStyle name="Millares 3 3 3 4" xfId="900" xr:uid="{00000000-0005-0000-0000-000087030000}"/>
    <cellStyle name="Millares 3 3 3 5" xfId="901" xr:uid="{00000000-0005-0000-0000-000088030000}"/>
    <cellStyle name="Millares 3 3 3 6" xfId="902" xr:uid="{00000000-0005-0000-0000-000089030000}"/>
    <cellStyle name="Millares 3 3 4" xfId="903" xr:uid="{00000000-0005-0000-0000-00008A030000}"/>
    <cellStyle name="Millares 3 3 4 2" xfId="904" xr:uid="{00000000-0005-0000-0000-00008B030000}"/>
    <cellStyle name="Millares 3 3 4 2 2" xfId="905" xr:uid="{00000000-0005-0000-0000-00008C030000}"/>
    <cellStyle name="Millares 3 3 4 2 2 2" xfId="906" xr:uid="{00000000-0005-0000-0000-00008D030000}"/>
    <cellStyle name="Millares 3 3 4 2 3" xfId="907" xr:uid="{00000000-0005-0000-0000-00008E030000}"/>
    <cellStyle name="Millares 3 3 4 3" xfId="908" xr:uid="{00000000-0005-0000-0000-00008F030000}"/>
    <cellStyle name="Millares 3 3 4 3 2" xfId="909" xr:uid="{00000000-0005-0000-0000-000090030000}"/>
    <cellStyle name="Millares 3 3 4 4" xfId="910" xr:uid="{00000000-0005-0000-0000-000091030000}"/>
    <cellStyle name="Millares 3 3 4 5" xfId="911" xr:uid="{00000000-0005-0000-0000-000092030000}"/>
    <cellStyle name="Millares 3 3 4 6" xfId="912" xr:uid="{00000000-0005-0000-0000-000093030000}"/>
    <cellStyle name="Millares 3 3 5" xfId="913" xr:uid="{00000000-0005-0000-0000-000094030000}"/>
    <cellStyle name="Millares 3 3 5 2" xfId="914" xr:uid="{00000000-0005-0000-0000-000095030000}"/>
    <cellStyle name="Millares 3 3 5 2 2" xfId="915" xr:uid="{00000000-0005-0000-0000-000096030000}"/>
    <cellStyle name="Millares 3 3 5 3" xfId="916" xr:uid="{00000000-0005-0000-0000-000097030000}"/>
    <cellStyle name="Millares 3 3 6" xfId="917" xr:uid="{00000000-0005-0000-0000-000098030000}"/>
    <cellStyle name="Millares 3 3 6 2" xfId="918" xr:uid="{00000000-0005-0000-0000-000099030000}"/>
    <cellStyle name="Millares 3 3 7" xfId="919" xr:uid="{00000000-0005-0000-0000-00009A030000}"/>
    <cellStyle name="Millares 3 3 8" xfId="920" xr:uid="{00000000-0005-0000-0000-00009B030000}"/>
    <cellStyle name="Millares 3 3 9" xfId="921" xr:uid="{00000000-0005-0000-0000-00009C030000}"/>
    <cellStyle name="Millares 3 4" xfId="922" xr:uid="{00000000-0005-0000-0000-00009D030000}"/>
    <cellStyle name="Millares 3 4 2" xfId="923" xr:uid="{00000000-0005-0000-0000-00009E030000}"/>
    <cellStyle name="Millares 3 4 2 2" xfId="924" xr:uid="{00000000-0005-0000-0000-00009F030000}"/>
    <cellStyle name="Millares 3 4 2 2 2" xfId="925" xr:uid="{00000000-0005-0000-0000-0000A0030000}"/>
    <cellStyle name="Millares 3 4 2 2 2 2" xfId="926" xr:uid="{00000000-0005-0000-0000-0000A1030000}"/>
    <cellStyle name="Millares 3 4 2 2 3" xfId="927" xr:uid="{00000000-0005-0000-0000-0000A2030000}"/>
    <cellStyle name="Millares 3 4 2 3" xfId="928" xr:uid="{00000000-0005-0000-0000-0000A3030000}"/>
    <cellStyle name="Millares 3 4 2 3 2" xfId="929" xr:uid="{00000000-0005-0000-0000-0000A4030000}"/>
    <cellStyle name="Millares 3 4 2 4" xfId="930" xr:uid="{00000000-0005-0000-0000-0000A5030000}"/>
    <cellStyle name="Millares 3 4 2 5" xfId="931" xr:uid="{00000000-0005-0000-0000-0000A6030000}"/>
    <cellStyle name="Millares 3 4 2 6" xfId="932" xr:uid="{00000000-0005-0000-0000-0000A7030000}"/>
    <cellStyle name="Millares 3 4 3" xfId="933" xr:uid="{00000000-0005-0000-0000-0000A8030000}"/>
    <cellStyle name="Millares 3 4 3 2" xfId="934" xr:uid="{00000000-0005-0000-0000-0000A9030000}"/>
    <cellStyle name="Millares 3 4 3 2 2" xfId="935" xr:uid="{00000000-0005-0000-0000-0000AA030000}"/>
    <cellStyle name="Millares 3 4 3 2 2 2" xfId="936" xr:uid="{00000000-0005-0000-0000-0000AB030000}"/>
    <cellStyle name="Millares 3 4 3 2 3" xfId="937" xr:uid="{00000000-0005-0000-0000-0000AC030000}"/>
    <cellStyle name="Millares 3 4 3 3" xfId="938" xr:uid="{00000000-0005-0000-0000-0000AD030000}"/>
    <cellStyle name="Millares 3 4 3 3 2" xfId="939" xr:uid="{00000000-0005-0000-0000-0000AE030000}"/>
    <cellStyle name="Millares 3 4 3 4" xfId="940" xr:uid="{00000000-0005-0000-0000-0000AF030000}"/>
    <cellStyle name="Millares 3 4 3 5" xfId="941" xr:uid="{00000000-0005-0000-0000-0000B0030000}"/>
    <cellStyle name="Millares 3 4 3 6" xfId="942" xr:uid="{00000000-0005-0000-0000-0000B1030000}"/>
    <cellStyle name="Millares 3 4 4" xfId="943" xr:uid="{00000000-0005-0000-0000-0000B2030000}"/>
    <cellStyle name="Millares 3 4 4 2" xfId="944" xr:uid="{00000000-0005-0000-0000-0000B3030000}"/>
    <cellStyle name="Millares 3 4 4 2 2" xfId="945" xr:uid="{00000000-0005-0000-0000-0000B4030000}"/>
    <cellStyle name="Millares 3 4 4 2 2 2" xfId="946" xr:uid="{00000000-0005-0000-0000-0000B5030000}"/>
    <cellStyle name="Millares 3 4 4 2 3" xfId="947" xr:uid="{00000000-0005-0000-0000-0000B6030000}"/>
    <cellStyle name="Millares 3 4 4 3" xfId="948" xr:uid="{00000000-0005-0000-0000-0000B7030000}"/>
    <cellStyle name="Millares 3 4 4 3 2" xfId="949" xr:uid="{00000000-0005-0000-0000-0000B8030000}"/>
    <cellStyle name="Millares 3 4 4 4" xfId="950" xr:uid="{00000000-0005-0000-0000-0000B9030000}"/>
    <cellStyle name="Millares 3 4 4 5" xfId="951" xr:uid="{00000000-0005-0000-0000-0000BA030000}"/>
    <cellStyle name="Millares 3 4 4 6" xfId="952" xr:uid="{00000000-0005-0000-0000-0000BB030000}"/>
    <cellStyle name="Millares 3 4 5" xfId="953" xr:uid="{00000000-0005-0000-0000-0000BC030000}"/>
    <cellStyle name="Millares 3 4 5 2" xfId="954" xr:uid="{00000000-0005-0000-0000-0000BD030000}"/>
    <cellStyle name="Millares 3 4 5 2 2" xfId="955" xr:uid="{00000000-0005-0000-0000-0000BE030000}"/>
    <cellStyle name="Millares 3 4 5 3" xfId="956" xr:uid="{00000000-0005-0000-0000-0000BF030000}"/>
    <cellStyle name="Millares 3 4 6" xfId="957" xr:uid="{00000000-0005-0000-0000-0000C0030000}"/>
    <cellStyle name="Millares 3 4 6 2" xfId="958" xr:uid="{00000000-0005-0000-0000-0000C1030000}"/>
    <cellStyle name="Millares 3 4 7" xfId="959" xr:uid="{00000000-0005-0000-0000-0000C2030000}"/>
    <cellStyle name="Millares 3 4 8" xfId="960" xr:uid="{00000000-0005-0000-0000-0000C3030000}"/>
    <cellStyle name="Millares 3 4 9" xfId="961" xr:uid="{00000000-0005-0000-0000-0000C4030000}"/>
    <cellStyle name="Millares 3 5" xfId="962" xr:uid="{00000000-0005-0000-0000-0000C5030000}"/>
    <cellStyle name="Millares 3 5 2" xfId="963" xr:uid="{00000000-0005-0000-0000-0000C6030000}"/>
    <cellStyle name="Millares 3 5 2 2" xfId="964" xr:uid="{00000000-0005-0000-0000-0000C7030000}"/>
    <cellStyle name="Millares 3 5 2 2 2" xfId="965" xr:uid="{00000000-0005-0000-0000-0000C8030000}"/>
    <cellStyle name="Millares 3 5 2 2 2 2" xfId="966" xr:uid="{00000000-0005-0000-0000-0000C9030000}"/>
    <cellStyle name="Millares 3 5 2 2 3" xfId="967" xr:uid="{00000000-0005-0000-0000-0000CA030000}"/>
    <cellStyle name="Millares 3 5 2 3" xfId="968" xr:uid="{00000000-0005-0000-0000-0000CB030000}"/>
    <cellStyle name="Millares 3 5 2 3 2" xfId="969" xr:uid="{00000000-0005-0000-0000-0000CC030000}"/>
    <cellStyle name="Millares 3 5 2 4" xfId="970" xr:uid="{00000000-0005-0000-0000-0000CD030000}"/>
    <cellStyle name="Millares 3 5 2 5" xfId="971" xr:uid="{00000000-0005-0000-0000-0000CE030000}"/>
    <cellStyle name="Millares 3 5 2 6" xfId="972" xr:uid="{00000000-0005-0000-0000-0000CF030000}"/>
    <cellStyle name="Millares 3 5 3" xfId="973" xr:uid="{00000000-0005-0000-0000-0000D0030000}"/>
    <cellStyle name="Millares 3 5 3 2" xfId="974" xr:uid="{00000000-0005-0000-0000-0000D1030000}"/>
    <cellStyle name="Millares 3 5 3 2 2" xfId="975" xr:uid="{00000000-0005-0000-0000-0000D2030000}"/>
    <cellStyle name="Millares 3 5 3 2 2 2" xfId="976" xr:uid="{00000000-0005-0000-0000-0000D3030000}"/>
    <cellStyle name="Millares 3 5 3 2 3" xfId="977" xr:uid="{00000000-0005-0000-0000-0000D4030000}"/>
    <cellStyle name="Millares 3 5 3 3" xfId="978" xr:uid="{00000000-0005-0000-0000-0000D5030000}"/>
    <cellStyle name="Millares 3 5 3 3 2" xfId="979" xr:uid="{00000000-0005-0000-0000-0000D6030000}"/>
    <cellStyle name="Millares 3 5 3 4" xfId="980" xr:uid="{00000000-0005-0000-0000-0000D7030000}"/>
    <cellStyle name="Millares 3 5 3 5" xfId="981" xr:uid="{00000000-0005-0000-0000-0000D8030000}"/>
    <cellStyle name="Millares 3 5 3 6" xfId="982" xr:uid="{00000000-0005-0000-0000-0000D9030000}"/>
    <cellStyle name="Millares 3 5 4" xfId="983" xr:uid="{00000000-0005-0000-0000-0000DA030000}"/>
    <cellStyle name="Millares 3 5 4 2" xfId="984" xr:uid="{00000000-0005-0000-0000-0000DB030000}"/>
    <cellStyle name="Millares 3 5 4 2 2" xfId="985" xr:uid="{00000000-0005-0000-0000-0000DC030000}"/>
    <cellStyle name="Millares 3 5 4 2 2 2" xfId="986" xr:uid="{00000000-0005-0000-0000-0000DD030000}"/>
    <cellStyle name="Millares 3 5 4 2 3" xfId="987" xr:uid="{00000000-0005-0000-0000-0000DE030000}"/>
    <cellStyle name="Millares 3 5 4 3" xfId="988" xr:uid="{00000000-0005-0000-0000-0000DF030000}"/>
    <cellStyle name="Millares 3 5 4 3 2" xfId="989" xr:uid="{00000000-0005-0000-0000-0000E0030000}"/>
    <cellStyle name="Millares 3 5 4 4" xfId="990" xr:uid="{00000000-0005-0000-0000-0000E1030000}"/>
    <cellStyle name="Millares 3 5 4 5" xfId="991" xr:uid="{00000000-0005-0000-0000-0000E2030000}"/>
    <cellStyle name="Millares 3 5 4 6" xfId="992" xr:uid="{00000000-0005-0000-0000-0000E3030000}"/>
    <cellStyle name="Millares 3 5 5" xfId="993" xr:uid="{00000000-0005-0000-0000-0000E4030000}"/>
    <cellStyle name="Millares 3 5 5 2" xfId="994" xr:uid="{00000000-0005-0000-0000-0000E5030000}"/>
    <cellStyle name="Millares 3 5 5 2 2" xfId="995" xr:uid="{00000000-0005-0000-0000-0000E6030000}"/>
    <cellStyle name="Millares 3 5 5 3" xfId="996" xr:uid="{00000000-0005-0000-0000-0000E7030000}"/>
    <cellStyle name="Millares 3 5 6" xfId="997" xr:uid="{00000000-0005-0000-0000-0000E8030000}"/>
    <cellStyle name="Millares 3 5 6 2" xfId="998" xr:uid="{00000000-0005-0000-0000-0000E9030000}"/>
    <cellStyle name="Millares 3 5 7" xfId="999" xr:uid="{00000000-0005-0000-0000-0000EA030000}"/>
    <cellStyle name="Millares 3 5 8" xfId="1000" xr:uid="{00000000-0005-0000-0000-0000EB030000}"/>
    <cellStyle name="Millares 3 5 9" xfId="1001" xr:uid="{00000000-0005-0000-0000-0000EC030000}"/>
    <cellStyle name="Millares 3 6" xfId="1002" xr:uid="{00000000-0005-0000-0000-0000ED030000}"/>
    <cellStyle name="Millares 3 6 2" xfId="1003" xr:uid="{00000000-0005-0000-0000-0000EE030000}"/>
    <cellStyle name="Millares 3 6 2 2" xfId="1004" xr:uid="{00000000-0005-0000-0000-0000EF030000}"/>
    <cellStyle name="Millares 3 6 2 2 2" xfId="1005" xr:uid="{00000000-0005-0000-0000-0000F0030000}"/>
    <cellStyle name="Millares 3 6 2 2 2 2" xfId="1006" xr:uid="{00000000-0005-0000-0000-0000F1030000}"/>
    <cellStyle name="Millares 3 6 2 2 3" xfId="1007" xr:uid="{00000000-0005-0000-0000-0000F2030000}"/>
    <cellStyle name="Millares 3 6 2 3" xfId="1008" xr:uid="{00000000-0005-0000-0000-0000F3030000}"/>
    <cellStyle name="Millares 3 6 2 3 2" xfId="1009" xr:uid="{00000000-0005-0000-0000-0000F4030000}"/>
    <cellStyle name="Millares 3 6 2 4" xfId="1010" xr:uid="{00000000-0005-0000-0000-0000F5030000}"/>
    <cellStyle name="Millares 3 6 2 5" xfId="1011" xr:uid="{00000000-0005-0000-0000-0000F6030000}"/>
    <cellStyle name="Millares 3 6 2 6" xfId="1012" xr:uid="{00000000-0005-0000-0000-0000F7030000}"/>
    <cellStyle name="Millares 3 6 3" xfId="1013" xr:uid="{00000000-0005-0000-0000-0000F8030000}"/>
    <cellStyle name="Millares 3 6 3 2" xfId="1014" xr:uid="{00000000-0005-0000-0000-0000F9030000}"/>
    <cellStyle name="Millares 3 6 3 2 2" xfId="1015" xr:uid="{00000000-0005-0000-0000-0000FA030000}"/>
    <cellStyle name="Millares 3 6 3 2 2 2" xfId="1016" xr:uid="{00000000-0005-0000-0000-0000FB030000}"/>
    <cellStyle name="Millares 3 6 3 2 3" xfId="1017" xr:uid="{00000000-0005-0000-0000-0000FC030000}"/>
    <cellStyle name="Millares 3 6 3 3" xfId="1018" xr:uid="{00000000-0005-0000-0000-0000FD030000}"/>
    <cellStyle name="Millares 3 6 3 3 2" xfId="1019" xr:uid="{00000000-0005-0000-0000-0000FE030000}"/>
    <cellStyle name="Millares 3 6 3 4" xfId="1020" xr:uid="{00000000-0005-0000-0000-0000FF030000}"/>
    <cellStyle name="Millares 3 6 3 5" xfId="1021" xr:uid="{00000000-0005-0000-0000-000000040000}"/>
    <cellStyle name="Millares 3 6 3 6" xfId="1022" xr:uid="{00000000-0005-0000-0000-000001040000}"/>
    <cellStyle name="Millares 3 6 4" xfId="1023" xr:uid="{00000000-0005-0000-0000-000002040000}"/>
    <cellStyle name="Millares 3 6 4 2" xfId="1024" xr:uid="{00000000-0005-0000-0000-000003040000}"/>
    <cellStyle name="Millares 3 6 4 2 2" xfId="1025" xr:uid="{00000000-0005-0000-0000-000004040000}"/>
    <cellStyle name="Millares 3 6 4 2 2 2" xfId="1026" xr:uid="{00000000-0005-0000-0000-000005040000}"/>
    <cellStyle name="Millares 3 6 4 2 3" xfId="1027" xr:uid="{00000000-0005-0000-0000-000006040000}"/>
    <cellStyle name="Millares 3 6 4 3" xfId="1028" xr:uid="{00000000-0005-0000-0000-000007040000}"/>
    <cellStyle name="Millares 3 6 4 3 2" xfId="1029" xr:uid="{00000000-0005-0000-0000-000008040000}"/>
    <cellStyle name="Millares 3 6 4 4" xfId="1030" xr:uid="{00000000-0005-0000-0000-000009040000}"/>
    <cellStyle name="Millares 3 6 4 5" xfId="1031" xr:uid="{00000000-0005-0000-0000-00000A040000}"/>
    <cellStyle name="Millares 3 6 4 6" xfId="1032" xr:uid="{00000000-0005-0000-0000-00000B040000}"/>
    <cellStyle name="Millares 3 6 5" xfId="1033" xr:uid="{00000000-0005-0000-0000-00000C040000}"/>
    <cellStyle name="Millares 3 6 5 2" xfId="1034" xr:uid="{00000000-0005-0000-0000-00000D040000}"/>
    <cellStyle name="Millares 3 6 5 2 2" xfId="1035" xr:uid="{00000000-0005-0000-0000-00000E040000}"/>
    <cellStyle name="Millares 3 6 5 3" xfId="1036" xr:uid="{00000000-0005-0000-0000-00000F040000}"/>
    <cellStyle name="Millares 3 6 6" xfId="1037" xr:uid="{00000000-0005-0000-0000-000010040000}"/>
    <cellStyle name="Millares 3 6 6 2" xfId="1038" xr:uid="{00000000-0005-0000-0000-000011040000}"/>
    <cellStyle name="Millares 3 6 7" xfId="1039" xr:uid="{00000000-0005-0000-0000-000012040000}"/>
    <cellStyle name="Millares 3 6 8" xfId="1040" xr:uid="{00000000-0005-0000-0000-000013040000}"/>
    <cellStyle name="Millares 3 6 9" xfId="1041" xr:uid="{00000000-0005-0000-0000-000014040000}"/>
    <cellStyle name="Millares 3 7" xfId="1042" xr:uid="{00000000-0005-0000-0000-000015040000}"/>
    <cellStyle name="Millares 3 7 2" xfId="1043" xr:uid="{00000000-0005-0000-0000-000016040000}"/>
    <cellStyle name="Millares 3 8" xfId="1044" xr:uid="{00000000-0005-0000-0000-000017040000}"/>
    <cellStyle name="Millares 3 9" xfId="1045" xr:uid="{00000000-0005-0000-0000-000018040000}"/>
    <cellStyle name="Millares 3_Sheet2" xfId="1051" xr:uid="{00000000-0005-0000-0000-00001E040000}"/>
    <cellStyle name="Millares 30" xfId="1046" xr:uid="{00000000-0005-0000-0000-000019040000}"/>
    <cellStyle name="Millares 30 2" xfId="1047" xr:uid="{00000000-0005-0000-0000-00001A040000}"/>
    <cellStyle name="Millares 30 3" xfId="1048" xr:uid="{00000000-0005-0000-0000-00001B040000}"/>
    <cellStyle name="Millares 31" xfId="1049" xr:uid="{00000000-0005-0000-0000-00001C040000}"/>
    <cellStyle name="Millares 31 2" xfId="1050" xr:uid="{00000000-0005-0000-0000-00001D040000}"/>
    <cellStyle name="Millares 4" xfId="1052" xr:uid="{00000000-0005-0000-0000-00001F040000}"/>
    <cellStyle name="Millares 4 2" xfId="1053" xr:uid="{00000000-0005-0000-0000-000020040000}"/>
    <cellStyle name="Millares 4 2 2" xfId="1054" xr:uid="{00000000-0005-0000-0000-000021040000}"/>
    <cellStyle name="Millares 4 2 2 2" xfId="1055" xr:uid="{00000000-0005-0000-0000-000022040000}"/>
    <cellStyle name="Millares 4 2 2 2 2" xfId="1056" xr:uid="{00000000-0005-0000-0000-000023040000}"/>
    <cellStyle name="Millares 4 2 2 2 2 2" xfId="1057" xr:uid="{00000000-0005-0000-0000-000024040000}"/>
    <cellStyle name="Millares 4 2 2 2 3" xfId="1058" xr:uid="{00000000-0005-0000-0000-000025040000}"/>
    <cellStyle name="Millares 4 2 2 3" xfId="1059" xr:uid="{00000000-0005-0000-0000-000026040000}"/>
    <cellStyle name="Millares 4 2 2 3 2" xfId="1060" xr:uid="{00000000-0005-0000-0000-000027040000}"/>
    <cellStyle name="Millares 4 2 2 4" xfId="1061" xr:uid="{00000000-0005-0000-0000-000028040000}"/>
    <cellStyle name="Millares 4 2 2 5" xfId="1062" xr:uid="{00000000-0005-0000-0000-000029040000}"/>
    <cellStyle name="Millares 4 2 2 6" xfId="1063" xr:uid="{00000000-0005-0000-0000-00002A040000}"/>
    <cellStyle name="Millares 4 2 3" xfId="1064" xr:uid="{00000000-0005-0000-0000-00002B040000}"/>
    <cellStyle name="Millares 4 2 3 2" xfId="1065" xr:uid="{00000000-0005-0000-0000-00002C040000}"/>
    <cellStyle name="Millares 4 2 3 2 2" xfId="1066" xr:uid="{00000000-0005-0000-0000-00002D040000}"/>
    <cellStyle name="Millares 4 2 3 2 2 2" xfId="1067" xr:uid="{00000000-0005-0000-0000-00002E040000}"/>
    <cellStyle name="Millares 4 2 3 2 3" xfId="1068" xr:uid="{00000000-0005-0000-0000-00002F040000}"/>
    <cellStyle name="Millares 4 2 3 3" xfId="1069" xr:uid="{00000000-0005-0000-0000-000030040000}"/>
    <cellStyle name="Millares 4 2 3 3 2" xfId="1070" xr:uid="{00000000-0005-0000-0000-000031040000}"/>
    <cellStyle name="Millares 4 2 3 4" xfId="1071" xr:uid="{00000000-0005-0000-0000-000032040000}"/>
    <cellStyle name="Millares 4 2 3 5" xfId="1072" xr:uid="{00000000-0005-0000-0000-000033040000}"/>
    <cellStyle name="Millares 4 2 3 6" xfId="1073" xr:uid="{00000000-0005-0000-0000-000034040000}"/>
    <cellStyle name="Millares 4 2 4" xfId="1074" xr:uid="{00000000-0005-0000-0000-000035040000}"/>
    <cellStyle name="Millares 4 2 4 2" xfId="1075" xr:uid="{00000000-0005-0000-0000-000036040000}"/>
    <cellStyle name="Millares 4 2 4 2 2" xfId="1076" xr:uid="{00000000-0005-0000-0000-000037040000}"/>
    <cellStyle name="Millares 4 2 4 2 2 2" xfId="1077" xr:uid="{00000000-0005-0000-0000-000038040000}"/>
    <cellStyle name="Millares 4 2 4 2 3" xfId="1078" xr:uid="{00000000-0005-0000-0000-000039040000}"/>
    <cellStyle name="Millares 4 2 4 3" xfId="1079" xr:uid="{00000000-0005-0000-0000-00003A040000}"/>
    <cellStyle name="Millares 4 2 4 3 2" xfId="1080" xr:uid="{00000000-0005-0000-0000-00003B040000}"/>
    <cellStyle name="Millares 4 2 4 4" xfId="1081" xr:uid="{00000000-0005-0000-0000-00003C040000}"/>
    <cellStyle name="Millares 4 2 4 5" xfId="1082" xr:uid="{00000000-0005-0000-0000-00003D040000}"/>
    <cellStyle name="Millares 4 2 4 6" xfId="1083" xr:uid="{00000000-0005-0000-0000-00003E040000}"/>
    <cellStyle name="Millares 4 2 5" xfId="1084" xr:uid="{00000000-0005-0000-0000-00003F040000}"/>
    <cellStyle name="Millares 4 2 5 2" xfId="1085" xr:uid="{00000000-0005-0000-0000-000040040000}"/>
    <cellStyle name="Millares 4 2 5 2 2" xfId="1086" xr:uid="{00000000-0005-0000-0000-000041040000}"/>
    <cellStyle name="Millares 4 2 5 3" xfId="1087" xr:uid="{00000000-0005-0000-0000-000042040000}"/>
    <cellStyle name="Millares 4 2 6" xfId="1088" xr:uid="{00000000-0005-0000-0000-000043040000}"/>
    <cellStyle name="Millares 4 2 6 2" xfId="1089" xr:uid="{00000000-0005-0000-0000-000044040000}"/>
    <cellStyle name="Millares 4 2 7" xfId="1090" xr:uid="{00000000-0005-0000-0000-000045040000}"/>
    <cellStyle name="Millares 4 2 8" xfId="1091" xr:uid="{00000000-0005-0000-0000-000046040000}"/>
    <cellStyle name="Millares 4 2 9" xfId="1092" xr:uid="{00000000-0005-0000-0000-000047040000}"/>
    <cellStyle name="Millares 4 3" xfId="1093" xr:uid="{00000000-0005-0000-0000-000048040000}"/>
    <cellStyle name="Millares 4 3 2" xfId="1094" xr:uid="{00000000-0005-0000-0000-000049040000}"/>
    <cellStyle name="Millares 4 3 2 2" xfId="1095" xr:uid="{00000000-0005-0000-0000-00004A040000}"/>
    <cellStyle name="Millares 4 3 2 2 2" xfId="1096" xr:uid="{00000000-0005-0000-0000-00004B040000}"/>
    <cellStyle name="Millares 4 3 2 2 2 2" xfId="1097" xr:uid="{00000000-0005-0000-0000-00004C040000}"/>
    <cellStyle name="Millares 4 3 2 2 3" xfId="1098" xr:uid="{00000000-0005-0000-0000-00004D040000}"/>
    <cellStyle name="Millares 4 3 2 3" xfId="1099" xr:uid="{00000000-0005-0000-0000-00004E040000}"/>
    <cellStyle name="Millares 4 3 2 3 2" xfId="1100" xr:uid="{00000000-0005-0000-0000-00004F040000}"/>
    <cellStyle name="Millares 4 3 2 4" xfId="1101" xr:uid="{00000000-0005-0000-0000-000050040000}"/>
    <cellStyle name="Millares 4 3 2 5" xfId="1102" xr:uid="{00000000-0005-0000-0000-000051040000}"/>
    <cellStyle name="Millares 4 3 2 6" xfId="1103" xr:uid="{00000000-0005-0000-0000-000052040000}"/>
    <cellStyle name="Millares 4 3 3" xfId="1104" xr:uid="{00000000-0005-0000-0000-000053040000}"/>
    <cellStyle name="Millares 4 3 3 2" xfId="1105" xr:uid="{00000000-0005-0000-0000-000054040000}"/>
    <cellStyle name="Millares 4 3 3 2 2" xfId="1106" xr:uid="{00000000-0005-0000-0000-000055040000}"/>
    <cellStyle name="Millares 4 3 3 2 2 2" xfId="1107" xr:uid="{00000000-0005-0000-0000-000056040000}"/>
    <cellStyle name="Millares 4 3 3 2 3" xfId="1108" xr:uid="{00000000-0005-0000-0000-000057040000}"/>
    <cellStyle name="Millares 4 3 3 3" xfId="1109" xr:uid="{00000000-0005-0000-0000-000058040000}"/>
    <cellStyle name="Millares 4 3 3 3 2" xfId="1110" xr:uid="{00000000-0005-0000-0000-000059040000}"/>
    <cellStyle name="Millares 4 3 3 4" xfId="1111" xr:uid="{00000000-0005-0000-0000-00005A040000}"/>
    <cellStyle name="Millares 4 3 3 5" xfId="1112" xr:uid="{00000000-0005-0000-0000-00005B040000}"/>
    <cellStyle name="Millares 4 3 3 6" xfId="1113" xr:uid="{00000000-0005-0000-0000-00005C040000}"/>
    <cellStyle name="Millares 4 3 4" xfId="1114" xr:uid="{00000000-0005-0000-0000-00005D040000}"/>
    <cellStyle name="Millares 4 3 4 2" xfId="1115" xr:uid="{00000000-0005-0000-0000-00005E040000}"/>
    <cellStyle name="Millares 4 3 4 2 2" xfId="1116" xr:uid="{00000000-0005-0000-0000-00005F040000}"/>
    <cellStyle name="Millares 4 3 4 2 2 2" xfId="1117" xr:uid="{00000000-0005-0000-0000-000060040000}"/>
    <cellStyle name="Millares 4 3 4 2 3" xfId="1118" xr:uid="{00000000-0005-0000-0000-000061040000}"/>
    <cellStyle name="Millares 4 3 4 3" xfId="1119" xr:uid="{00000000-0005-0000-0000-000062040000}"/>
    <cellStyle name="Millares 4 3 4 3 2" xfId="1120" xr:uid="{00000000-0005-0000-0000-000063040000}"/>
    <cellStyle name="Millares 4 3 4 4" xfId="1121" xr:uid="{00000000-0005-0000-0000-000064040000}"/>
    <cellStyle name="Millares 4 3 4 5" xfId="1122" xr:uid="{00000000-0005-0000-0000-000065040000}"/>
    <cellStyle name="Millares 4 3 4 6" xfId="1123" xr:uid="{00000000-0005-0000-0000-000066040000}"/>
    <cellStyle name="Millares 4 3 5" xfId="1124" xr:uid="{00000000-0005-0000-0000-000067040000}"/>
    <cellStyle name="Millares 4 3 5 2" xfId="1125" xr:uid="{00000000-0005-0000-0000-000068040000}"/>
    <cellStyle name="Millares 4 3 5 2 2" xfId="1126" xr:uid="{00000000-0005-0000-0000-000069040000}"/>
    <cellStyle name="Millares 4 3 5 3" xfId="1127" xr:uid="{00000000-0005-0000-0000-00006A040000}"/>
    <cellStyle name="Millares 4 3 6" xfId="1128" xr:uid="{00000000-0005-0000-0000-00006B040000}"/>
    <cellStyle name="Millares 4 3 6 2" xfId="1129" xr:uid="{00000000-0005-0000-0000-00006C040000}"/>
    <cellStyle name="Millares 4 3 7" xfId="1130" xr:uid="{00000000-0005-0000-0000-00006D040000}"/>
    <cellStyle name="Millares 4 3 8" xfId="1131" xr:uid="{00000000-0005-0000-0000-00006E040000}"/>
    <cellStyle name="Millares 4 3 9" xfId="1132" xr:uid="{00000000-0005-0000-0000-00006F040000}"/>
    <cellStyle name="Millares 4 4" xfId="1133" xr:uid="{00000000-0005-0000-0000-000070040000}"/>
    <cellStyle name="Millares 4 4 2" xfId="1134" xr:uid="{00000000-0005-0000-0000-000071040000}"/>
    <cellStyle name="Millares 4 4 2 2" xfId="1135" xr:uid="{00000000-0005-0000-0000-000072040000}"/>
    <cellStyle name="Millares 4 4 2 2 2" xfId="1136" xr:uid="{00000000-0005-0000-0000-000073040000}"/>
    <cellStyle name="Millares 4 4 2 2 2 2" xfId="1137" xr:uid="{00000000-0005-0000-0000-000074040000}"/>
    <cellStyle name="Millares 4 4 2 2 3" xfId="1138" xr:uid="{00000000-0005-0000-0000-000075040000}"/>
    <cellStyle name="Millares 4 4 2 3" xfId="1139" xr:uid="{00000000-0005-0000-0000-000076040000}"/>
    <cellStyle name="Millares 4 4 2 3 2" xfId="1140" xr:uid="{00000000-0005-0000-0000-000077040000}"/>
    <cellStyle name="Millares 4 4 2 4" xfId="1141" xr:uid="{00000000-0005-0000-0000-000078040000}"/>
    <cellStyle name="Millares 4 4 2 5" xfId="1142" xr:uid="{00000000-0005-0000-0000-000079040000}"/>
    <cellStyle name="Millares 4 4 2 6" xfId="1143" xr:uid="{00000000-0005-0000-0000-00007A040000}"/>
    <cellStyle name="Millares 4 4 3" xfId="1144" xr:uid="{00000000-0005-0000-0000-00007B040000}"/>
    <cellStyle name="Millares 4 4 3 2" xfId="1145" xr:uid="{00000000-0005-0000-0000-00007C040000}"/>
    <cellStyle name="Millares 4 4 3 2 2" xfId="1146" xr:uid="{00000000-0005-0000-0000-00007D040000}"/>
    <cellStyle name="Millares 4 4 3 2 2 2" xfId="1147" xr:uid="{00000000-0005-0000-0000-00007E040000}"/>
    <cellStyle name="Millares 4 4 3 2 3" xfId="1148" xr:uid="{00000000-0005-0000-0000-00007F040000}"/>
    <cellStyle name="Millares 4 4 3 3" xfId="1149" xr:uid="{00000000-0005-0000-0000-000080040000}"/>
    <cellStyle name="Millares 4 4 3 3 2" xfId="1150" xr:uid="{00000000-0005-0000-0000-000081040000}"/>
    <cellStyle name="Millares 4 4 3 4" xfId="1151" xr:uid="{00000000-0005-0000-0000-000082040000}"/>
    <cellStyle name="Millares 4 4 3 5" xfId="1152" xr:uid="{00000000-0005-0000-0000-000083040000}"/>
    <cellStyle name="Millares 4 4 3 6" xfId="1153" xr:uid="{00000000-0005-0000-0000-000084040000}"/>
    <cellStyle name="Millares 4 4 4" xfId="1154" xr:uid="{00000000-0005-0000-0000-000085040000}"/>
    <cellStyle name="Millares 4 4 4 2" xfId="1155" xr:uid="{00000000-0005-0000-0000-000086040000}"/>
    <cellStyle name="Millares 4 4 4 2 2" xfId="1156" xr:uid="{00000000-0005-0000-0000-000087040000}"/>
    <cellStyle name="Millares 4 4 4 2 2 2" xfId="1157" xr:uid="{00000000-0005-0000-0000-000088040000}"/>
    <cellStyle name="Millares 4 4 4 2 3" xfId="1158" xr:uid="{00000000-0005-0000-0000-000089040000}"/>
    <cellStyle name="Millares 4 4 4 3" xfId="1159" xr:uid="{00000000-0005-0000-0000-00008A040000}"/>
    <cellStyle name="Millares 4 4 4 3 2" xfId="1160" xr:uid="{00000000-0005-0000-0000-00008B040000}"/>
    <cellStyle name="Millares 4 4 4 4" xfId="1161" xr:uid="{00000000-0005-0000-0000-00008C040000}"/>
    <cellStyle name="Millares 4 4 4 5" xfId="1162" xr:uid="{00000000-0005-0000-0000-00008D040000}"/>
    <cellStyle name="Millares 4 4 4 6" xfId="1163" xr:uid="{00000000-0005-0000-0000-00008E040000}"/>
    <cellStyle name="Millares 4 4 5" xfId="1164" xr:uid="{00000000-0005-0000-0000-00008F040000}"/>
    <cellStyle name="Millares 4 4 5 2" xfId="1165" xr:uid="{00000000-0005-0000-0000-000090040000}"/>
    <cellStyle name="Millares 4 4 5 2 2" xfId="1166" xr:uid="{00000000-0005-0000-0000-000091040000}"/>
    <cellStyle name="Millares 4 4 5 3" xfId="1167" xr:uid="{00000000-0005-0000-0000-000092040000}"/>
    <cellStyle name="Millares 4 4 6" xfId="1168" xr:uid="{00000000-0005-0000-0000-000093040000}"/>
    <cellStyle name="Millares 4 4 6 2" xfId="1169" xr:uid="{00000000-0005-0000-0000-000094040000}"/>
    <cellStyle name="Millares 4 4 7" xfId="1170" xr:uid="{00000000-0005-0000-0000-000095040000}"/>
    <cellStyle name="Millares 4 4 8" xfId="1171" xr:uid="{00000000-0005-0000-0000-000096040000}"/>
    <cellStyle name="Millares 4 4 9" xfId="1172" xr:uid="{00000000-0005-0000-0000-000097040000}"/>
    <cellStyle name="Millares 4 5" xfId="1173" xr:uid="{00000000-0005-0000-0000-000098040000}"/>
    <cellStyle name="Millares 4 5 2" xfId="1174" xr:uid="{00000000-0005-0000-0000-000099040000}"/>
    <cellStyle name="Millares 4 5 2 2" xfId="1175" xr:uid="{00000000-0005-0000-0000-00009A040000}"/>
    <cellStyle name="Millares 4 5 2 2 2" xfId="1176" xr:uid="{00000000-0005-0000-0000-00009B040000}"/>
    <cellStyle name="Millares 4 5 2 2 2 2" xfId="1177" xr:uid="{00000000-0005-0000-0000-00009C040000}"/>
    <cellStyle name="Millares 4 5 2 2 3" xfId="1178" xr:uid="{00000000-0005-0000-0000-00009D040000}"/>
    <cellStyle name="Millares 4 5 2 3" xfId="1179" xr:uid="{00000000-0005-0000-0000-00009E040000}"/>
    <cellStyle name="Millares 4 5 2 3 2" xfId="1180" xr:uid="{00000000-0005-0000-0000-00009F040000}"/>
    <cellStyle name="Millares 4 5 2 4" xfId="1181" xr:uid="{00000000-0005-0000-0000-0000A0040000}"/>
    <cellStyle name="Millares 4 5 2 5" xfId="1182" xr:uid="{00000000-0005-0000-0000-0000A1040000}"/>
    <cellStyle name="Millares 4 5 2 6" xfId="1183" xr:uid="{00000000-0005-0000-0000-0000A2040000}"/>
    <cellStyle name="Millares 4 5 3" xfId="1184" xr:uid="{00000000-0005-0000-0000-0000A3040000}"/>
    <cellStyle name="Millares 4 5 3 2" xfId="1185" xr:uid="{00000000-0005-0000-0000-0000A4040000}"/>
    <cellStyle name="Millares 4 5 3 2 2" xfId="1186" xr:uid="{00000000-0005-0000-0000-0000A5040000}"/>
    <cellStyle name="Millares 4 5 3 2 2 2" xfId="1187" xr:uid="{00000000-0005-0000-0000-0000A6040000}"/>
    <cellStyle name="Millares 4 5 3 2 3" xfId="1188" xr:uid="{00000000-0005-0000-0000-0000A7040000}"/>
    <cellStyle name="Millares 4 5 3 3" xfId="1189" xr:uid="{00000000-0005-0000-0000-0000A8040000}"/>
    <cellStyle name="Millares 4 5 3 3 2" xfId="1190" xr:uid="{00000000-0005-0000-0000-0000A9040000}"/>
    <cellStyle name="Millares 4 5 3 4" xfId="1191" xr:uid="{00000000-0005-0000-0000-0000AA040000}"/>
    <cellStyle name="Millares 4 5 3 5" xfId="1192" xr:uid="{00000000-0005-0000-0000-0000AB040000}"/>
    <cellStyle name="Millares 4 5 3 6" xfId="1193" xr:uid="{00000000-0005-0000-0000-0000AC040000}"/>
    <cellStyle name="Millares 4 5 4" xfId="1194" xr:uid="{00000000-0005-0000-0000-0000AD040000}"/>
    <cellStyle name="Millares 4 5 4 2" xfId="1195" xr:uid="{00000000-0005-0000-0000-0000AE040000}"/>
    <cellStyle name="Millares 4 5 4 2 2" xfId="1196" xr:uid="{00000000-0005-0000-0000-0000AF040000}"/>
    <cellStyle name="Millares 4 5 4 2 2 2" xfId="1197" xr:uid="{00000000-0005-0000-0000-0000B0040000}"/>
    <cellStyle name="Millares 4 5 4 2 3" xfId="1198" xr:uid="{00000000-0005-0000-0000-0000B1040000}"/>
    <cellStyle name="Millares 4 5 4 3" xfId="1199" xr:uid="{00000000-0005-0000-0000-0000B2040000}"/>
    <cellStyle name="Millares 4 5 4 3 2" xfId="1200" xr:uid="{00000000-0005-0000-0000-0000B3040000}"/>
    <cellStyle name="Millares 4 5 4 4" xfId="1201" xr:uid="{00000000-0005-0000-0000-0000B4040000}"/>
    <cellStyle name="Millares 4 5 4 5" xfId="1202" xr:uid="{00000000-0005-0000-0000-0000B5040000}"/>
    <cellStyle name="Millares 4 5 4 6" xfId="1203" xr:uid="{00000000-0005-0000-0000-0000B6040000}"/>
    <cellStyle name="Millares 4 5 5" xfId="1204" xr:uid="{00000000-0005-0000-0000-0000B7040000}"/>
    <cellStyle name="Millares 4 5 5 2" xfId="1205" xr:uid="{00000000-0005-0000-0000-0000B8040000}"/>
    <cellStyle name="Millares 4 5 5 2 2" xfId="1206" xr:uid="{00000000-0005-0000-0000-0000B9040000}"/>
    <cellStyle name="Millares 4 5 5 3" xfId="1207" xr:uid="{00000000-0005-0000-0000-0000BA040000}"/>
    <cellStyle name="Millares 4 5 6" xfId="1208" xr:uid="{00000000-0005-0000-0000-0000BB040000}"/>
    <cellStyle name="Millares 4 5 6 2" xfId="1209" xr:uid="{00000000-0005-0000-0000-0000BC040000}"/>
    <cellStyle name="Millares 4 5 7" xfId="1210" xr:uid="{00000000-0005-0000-0000-0000BD040000}"/>
    <cellStyle name="Millares 4 5 8" xfId="1211" xr:uid="{00000000-0005-0000-0000-0000BE040000}"/>
    <cellStyle name="Millares 4 5 9" xfId="1212" xr:uid="{00000000-0005-0000-0000-0000BF040000}"/>
    <cellStyle name="Millares 4 6" xfId="1213" xr:uid="{00000000-0005-0000-0000-0000C0040000}"/>
    <cellStyle name="Millares 4 6 2" xfId="1214" xr:uid="{00000000-0005-0000-0000-0000C1040000}"/>
    <cellStyle name="Millares 4 6 2 2" xfId="1215" xr:uid="{00000000-0005-0000-0000-0000C2040000}"/>
    <cellStyle name="Millares 4 6 2 2 2" xfId="1216" xr:uid="{00000000-0005-0000-0000-0000C3040000}"/>
    <cellStyle name="Millares 4 6 2 2 2 2" xfId="1217" xr:uid="{00000000-0005-0000-0000-0000C4040000}"/>
    <cellStyle name="Millares 4 6 2 2 3" xfId="1218" xr:uid="{00000000-0005-0000-0000-0000C5040000}"/>
    <cellStyle name="Millares 4 6 2 3" xfId="1219" xr:uid="{00000000-0005-0000-0000-0000C6040000}"/>
    <cellStyle name="Millares 4 6 2 3 2" xfId="1220" xr:uid="{00000000-0005-0000-0000-0000C7040000}"/>
    <cellStyle name="Millares 4 6 2 4" xfId="1221" xr:uid="{00000000-0005-0000-0000-0000C8040000}"/>
    <cellStyle name="Millares 4 6 2 5" xfId="1222" xr:uid="{00000000-0005-0000-0000-0000C9040000}"/>
    <cellStyle name="Millares 4 6 2 6" xfId="1223" xr:uid="{00000000-0005-0000-0000-0000CA040000}"/>
    <cellStyle name="Millares 4 6 3" xfId="1224" xr:uid="{00000000-0005-0000-0000-0000CB040000}"/>
    <cellStyle name="Millares 4 6 3 2" xfId="1225" xr:uid="{00000000-0005-0000-0000-0000CC040000}"/>
    <cellStyle name="Millares 4 6 3 2 2" xfId="1226" xr:uid="{00000000-0005-0000-0000-0000CD040000}"/>
    <cellStyle name="Millares 4 6 3 2 2 2" xfId="1227" xr:uid="{00000000-0005-0000-0000-0000CE040000}"/>
    <cellStyle name="Millares 4 6 3 2 3" xfId="1228" xr:uid="{00000000-0005-0000-0000-0000CF040000}"/>
    <cellStyle name="Millares 4 6 3 3" xfId="1229" xr:uid="{00000000-0005-0000-0000-0000D0040000}"/>
    <cellStyle name="Millares 4 6 3 3 2" xfId="1230" xr:uid="{00000000-0005-0000-0000-0000D1040000}"/>
    <cellStyle name="Millares 4 6 3 4" xfId="1231" xr:uid="{00000000-0005-0000-0000-0000D2040000}"/>
    <cellStyle name="Millares 4 6 3 5" xfId="1232" xr:uid="{00000000-0005-0000-0000-0000D3040000}"/>
    <cellStyle name="Millares 4 6 3 6" xfId="1233" xr:uid="{00000000-0005-0000-0000-0000D4040000}"/>
    <cellStyle name="Millares 4 6 4" xfId="1234" xr:uid="{00000000-0005-0000-0000-0000D5040000}"/>
    <cellStyle name="Millares 4 6 4 2" xfId="1235" xr:uid="{00000000-0005-0000-0000-0000D6040000}"/>
    <cellStyle name="Millares 4 6 4 2 2" xfId="1236" xr:uid="{00000000-0005-0000-0000-0000D7040000}"/>
    <cellStyle name="Millares 4 6 4 2 2 2" xfId="1237" xr:uid="{00000000-0005-0000-0000-0000D8040000}"/>
    <cellStyle name="Millares 4 6 4 2 3" xfId="1238" xr:uid="{00000000-0005-0000-0000-0000D9040000}"/>
    <cellStyle name="Millares 4 6 4 3" xfId="1239" xr:uid="{00000000-0005-0000-0000-0000DA040000}"/>
    <cellStyle name="Millares 4 6 4 3 2" xfId="1240" xr:uid="{00000000-0005-0000-0000-0000DB040000}"/>
    <cellStyle name="Millares 4 6 4 4" xfId="1241" xr:uid="{00000000-0005-0000-0000-0000DC040000}"/>
    <cellStyle name="Millares 4 6 4 5" xfId="1242" xr:uid="{00000000-0005-0000-0000-0000DD040000}"/>
    <cellStyle name="Millares 4 6 4 6" xfId="1243" xr:uid="{00000000-0005-0000-0000-0000DE040000}"/>
    <cellStyle name="Millares 4 6 5" xfId="1244" xr:uid="{00000000-0005-0000-0000-0000DF040000}"/>
    <cellStyle name="Millares 4 6 5 2" xfId="1245" xr:uid="{00000000-0005-0000-0000-0000E0040000}"/>
    <cellStyle name="Millares 4 6 5 2 2" xfId="1246" xr:uid="{00000000-0005-0000-0000-0000E1040000}"/>
    <cellStyle name="Millares 4 6 5 3" xfId="1247" xr:uid="{00000000-0005-0000-0000-0000E2040000}"/>
    <cellStyle name="Millares 4 6 6" xfId="1248" xr:uid="{00000000-0005-0000-0000-0000E3040000}"/>
    <cellStyle name="Millares 4 6 6 2" xfId="1249" xr:uid="{00000000-0005-0000-0000-0000E4040000}"/>
    <cellStyle name="Millares 4 6 7" xfId="1250" xr:uid="{00000000-0005-0000-0000-0000E5040000}"/>
    <cellStyle name="Millares 4 6 8" xfId="1251" xr:uid="{00000000-0005-0000-0000-0000E6040000}"/>
    <cellStyle name="Millares 4 6 9" xfId="1252" xr:uid="{00000000-0005-0000-0000-0000E7040000}"/>
    <cellStyle name="Millares 4 7" xfId="1253" xr:uid="{00000000-0005-0000-0000-0000E8040000}"/>
    <cellStyle name="Millares 4 8" xfId="1254" xr:uid="{00000000-0005-0000-0000-0000E9040000}"/>
    <cellStyle name="Millares 5" xfId="1255" xr:uid="{00000000-0005-0000-0000-0000EA040000}"/>
    <cellStyle name="Millares 5 2" xfId="1256" xr:uid="{00000000-0005-0000-0000-0000EB040000}"/>
    <cellStyle name="Millares 5 3" xfId="1257" xr:uid="{00000000-0005-0000-0000-0000EC040000}"/>
    <cellStyle name="Millares 5 4" xfId="1258" xr:uid="{00000000-0005-0000-0000-0000ED040000}"/>
    <cellStyle name="Millares 5 5" xfId="1259" xr:uid="{00000000-0005-0000-0000-0000EE040000}"/>
    <cellStyle name="Millares 6" xfId="1260" xr:uid="{00000000-0005-0000-0000-0000EF040000}"/>
    <cellStyle name="Millares 6 2" xfId="1261" xr:uid="{00000000-0005-0000-0000-0000F0040000}"/>
    <cellStyle name="Millares 6 3" xfId="1262" xr:uid="{00000000-0005-0000-0000-0000F1040000}"/>
    <cellStyle name="Millares 6 4" xfId="1263" xr:uid="{00000000-0005-0000-0000-0000F2040000}"/>
    <cellStyle name="Millares 7" xfId="1264" xr:uid="{00000000-0005-0000-0000-0000F3040000}"/>
    <cellStyle name="Millares 7 2" xfId="1265" xr:uid="{00000000-0005-0000-0000-0000F4040000}"/>
    <cellStyle name="Millares 7 2 2" xfId="1266" xr:uid="{00000000-0005-0000-0000-0000F5040000}"/>
    <cellStyle name="Millares 7 2 2 2" xfId="1267" xr:uid="{00000000-0005-0000-0000-0000F6040000}"/>
    <cellStyle name="Millares 7 2 2 2 2" xfId="1268" xr:uid="{00000000-0005-0000-0000-0000F7040000}"/>
    <cellStyle name="Millares 7 2 2 3" xfId="1269" xr:uid="{00000000-0005-0000-0000-0000F8040000}"/>
    <cellStyle name="Millares 7 2 3" xfId="1270" xr:uid="{00000000-0005-0000-0000-0000F9040000}"/>
    <cellStyle name="Millares 7 2 3 2" xfId="1271" xr:uid="{00000000-0005-0000-0000-0000FA040000}"/>
    <cellStyle name="Millares 7 2 3 2 2" xfId="1272" xr:uid="{00000000-0005-0000-0000-0000FB040000}"/>
    <cellStyle name="Millares 7 2 3 3" xfId="1273" xr:uid="{00000000-0005-0000-0000-0000FC040000}"/>
    <cellStyle name="Millares 7 2 4" xfId="1274" xr:uid="{00000000-0005-0000-0000-0000FD040000}"/>
    <cellStyle name="Millares 7 2 5" xfId="1275" xr:uid="{00000000-0005-0000-0000-0000FE040000}"/>
    <cellStyle name="Millares 7 2 6" xfId="1276" xr:uid="{00000000-0005-0000-0000-0000FF040000}"/>
    <cellStyle name="Millares 7 2_Sheet2" xfId="1277" xr:uid="{00000000-0005-0000-0000-000000050000}"/>
    <cellStyle name="Millares 7 3" xfId="1278" xr:uid="{00000000-0005-0000-0000-000001050000}"/>
    <cellStyle name="Millares 7 4" xfId="1279" xr:uid="{00000000-0005-0000-0000-000002050000}"/>
    <cellStyle name="Millares 7 5" xfId="1280" xr:uid="{00000000-0005-0000-0000-000003050000}"/>
    <cellStyle name="Millares 8" xfId="1281" xr:uid="{00000000-0005-0000-0000-000004050000}"/>
    <cellStyle name="Millares 8 2" xfId="1282" xr:uid="{00000000-0005-0000-0000-000005050000}"/>
    <cellStyle name="Millares 8 2 2" xfId="1283" xr:uid="{00000000-0005-0000-0000-000006050000}"/>
    <cellStyle name="Millares 8 2 2 2" xfId="1284" xr:uid="{00000000-0005-0000-0000-000007050000}"/>
    <cellStyle name="Millares 8 2 3" xfId="1285" xr:uid="{00000000-0005-0000-0000-000008050000}"/>
    <cellStyle name="Millares 8 2 4" xfId="1286" xr:uid="{00000000-0005-0000-0000-000009050000}"/>
    <cellStyle name="Millares 8 3" xfId="1287" xr:uid="{00000000-0005-0000-0000-00000A050000}"/>
    <cellStyle name="Millares 8 3 2" xfId="1288" xr:uid="{00000000-0005-0000-0000-00000B050000}"/>
    <cellStyle name="Millares 8 4" xfId="1289" xr:uid="{00000000-0005-0000-0000-00000C050000}"/>
    <cellStyle name="Millares 8 5" xfId="1290" xr:uid="{00000000-0005-0000-0000-00000D050000}"/>
    <cellStyle name="Millares 8_Sheet2" xfId="1291" xr:uid="{00000000-0005-0000-0000-00000E050000}"/>
    <cellStyle name="Millares 9" xfId="1292" xr:uid="{00000000-0005-0000-0000-00000F050000}"/>
    <cellStyle name="Millares 9 2" xfId="1293" xr:uid="{00000000-0005-0000-0000-000010050000}"/>
    <cellStyle name="Millares 9 2 2" xfId="1294" xr:uid="{00000000-0005-0000-0000-000011050000}"/>
    <cellStyle name="Millares 9 3" xfId="1295" xr:uid="{00000000-0005-0000-0000-000012050000}"/>
    <cellStyle name="Millares 9 4" xfId="1296" xr:uid="{00000000-0005-0000-0000-000013050000}"/>
    <cellStyle name="Moneda 10" xfId="1347" xr:uid="{00000000-0005-0000-0000-000046050000}"/>
    <cellStyle name="Moneda 10 2" xfId="1348" xr:uid="{00000000-0005-0000-0000-000047050000}"/>
    <cellStyle name="Moneda 10 3" xfId="1349" xr:uid="{00000000-0005-0000-0000-000048050000}"/>
    <cellStyle name="Moneda 11" xfId="1350" xr:uid="{00000000-0005-0000-0000-000049050000}"/>
    <cellStyle name="Moneda 11 2" xfId="1351" xr:uid="{00000000-0005-0000-0000-00004A050000}"/>
    <cellStyle name="Moneda 11 3" xfId="1352" xr:uid="{00000000-0005-0000-0000-00004B050000}"/>
    <cellStyle name="Moneda 12" xfId="1353" xr:uid="{00000000-0005-0000-0000-00004C050000}"/>
    <cellStyle name="Moneda 12 2" xfId="1354" xr:uid="{00000000-0005-0000-0000-00004D050000}"/>
    <cellStyle name="Moneda 12 3" xfId="1355" xr:uid="{00000000-0005-0000-0000-00004E050000}"/>
    <cellStyle name="Moneda 13" xfId="1356" xr:uid="{00000000-0005-0000-0000-00004F050000}"/>
    <cellStyle name="Moneda 13 2" xfId="1357" xr:uid="{00000000-0005-0000-0000-000050050000}"/>
    <cellStyle name="Moneda 13 3" xfId="1358" xr:uid="{00000000-0005-0000-0000-000051050000}"/>
    <cellStyle name="Moneda 14" xfId="1359" xr:uid="{00000000-0005-0000-0000-000052050000}"/>
    <cellStyle name="Moneda 14 2" xfId="1360" xr:uid="{00000000-0005-0000-0000-000053050000}"/>
    <cellStyle name="Moneda 15" xfId="1361" xr:uid="{00000000-0005-0000-0000-000054050000}"/>
    <cellStyle name="Moneda 16" xfId="1362" xr:uid="{00000000-0005-0000-0000-000055050000}"/>
    <cellStyle name="Moneda 2" xfId="1363" xr:uid="{00000000-0005-0000-0000-000056050000}"/>
    <cellStyle name="Moneda 2 2" xfId="1364" xr:uid="{00000000-0005-0000-0000-000057050000}"/>
    <cellStyle name="Moneda 2 2 2" xfId="1365" xr:uid="{00000000-0005-0000-0000-000058050000}"/>
    <cellStyle name="Moneda 2 2 2 2" xfId="1366" xr:uid="{00000000-0005-0000-0000-000059050000}"/>
    <cellStyle name="Moneda 2 3" xfId="1367" xr:uid="{00000000-0005-0000-0000-00005A050000}"/>
    <cellStyle name="Moneda 2 3 2" xfId="1368" xr:uid="{00000000-0005-0000-0000-00005B050000}"/>
    <cellStyle name="Moneda 2 4" xfId="1369" xr:uid="{00000000-0005-0000-0000-00005C050000}"/>
    <cellStyle name="Moneda 2 5" xfId="1370" xr:uid="{00000000-0005-0000-0000-00005D050000}"/>
    <cellStyle name="Moneda 2 5 2" xfId="1371" xr:uid="{00000000-0005-0000-0000-00005E050000}"/>
    <cellStyle name="Moneda 2 6" xfId="1372" xr:uid="{00000000-0005-0000-0000-00005F050000}"/>
    <cellStyle name="Moneda 2_Sheet2" xfId="1373" xr:uid="{00000000-0005-0000-0000-000060050000}"/>
    <cellStyle name="Moneda 3" xfId="1374" xr:uid="{00000000-0005-0000-0000-000061050000}"/>
    <cellStyle name="Moneda 3 2" xfId="1375" xr:uid="{00000000-0005-0000-0000-000062050000}"/>
    <cellStyle name="Moneda 3 3" xfId="1376" xr:uid="{00000000-0005-0000-0000-000063050000}"/>
    <cellStyle name="Moneda 3 4" xfId="1377" xr:uid="{00000000-0005-0000-0000-000064050000}"/>
    <cellStyle name="Moneda 4" xfId="1378" xr:uid="{00000000-0005-0000-0000-000065050000}"/>
    <cellStyle name="Moneda 4 2" xfId="1379" xr:uid="{00000000-0005-0000-0000-000066050000}"/>
    <cellStyle name="Moneda 4 3" xfId="1380" xr:uid="{00000000-0005-0000-0000-000067050000}"/>
    <cellStyle name="Moneda 5" xfId="1381" xr:uid="{00000000-0005-0000-0000-000068050000}"/>
    <cellStyle name="Moneda 5 2" xfId="1382" xr:uid="{00000000-0005-0000-0000-000069050000}"/>
    <cellStyle name="Moneda 5 3" xfId="1383" xr:uid="{00000000-0005-0000-0000-00006A050000}"/>
    <cellStyle name="Moneda 6" xfId="1384" xr:uid="{00000000-0005-0000-0000-00006B050000}"/>
    <cellStyle name="Moneda 6 2" xfId="1385" xr:uid="{00000000-0005-0000-0000-00006C050000}"/>
    <cellStyle name="Moneda 6 3" xfId="1386" xr:uid="{00000000-0005-0000-0000-00006D050000}"/>
    <cellStyle name="Moneda 7" xfId="1387" xr:uid="{00000000-0005-0000-0000-00006E050000}"/>
    <cellStyle name="Moneda 7 2" xfId="1388" xr:uid="{00000000-0005-0000-0000-00006F050000}"/>
    <cellStyle name="Moneda 7 3" xfId="1389" xr:uid="{00000000-0005-0000-0000-000070050000}"/>
    <cellStyle name="Moneda 8" xfId="1390" xr:uid="{00000000-0005-0000-0000-000071050000}"/>
    <cellStyle name="Moneda 8 2" xfId="1391" xr:uid="{00000000-0005-0000-0000-000072050000}"/>
    <cellStyle name="Moneda 8 3" xfId="1392" xr:uid="{00000000-0005-0000-0000-000073050000}"/>
    <cellStyle name="Moneda 9" xfId="1393" xr:uid="{00000000-0005-0000-0000-000074050000}"/>
    <cellStyle name="Moneda 9 2" xfId="1394" xr:uid="{00000000-0005-0000-0000-000075050000}"/>
    <cellStyle name="Moneda 9 3" xfId="1395" xr:uid="{00000000-0005-0000-0000-000076050000}"/>
    <cellStyle name="Neutral 2" xfId="1396" xr:uid="{00000000-0005-0000-0000-000077050000}"/>
    <cellStyle name="Neutral 2 2" xfId="1397" xr:uid="{00000000-0005-0000-0000-000078050000}"/>
    <cellStyle name="Neutral 2 2 2" xfId="1398" xr:uid="{00000000-0005-0000-0000-000079050000}"/>
    <cellStyle name="Neutral 2 3" xfId="1399" xr:uid="{00000000-0005-0000-0000-00007A050000}"/>
    <cellStyle name="Neutral 2 4" xfId="1400" xr:uid="{00000000-0005-0000-0000-00007B050000}"/>
    <cellStyle name="Neutral 3" xfId="1401" xr:uid="{00000000-0005-0000-0000-00007C050000}"/>
    <cellStyle name="Neutral 3 2" xfId="1402" xr:uid="{00000000-0005-0000-0000-00007D050000}"/>
    <cellStyle name="Neutral 3 3" xfId="1403" xr:uid="{00000000-0005-0000-0000-00007E050000}"/>
    <cellStyle name="Neutral 4" xfId="1404" xr:uid="{00000000-0005-0000-0000-00007F050000}"/>
    <cellStyle name="Neutral 4 2" xfId="1405" xr:uid="{00000000-0005-0000-0000-000080050000}"/>
    <cellStyle name="Neutral 5" xfId="1406" xr:uid="{00000000-0005-0000-0000-000081050000}"/>
    <cellStyle name="Normal" xfId="0" builtinId="0"/>
    <cellStyle name="Normal 10" xfId="1407" xr:uid="{00000000-0005-0000-0000-000082050000}"/>
    <cellStyle name="Normal 10 10" xfId="1408" xr:uid="{00000000-0005-0000-0000-000083050000}"/>
    <cellStyle name="Normal 10 10 2" xfId="1409" xr:uid="{00000000-0005-0000-0000-000084050000}"/>
    <cellStyle name="Normal 10 10 3" xfId="1410" xr:uid="{00000000-0005-0000-0000-000085050000}"/>
    <cellStyle name="Normal 10 2" xfId="1411" xr:uid="{00000000-0005-0000-0000-000086050000}"/>
    <cellStyle name="Normal 10 2 2" xfId="1412" xr:uid="{00000000-0005-0000-0000-000087050000}"/>
    <cellStyle name="Normal 10 3" xfId="1413" xr:uid="{00000000-0005-0000-0000-000088050000}"/>
    <cellStyle name="Normal 11" xfId="1414" xr:uid="{00000000-0005-0000-0000-000089050000}"/>
    <cellStyle name="Normal 11 2" xfId="1415" xr:uid="{00000000-0005-0000-0000-00008A050000}"/>
    <cellStyle name="Normal 11 3" xfId="1416" xr:uid="{00000000-0005-0000-0000-00008B050000}"/>
    <cellStyle name="Normal 12" xfId="1417" xr:uid="{00000000-0005-0000-0000-00008C050000}"/>
    <cellStyle name="Normal 13" xfId="1418" xr:uid="{00000000-0005-0000-0000-00008D050000}"/>
    <cellStyle name="Normal 13 2" xfId="1419" xr:uid="{00000000-0005-0000-0000-00008E050000}"/>
    <cellStyle name="Normal 137" xfId="1420" xr:uid="{00000000-0005-0000-0000-00008F050000}"/>
    <cellStyle name="Normal 14" xfId="1421" xr:uid="{00000000-0005-0000-0000-000090050000}"/>
    <cellStyle name="Normal 14 2" xfId="1422" xr:uid="{00000000-0005-0000-0000-000091050000}"/>
    <cellStyle name="Normal 14 2 2" xfId="1423" xr:uid="{00000000-0005-0000-0000-000092050000}"/>
    <cellStyle name="Normal 14 2 3 3 3 3" xfId="1424" xr:uid="{00000000-0005-0000-0000-000093050000}"/>
    <cellStyle name="Normal 14 2 3 3 4" xfId="1425" xr:uid="{00000000-0005-0000-0000-000094050000}"/>
    <cellStyle name="Normal 14 3" xfId="1426" xr:uid="{00000000-0005-0000-0000-000095050000}"/>
    <cellStyle name="Normal 14 3 2" xfId="1427" xr:uid="{00000000-0005-0000-0000-000096050000}"/>
    <cellStyle name="Normal 14 4" xfId="1428" xr:uid="{00000000-0005-0000-0000-000097050000}"/>
    <cellStyle name="Normal 15" xfId="1429" xr:uid="{00000000-0005-0000-0000-000098050000}"/>
    <cellStyle name="Normal 15 2" xfId="1430" xr:uid="{00000000-0005-0000-0000-000099050000}"/>
    <cellStyle name="Normal 15 2 2" xfId="1431" xr:uid="{00000000-0005-0000-0000-00009A050000}"/>
    <cellStyle name="Normal 15 3" xfId="1432" xr:uid="{00000000-0005-0000-0000-00009B050000}"/>
    <cellStyle name="Normal 15 4" xfId="1433" xr:uid="{00000000-0005-0000-0000-00009C050000}"/>
    <cellStyle name="Normal 15 5" xfId="1434" xr:uid="{00000000-0005-0000-0000-00009D050000}"/>
    <cellStyle name="Normal 16" xfId="1435" xr:uid="{00000000-0005-0000-0000-00009E050000}"/>
    <cellStyle name="Normal 17" xfId="1436" xr:uid="{00000000-0005-0000-0000-00009F050000}"/>
    <cellStyle name="Normal 18" xfId="1793" xr:uid="{AC93EE29-9E6E-4AEE-8634-0C7E24E45F5B}"/>
    <cellStyle name="Normal 2" xfId="1437" xr:uid="{00000000-0005-0000-0000-0000A0050000}"/>
    <cellStyle name="Normal 2 10 2" xfId="1438" xr:uid="{00000000-0005-0000-0000-0000A1050000}"/>
    <cellStyle name="Normal 2 10 3" xfId="1439" xr:uid="{00000000-0005-0000-0000-0000A2050000}"/>
    <cellStyle name="Normal 2 10 3 2" xfId="1440" xr:uid="{00000000-0005-0000-0000-0000A3050000}"/>
    <cellStyle name="Normal 2 10 3 3" xfId="1441" xr:uid="{00000000-0005-0000-0000-0000A4050000}"/>
    <cellStyle name="Normal 2 11 2" xfId="1442" xr:uid="{00000000-0005-0000-0000-0000A5050000}"/>
    <cellStyle name="Normal 2 2" xfId="1443" xr:uid="{00000000-0005-0000-0000-0000A6050000}"/>
    <cellStyle name="Normal 2 2 10" xfId="1444" xr:uid="{00000000-0005-0000-0000-0000A7050000}"/>
    <cellStyle name="Normal 2 2 11" xfId="1445" xr:uid="{00000000-0005-0000-0000-0000A8050000}"/>
    <cellStyle name="Normal 2 2 2" xfId="1446" xr:uid="{00000000-0005-0000-0000-0000A9050000}"/>
    <cellStyle name="Normal 2 2 2 2" xfId="1447" xr:uid="{00000000-0005-0000-0000-0000AA050000}"/>
    <cellStyle name="Normal 2 2 2 2 2" xfId="1448" xr:uid="{00000000-0005-0000-0000-0000AB050000}"/>
    <cellStyle name="Normal 2 2 2 2 2 2" xfId="1449" xr:uid="{00000000-0005-0000-0000-0000AC050000}"/>
    <cellStyle name="Normal 2 2 2 3" xfId="1450" xr:uid="{00000000-0005-0000-0000-0000AD050000}"/>
    <cellStyle name="Normal 2 2 2 3 2" xfId="1451" xr:uid="{00000000-0005-0000-0000-0000AE050000}"/>
    <cellStyle name="Normal 2 2 2 3 2 2" xfId="1452" xr:uid="{00000000-0005-0000-0000-0000AF050000}"/>
    <cellStyle name="Normal 2 2 2 3 2 2 2" xfId="1453" xr:uid="{00000000-0005-0000-0000-0000B0050000}"/>
    <cellStyle name="Normal 2 2 2 3 2 3" xfId="1454" xr:uid="{00000000-0005-0000-0000-0000B1050000}"/>
    <cellStyle name="Normal 2 2 2 3 2 3 2" xfId="1455" xr:uid="{00000000-0005-0000-0000-0000B2050000}"/>
    <cellStyle name="Normal 2 2 2 3 2 4" xfId="1456" xr:uid="{00000000-0005-0000-0000-0000B3050000}"/>
    <cellStyle name="Normal 2 2 2 3 3" xfId="1457" xr:uid="{00000000-0005-0000-0000-0000B4050000}"/>
    <cellStyle name="Normal 2 2 2 3 3 2" xfId="1458" xr:uid="{00000000-0005-0000-0000-0000B5050000}"/>
    <cellStyle name="Normal 2 2 2 3 3 2 2" xfId="1459" xr:uid="{00000000-0005-0000-0000-0000B6050000}"/>
    <cellStyle name="Normal 2 2 2 3 3 3" xfId="1460" xr:uid="{00000000-0005-0000-0000-0000B7050000}"/>
    <cellStyle name="Normal 2 2 2 3 4" xfId="1461" xr:uid="{00000000-0005-0000-0000-0000B8050000}"/>
    <cellStyle name="Normal 2 2 2 3 4 2" xfId="1462" xr:uid="{00000000-0005-0000-0000-0000B9050000}"/>
    <cellStyle name="Normal 2 2 2 3 5" xfId="1463" xr:uid="{00000000-0005-0000-0000-0000BA050000}"/>
    <cellStyle name="Normal 2 2 2 3 6" xfId="1464" xr:uid="{00000000-0005-0000-0000-0000BB050000}"/>
    <cellStyle name="Normal 2 2 2 4" xfId="1465" xr:uid="{00000000-0005-0000-0000-0000BC050000}"/>
    <cellStyle name="Normal 2 2 2 4 2" xfId="1466" xr:uid="{00000000-0005-0000-0000-0000BD050000}"/>
    <cellStyle name="Normal 2 2 2 4 3" xfId="1467" xr:uid="{00000000-0005-0000-0000-0000BE050000}"/>
    <cellStyle name="Normal 2 2 2 5" xfId="1468" xr:uid="{00000000-0005-0000-0000-0000BF050000}"/>
    <cellStyle name="Normal 2 2 2 6" xfId="1469" xr:uid="{00000000-0005-0000-0000-0000C0050000}"/>
    <cellStyle name="Normal 2 2 3" xfId="1470" xr:uid="{00000000-0005-0000-0000-0000C1050000}"/>
    <cellStyle name="Normal 2 2 3 2" xfId="1471" xr:uid="{00000000-0005-0000-0000-0000C2050000}"/>
    <cellStyle name="Normal 2 2 3 3" xfId="1472" xr:uid="{00000000-0005-0000-0000-0000C3050000}"/>
    <cellStyle name="Normal 2 2 4" xfId="1473" xr:uid="{00000000-0005-0000-0000-0000C4050000}"/>
    <cellStyle name="Normal 2 2 4 2" xfId="1474" xr:uid="{00000000-0005-0000-0000-0000C5050000}"/>
    <cellStyle name="Normal 2 2 4 3" xfId="1475" xr:uid="{00000000-0005-0000-0000-0000C6050000}"/>
    <cellStyle name="Normal 2 2 5" xfId="1476" xr:uid="{00000000-0005-0000-0000-0000C7050000}"/>
    <cellStyle name="Normal 2 2 5 2" xfId="1477" xr:uid="{00000000-0005-0000-0000-0000C8050000}"/>
    <cellStyle name="Normal 2 2 6" xfId="1478" xr:uid="{00000000-0005-0000-0000-0000C9050000}"/>
    <cellStyle name="Normal 2 2 6 2" xfId="1479" xr:uid="{00000000-0005-0000-0000-0000CA050000}"/>
    <cellStyle name="Normal 2 2 6 2 2" xfId="1480" xr:uid="{00000000-0005-0000-0000-0000CB050000}"/>
    <cellStyle name="Normal 2 2 6 3" xfId="1481" xr:uid="{00000000-0005-0000-0000-0000CC050000}"/>
    <cellStyle name="Normal 2 2 6 3 2" xfId="1482" xr:uid="{00000000-0005-0000-0000-0000CD050000}"/>
    <cellStyle name="Normal 2 2 6 4" xfId="1483" xr:uid="{00000000-0005-0000-0000-0000CE050000}"/>
    <cellStyle name="Normal 2 2 7" xfId="1484" xr:uid="{00000000-0005-0000-0000-0000CF050000}"/>
    <cellStyle name="Normal 2 2 7 2" xfId="1485" xr:uid="{00000000-0005-0000-0000-0000D0050000}"/>
    <cellStyle name="Normal 2 2 7 2 2" xfId="1486" xr:uid="{00000000-0005-0000-0000-0000D1050000}"/>
    <cellStyle name="Normal 2 2 7 3" xfId="1487" xr:uid="{00000000-0005-0000-0000-0000D2050000}"/>
    <cellStyle name="Normal 2 2 7 3 2" xfId="1488" xr:uid="{00000000-0005-0000-0000-0000D3050000}"/>
    <cellStyle name="Normal 2 2 7 4" xfId="1489" xr:uid="{00000000-0005-0000-0000-0000D4050000}"/>
    <cellStyle name="Normal 2 2 8" xfId="1490" xr:uid="{00000000-0005-0000-0000-0000D5050000}"/>
    <cellStyle name="Normal 2 2 8 2" xfId="1491" xr:uid="{00000000-0005-0000-0000-0000D6050000}"/>
    <cellStyle name="Normal 2 2 8 2 2" xfId="1492" xr:uid="{00000000-0005-0000-0000-0000D7050000}"/>
    <cellStyle name="Normal 2 2 8 3" xfId="1493" xr:uid="{00000000-0005-0000-0000-0000D8050000}"/>
    <cellStyle name="Normal 2 2 8 3 2" xfId="1494" xr:uid="{00000000-0005-0000-0000-0000D9050000}"/>
    <cellStyle name="Normal 2 2 8 4" xfId="1495" xr:uid="{00000000-0005-0000-0000-0000DA050000}"/>
    <cellStyle name="Normal 2 2 9" xfId="1496" xr:uid="{00000000-0005-0000-0000-0000DB050000}"/>
    <cellStyle name="Normal 2 2 9 2" xfId="1497" xr:uid="{00000000-0005-0000-0000-0000DC050000}"/>
    <cellStyle name="Normal 2 2 9 2 2" xfId="1498" xr:uid="{00000000-0005-0000-0000-0000DD050000}"/>
    <cellStyle name="Normal 2 2 9 3" xfId="1499" xr:uid="{00000000-0005-0000-0000-0000DE050000}"/>
    <cellStyle name="Normal 2 2_2009-123" xfId="1500" xr:uid="{00000000-0005-0000-0000-0000DF050000}"/>
    <cellStyle name="Normal 2 3" xfId="1501" xr:uid="{00000000-0005-0000-0000-0000E0050000}"/>
    <cellStyle name="Normal 2 3 10" xfId="1502" xr:uid="{00000000-0005-0000-0000-0000E1050000}"/>
    <cellStyle name="Normal 2 3 10 2" xfId="1503" xr:uid="{00000000-0005-0000-0000-0000E2050000}"/>
    <cellStyle name="Normal 2 3 10 3" xfId="1504" xr:uid="{00000000-0005-0000-0000-0000E3050000}"/>
    <cellStyle name="Normal 2 3 11" xfId="1505" xr:uid="{00000000-0005-0000-0000-0000E4050000}"/>
    <cellStyle name="Normal 2 3 11 2" xfId="1506" xr:uid="{00000000-0005-0000-0000-0000E5050000}"/>
    <cellStyle name="Normal 2 3 12" xfId="1507" xr:uid="{00000000-0005-0000-0000-0000E6050000}"/>
    <cellStyle name="Normal 2 3 13" xfId="1508" xr:uid="{00000000-0005-0000-0000-0000E7050000}"/>
    <cellStyle name="Normal 2 3 14" xfId="1509" xr:uid="{00000000-0005-0000-0000-0000E8050000}"/>
    <cellStyle name="Normal 2 3 2" xfId="1510" xr:uid="{00000000-0005-0000-0000-0000E9050000}"/>
    <cellStyle name="Normal 2 3 2 2" xfId="1511" xr:uid="{00000000-0005-0000-0000-0000EA050000}"/>
    <cellStyle name="Normal 2 3 2 2 2" xfId="1512" xr:uid="{00000000-0005-0000-0000-0000EB050000}"/>
    <cellStyle name="Normal 2 3 2 3" xfId="1513" xr:uid="{00000000-0005-0000-0000-0000EC050000}"/>
    <cellStyle name="Normal 2 3 2 4" xfId="1514" xr:uid="{00000000-0005-0000-0000-0000ED050000}"/>
    <cellStyle name="Normal 2 3 3" xfId="1515" xr:uid="{00000000-0005-0000-0000-0000EE050000}"/>
    <cellStyle name="Normal 2 3 3 2" xfId="1516" xr:uid="{00000000-0005-0000-0000-0000EF050000}"/>
    <cellStyle name="Normal 2 3 3 3" xfId="1517" xr:uid="{00000000-0005-0000-0000-0000F0050000}"/>
    <cellStyle name="Normal 2 3 4" xfId="1518" xr:uid="{00000000-0005-0000-0000-0000F1050000}"/>
    <cellStyle name="Normal 2 3 4 2" xfId="1519" xr:uid="{00000000-0005-0000-0000-0000F2050000}"/>
    <cellStyle name="Normal 2 3 4 3" xfId="1520" xr:uid="{00000000-0005-0000-0000-0000F3050000}"/>
    <cellStyle name="Normal 2 3 5" xfId="1521" xr:uid="{00000000-0005-0000-0000-0000F4050000}"/>
    <cellStyle name="Normal 2 3 5 2" xfId="1522" xr:uid="{00000000-0005-0000-0000-0000F5050000}"/>
    <cellStyle name="Normal 2 3 5 2 2" xfId="1523" xr:uid="{00000000-0005-0000-0000-0000F6050000}"/>
    <cellStyle name="Normal 2 3 5 2 2 2" xfId="1524" xr:uid="{00000000-0005-0000-0000-0000F7050000}"/>
    <cellStyle name="Normal 2 3 5 2 3" xfId="1525" xr:uid="{00000000-0005-0000-0000-0000F8050000}"/>
    <cellStyle name="Normal 2 3 5 2 3 2" xfId="1526" xr:uid="{00000000-0005-0000-0000-0000F9050000}"/>
    <cellStyle name="Normal 2 3 5 2 4" xfId="1527" xr:uid="{00000000-0005-0000-0000-0000FA050000}"/>
    <cellStyle name="Normal 2 3 5 3" xfId="1528" xr:uid="{00000000-0005-0000-0000-0000FB050000}"/>
    <cellStyle name="Normal 2 3 5 3 2" xfId="1529" xr:uid="{00000000-0005-0000-0000-0000FC050000}"/>
    <cellStyle name="Normal 2 3 5 3 2 2" xfId="1530" xr:uid="{00000000-0005-0000-0000-0000FD050000}"/>
    <cellStyle name="Normal 2 3 5 3 3" xfId="1531" xr:uid="{00000000-0005-0000-0000-0000FE050000}"/>
    <cellStyle name="Normal 2 3 5 4" xfId="1532" xr:uid="{00000000-0005-0000-0000-0000FF050000}"/>
    <cellStyle name="Normal 2 3 5 4 2" xfId="1533" xr:uid="{00000000-0005-0000-0000-000000060000}"/>
    <cellStyle name="Normal 2 3 5 5" xfId="1534" xr:uid="{00000000-0005-0000-0000-000001060000}"/>
    <cellStyle name="Normal 2 3 5 6" xfId="1535" xr:uid="{00000000-0005-0000-0000-000002060000}"/>
    <cellStyle name="Normal 2 3 6" xfId="1536" xr:uid="{00000000-0005-0000-0000-000003060000}"/>
    <cellStyle name="Normal 2 3 6 2" xfId="1537" xr:uid="{00000000-0005-0000-0000-000004060000}"/>
    <cellStyle name="Normal 2 3 6 2 2" xfId="1538" xr:uid="{00000000-0005-0000-0000-000005060000}"/>
    <cellStyle name="Normal 2 3 6 3" xfId="1539" xr:uid="{00000000-0005-0000-0000-000006060000}"/>
    <cellStyle name="Normal 2 3 6 3 2" xfId="1540" xr:uid="{00000000-0005-0000-0000-000007060000}"/>
    <cellStyle name="Normal 2 3 6 4" xfId="1541" xr:uid="{00000000-0005-0000-0000-000008060000}"/>
    <cellStyle name="Normal 2 3 7" xfId="1542" xr:uid="{00000000-0005-0000-0000-000009060000}"/>
    <cellStyle name="Normal 2 3 7 2" xfId="1543" xr:uid="{00000000-0005-0000-0000-00000A060000}"/>
    <cellStyle name="Normal 2 3 7 2 2" xfId="1544" xr:uid="{00000000-0005-0000-0000-00000B060000}"/>
    <cellStyle name="Normal 2 3 7 3" xfId="1545" xr:uid="{00000000-0005-0000-0000-00000C060000}"/>
    <cellStyle name="Normal 2 3 7 3 2" xfId="1546" xr:uid="{00000000-0005-0000-0000-00000D060000}"/>
    <cellStyle name="Normal 2 3 7 4" xfId="1547" xr:uid="{00000000-0005-0000-0000-00000E060000}"/>
    <cellStyle name="Normal 2 3 8" xfId="1548" xr:uid="{00000000-0005-0000-0000-00000F060000}"/>
    <cellStyle name="Normal 2 3 8 2" xfId="1549" xr:uid="{00000000-0005-0000-0000-000010060000}"/>
    <cellStyle name="Normal 2 3 8 2 2" xfId="1550" xr:uid="{00000000-0005-0000-0000-000011060000}"/>
    <cellStyle name="Normal 2 3 8 3" xfId="1551" xr:uid="{00000000-0005-0000-0000-000012060000}"/>
    <cellStyle name="Normal 2 3 9" xfId="1552" xr:uid="{00000000-0005-0000-0000-000013060000}"/>
    <cellStyle name="Normal 2 3 9 2" xfId="1553" xr:uid="{00000000-0005-0000-0000-000014060000}"/>
    <cellStyle name="Normal 2 3_2009-123" xfId="1554" xr:uid="{00000000-0005-0000-0000-000015060000}"/>
    <cellStyle name="Normal 2 4" xfId="1555" xr:uid="{00000000-0005-0000-0000-000016060000}"/>
    <cellStyle name="Normal 2 4 2" xfId="1556" xr:uid="{00000000-0005-0000-0000-000017060000}"/>
    <cellStyle name="Normal 2 5" xfId="1557" xr:uid="{00000000-0005-0000-0000-000018060000}"/>
    <cellStyle name="Normal 2 6" xfId="1558" xr:uid="{00000000-0005-0000-0000-000019060000}"/>
    <cellStyle name="Normal 2 7" xfId="1795" xr:uid="{8FA56903-EF4B-4047-A9C0-2A4052FC80BA}"/>
    <cellStyle name="Normal 2 8" xfId="1799" xr:uid="{79106931-5C0E-498C-9FB4-65CD263530DF}"/>
    <cellStyle name="Normal 2 9" xfId="1798" xr:uid="{83F217DF-C255-4764-8183-3479D0C01D56}"/>
    <cellStyle name="Normal 2_Sheet2" xfId="1561" xr:uid="{00000000-0005-0000-0000-00001C060000}"/>
    <cellStyle name="Normal 22" xfId="1559" xr:uid="{00000000-0005-0000-0000-00001A060000}"/>
    <cellStyle name="Normal 22 2" xfId="1560" xr:uid="{00000000-0005-0000-0000-00001B060000}"/>
    <cellStyle name="Normal 3" xfId="1562" xr:uid="{00000000-0005-0000-0000-00001D060000}"/>
    <cellStyle name="Normal 3 2" xfId="1563" xr:uid="{00000000-0005-0000-0000-00001E060000}"/>
    <cellStyle name="Normal 3 2 2" xfId="1564" xr:uid="{00000000-0005-0000-0000-00001F060000}"/>
    <cellStyle name="Normal 3 2 2 2" xfId="1565" xr:uid="{00000000-0005-0000-0000-000020060000}"/>
    <cellStyle name="Normal 3 2 2 3" xfId="1566" xr:uid="{00000000-0005-0000-0000-000021060000}"/>
    <cellStyle name="Normal 3 2 2 3 7" xfId="1567" xr:uid="{00000000-0005-0000-0000-000022060000}"/>
    <cellStyle name="Normal 3 2 2 4" xfId="1568" xr:uid="{00000000-0005-0000-0000-000023060000}"/>
    <cellStyle name="Normal 3 2 2 5" xfId="1569" xr:uid="{00000000-0005-0000-0000-000024060000}"/>
    <cellStyle name="Normal 3 2 3" xfId="1570" xr:uid="{00000000-0005-0000-0000-000025060000}"/>
    <cellStyle name="Normal 3 3" xfId="1571" xr:uid="{00000000-0005-0000-0000-000026060000}"/>
    <cellStyle name="Normal 3 3 2" xfId="1572" xr:uid="{00000000-0005-0000-0000-000027060000}"/>
    <cellStyle name="Normal 3 4" xfId="1573" xr:uid="{00000000-0005-0000-0000-000028060000}"/>
    <cellStyle name="Normal 3 5" xfId="1574" xr:uid="{00000000-0005-0000-0000-000029060000}"/>
    <cellStyle name="Normal 3 6" xfId="1575" xr:uid="{00000000-0005-0000-0000-00002A060000}"/>
    <cellStyle name="Normal 3 7" xfId="1796" xr:uid="{3DF960CA-70C4-45C2-85B1-28EC19C6A577}"/>
    <cellStyle name="Normal 30" xfId="1576" xr:uid="{00000000-0005-0000-0000-00002B060000}"/>
    <cellStyle name="Normal 37" xfId="1577" xr:uid="{00000000-0005-0000-0000-00002C060000}"/>
    <cellStyle name="Normal 4" xfId="1578" xr:uid="{00000000-0005-0000-0000-00002D060000}"/>
    <cellStyle name="Normal 4 2" xfId="1579" xr:uid="{00000000-0005-0000-0000-00002E060000}"/>
    <cellStyle name="Normal 4 2 2" xfId="1580" xr:uid="{00000000-0005-0000-0000-00002F060000}"/>
    <cellStyle name="Normal 4 2 2 2" xfId="1581" xr:uid="{00000000-0005-0000-0000-000030060000}"/>
    <cellStyle name="Normal 4 2 2 5 2 4" xfId="1582" xr:uid="{00000000-0005-0000-0000-000031060000}"/>
    <cellStyle name="Normal 4 2 3" xfId="1583" xr:uid="{00000000-0005-0000-0000-000032060000}"/>
    <cellStyle name="Normal 4 2 3 5 4" xfId="1584" xr:uid="{00000000-0005-0000-0000-000033060000}"/>
    <cellStyle name="Normal 4 2 3 8" xfId="1585" xr:uid="{00000000-0005-0000-0000-000034060000}"/>
    <cellStyle name="Normal 4 2 4" xfId="1586" xr:uid="{00000000-0005-0000-0000-000035060000}"/>
    <cellStyle name="Normal 4 2 5" xfId="1587" xr:uid="{00000000-0005-0000-0000-000036060000}"/>
    <cellStyle name="Normal 4 3" xfId="1588" xr:uid="{00000000-0005-0000-0000-000037060000}"/>
    <cellStyle name="Normal 43" xfId="1589" xr:uid="{00000000-0005-0000-0000-000038060000}"/>
    <cellStyle name="Normal 43 2" xfId="1590" xr:uid="{00000000-0005-0000-0000-000039060000}"/>
    <cellStyle name="Normal 43 3" xfId="1591" xr:uid="{00000000-0005-0000-0000-00003A060000}"/>
    <cellStyle name="Normal 5" xfId="1592" xr:uid="{00000000-0005-0000-0000-00003B060000}"/>
    <cellStyle name="Normal 5 2" xfId="1593" xr:uid="{00000000-0005-0000-0000-00003C060000}"/>
    <cellStyle name="Normal 5 2 2" xfId="1594" xr:uid="{00000000-0005-0000-0000-00003D060000}"/>
    <cellStyle name="Normal 5 2 3" xfId="1595" xr:uid="{00000000-0005-0000-0000-00003E060000}"/>
    <cellStyle name="Normal 5 2 4" xfId="1596" xr:uid="{00000000-0005-0000-0000-00003F060000}"/>
    <cellStyle name="Normal 5 3" xfId="1597" xr:uid="{00000000-0005-0000-0000-000040060000}"/>
    <cellStyle name="Normal 5 4" xfId="1598" xr:uid="{00000000-0005-0000-0000-000041060000}"/>
    <cellStyle name="Normal 6" xfId="1599" xr:uid="{00000000-0005-0000-0000-000042060000}"/>
    <cellStyle name="Normal 6 2" xfId="1600" xr:uid="{00000000-0005-0000-0000-000043060000}"/>
    <cellStyle name="Normal 6 2 2" xfId="1601" xr:uid="{00000000-0005-0000-0000-000044060000}"/>
    <cellStyle name="Normal 6 2 3" xfId="1602" xr:uid="{00000000-0005-0000-0000-000045060000}"/>
    <cellStyle name="Normal 6 3" xfId="1603" xr:uid="{00000000-0005-0000-0000-000046060000}"/>
    <cellStyle name="Normal 7" xfId="1604" xr:uid="{00000000-0005-0000-0000-000047060000}"/>
    <cellStyle name="Normal 7 2" xfId="1605" xr:uid="{00000000-0005-0000-0000-000048060000}"/>
    <cellStyle name="Normal 7 2 2" xfId="1606" xr:uid="{00000000-0005-0000-0000-000049060000}"/>
    <cellStyle name="Normal 7 2 3" xfId="1607" xr:uid="{00000000-0005-0000-0000-00004A060000}"/>
    <cellStyle name="Normal 7 3" xfId="1608" xr:uid="{00000000-0005-0000-0000-00004B060000}"/>
    <cellStyle name="Normal 8" xfId="1609" xr:uid="{00000000-0005-0000-0000-00004C060000}"/>
    <cellStyle name="Normal 8 2" xfId="1610" xr:uid="{00000000-0005-0000-0000-00004D060000}"/>
    <cellStyle name="Normal 8 3" xfId="1611" xr:uid="{00000000-0005-0000-0000-00004E060000}"/>
    <cellStyle name="Normal 9" xfId="1612" xr:uid="{00000000-0005-0000-0000-00004F060000}"/>
    <cellStyle name="Normal 9 2" xfId="1613" xr:uid="{00000000-0005-0000-0000-000050060000}"/>
    <cellStyle name="Normal 9 2 2" xfId="1614" xr:uid="{00000000-0005-0000-0000-000051060000}"/>
    <cellStyle name="Normal 9 2 3" xfId="1615" xr:uid="{00000000-0005-0000-0000-000052060000}"/>
    <cellStyle name="Normal 9 3" xfId="1616" xr:uid="{00000000-0005-0000-0000-000053060000}"/>
    <cellStyle name="Notas 2" xfId="1617" xr:uid="{00000000-0005-0000-0000-000055060000}"/>
    <cellStyle name="Notas 2 2" xfId="1618" xr:uid="{00000000-0005-0000-0000-000056060000}"/>
    <cellStyle name="Notas 2 2 2" xfId="1619" xr:uid="{00000000-0005-0000-0000-000057060000}"/>
    <cellStyle name="Notas 2 2 3" xfId="1620" xr:uid="{00000000-0005-0000-0000-000058060000}"/>
    <cellStyle name="Notas 2 3" xfId="1621" xr:uid="{00000000-0005-0000-0000-000059060000}"/>
    <cellStyle name="Notas 2 4" xfId="1622" xr:uid="{00000000-0005-0000-0000-00005A060000}"/>
    <cellStyle name="Notas 2 5" xfId="1623" xr:uid="{00000000-0005-0000-0000-00005B060000}"/>
    <cellStyle name="Notas 2_Copia de Xl0000021.xls INGRID" xfId="1624" xr:uid="{00000000-0005-0000-0000-00005C060000}"/>
    <cellStyle name="Notas 3" xfId="1625" xr:uid="{00000000-0005-0000-0000-00005D060000}"/>
    <cellStyle name="Notas 3 2" xfId="1626" xr:uid="{00000000-0005-0000-0000-00005E060000}"/>
    <cellStyle name="Notas 3 3" xfId="1627" xr:uid="{00000000-0005-0000-0000-00005F060000}"/>
    <cellStyle name="Notas 3 4" xfId="1628" xr:uid="{00000000-0005-0000-0000-000060060000}"/>
    <cellStyle name="Notas 4" xfId="1629" xr:uid="{00000000-0005-0000-0000-000061060000}"/>
    <cellStyle name="Note 2" xfId="1630" xr:uid="{00000000-0005-0000-0000-000062060000}"/>
    <cellStyle name="Output 2" xfId="1631" xr:uid="{00000000-0005-0000-0000-000063060000}"/>
    <cellStyle name="Percent" xfId="2" builtinId="5"/>
    <cellStyle name="Percent 2" xfId="1632" xr:uid="{00000000-0005-0000-0000-000064060000}"/>
    <cellStyle name="Percent 3" xfId="1633" xr:uid="{00000000-0005-0000-0000-000065060000}"/>
    <cellStyle name="Percent 4" xfId="1797" xr:uid="{03AEA260-F814-471D-8E14-124C7FA874FA}"/>
    <cellStyle name="Percent 4 3 3 3 3" xfId="1634" xr:uid="{00000000-0005-0000-0000-000066060000}"/>
    <cellStyle name="Percent 4 3 3 4" xfId="1635" xr:uid="{00000000-0005-0000-0000-000067060000}"/>
    <cellStyle name="Porcentaje 2" xfId="1636" xr:uid="{00000000-0005-0000-0000-000068060000}"/>
    <cellStyle name="Porcentaje 2 2" xfId="1637" xr:uid="{00000000-0005-0000-0000-000069060000}"/>
    <cellStyle name="Porcentaje 2 3" xfId="1638" xr:uid="{00000000-0005-0000-0000-00006A060000}"/>
    <cellStyle name="Porcentaje 3" xfId="1639" xr:uid="{00000000-0005-0000-0000-00006B060000}"/>
    <cellStyle name="Porcentual 2" xfId="1640" xr:uid="{00000000-0005-0000-0000-00006C060000}"/>
    <cellStyle name="Porcentual 2 2" xfId="1641" xr:uid="{00000000-0005-0000-0000-00006D060000}"/>
    <cellStyle name="Porcentual 2 3" xfId="1642" xr:uid="{00000000-0005-0000-0000-00006E060000}"/>
    <cellStyle name="Porcentual 3" xfId="1643" xr:uid="{00000000-0005-0000-0000-00006F060000}"/>
    <cellStyle name="Porcentual 3 2" xfId="1644" xr:uid="{00000000-0005-0000-0000-000070060000}"/>
    <cellStyle name="Porcentual 3 3" xfId="1645" xr:uid="{00000000-0005-0000-0000-000071060000}"/>
    <cellStyle name="Porcentual 4" xfId="1646" xr:uid="{00000000-0005-0000-0000-000072060000}"/>
    <cellStyle name="Porcentual 4 2" xfId="1647" xr:uid="{00000000-0005-0000-0000-000073060000}"/>
    <cellStyle name="Porcentual 4 3" xfId="1648" xr:uid="{00000000-0005-0000-0000-000074060000}"/>
    <cellStyle name="Porcentual 5" xfId="1649" xr:uid="{00000000-0005-0000-0000-000075060000}"/>
    <cellStyle name="Salida 2" xfId="1650" xr:uid="{00000000-0005-0000-0000-000076060000}"/>
    <cellStyle name="Salida 2 2" xfId="1651" xr:uid="{00000000-0005-0000-0000-000077060000}"/>
    <cellStyle name="Salida 2 2 2" xfId="1652" xr:uid="{00000000-0005-0000-0000-000078060000}"/>
    <cellStyle name="Salida 2 2 3" xfId="1653" xr:uid="{00000000-0005-0000-0000-000079060000}"/>
    <cellStyle name="Salida 2 3" xfId="1654" xr:uid="{00000000-0005-0000-0000-00007A060000}"/>
    <cellStyle name="Salida 2 4" xfId="1655" xr:uid="{00000000-0005-0000-0000-00007B060000}"/>
    <cellStyle name="Salida 2 5" xfId="1656" xr:uid="{00000000-0005-0000-0000-00007C060000}"/>
    <cellStyle name="Salida 2_Copia de Xl0000021.xls INGRID" xfId="1657" xr:uid="{00000000-0005-0000-0000-00007D060000}"/>
    <cellStyle name="Salida 3" xfId="1658" xr:uid="{00000000-0005-0000-0000-00007E060000}"/>
    <cellStyle name="Salida 3 2" xfId="1659" xr:uid="{00000000-0005-0000-0000-00007F060000}"/>
    <cellStyle name="Salida 3 3" xfId="1660" xr:uid="{00000000-0005-0000-0000-000080060000}"/>
    <cellStyle name="Salida 3 4" xfId="1661" xr:uid="{00000000-0005-0000-0000-000081060000}"/>
    <cellStyle name="Salida 4" xfId="1662" xr:uid="{00000000-0005-0000-0000-000082060000}"/>
    <cellStyle name="Texto de advertencia 2" xfId="1663" xr:uid="{00000000-0005-0000-0000-000083060000}"/>
    <cellStyle name="Texto de advertencia 2 2" xfId="1664" xr:uid="{00000000-0005-0000-0000-000084060000}"/>
    <cellStyle name="Texto de advertencia 2 2 2" xfId="1665" xr:uid="{00000000-0005-0000-0000-000085060000}"/>
    <cellStyle name="Texto de advertencia 2 3" xfId="1666" xr:uid="{00000000-0005-0000-0000-000086060000}"/>
    <cellStyle name="Texto de advertencia 2 4" xfId="1667" xr:uid="{00000000-0005-0000-0000-000087060000}"/>
    <cellStyle name="Texto de advertencia 3" xfId="1668" xr:uid="{00000000-0005-0000-0000-000088060000}"/>
    <cellStyle name="Texto de advertencia 3 2" xfId="1669" xr:uid="{00000000-0005-0000-0000-000089060000}"/>
    <cellStyle name="Texto de advertencia 3 3" xfId="1670" xr:uid="{00000000-0005-0000-0000-00008A060000}"/>
    <cellStyle name="Texto de advertencia 4" xfId="1671" xr:uid="{00000000-0005-0000-0000-00008B060000}"/>
    <cellStyle name="Texto explicativo 2" xfId="1672" xr:uid="{00000000-0005-0000-0000-00008C060000}"/>
    <cellStyle name="Texto explicativo 2 2" xfId="1673" xr:uid="{00000000-0005-0000-0000-00008D060000}"/>
    <cellStyle name="Texto explicativo 2 2 2" xfId="1674" xr:uid="{00000000-0005-0000-0000-00008E060000}"/>
    <cellStyle name="Texto explicativo 2 3" xfId="1675" xr:uid="{00000000-0005-0000-0000-00008F060000}"/>
    <cellStyle name="Texto explicativo 2 4" xfId="1676" xr:uid="{00000000-0005-0000-0000-000090060000}"/>
    <cellStyle name="Texto explicativo 3" xfId="1677" xr:uid="{00000000-0005-0000-0000-000091060000}"/>
    <cellStyle name="Texto explicativo 3 2" xfId="1678" xr:uid="{00000000-0005-0000-0000-000092060000}"/>
    <cellStyle name="Texto explicativo 3 3" xfId="1679" xr:uid="{00000000-0005-0000-0000-000093060000}"/>
    <cellStyle name="Texto explicativo 4" xfId="1680" xr:uid="{00000000-0005-0000-0000-000094060000}"/>
    <cellStyle name="Title 2" xfId="1681" xr:uid="{00000000-0005-0000-0000-000095060000}"/>
    <cellStyle name="Título 1 2" xfId="1698" xr:uid="{00000000-0005-0000-0000-0000A6060000}"/>
    <cellStyle name="Título 1 2 2" xfId="1699" xr:uid="{00000000-0005-0000-0000-0000A7060000}"/>
    <cellStyle name="Título 1 2 2 2" xfId="1700" xr:uid="{00000000-0005-0000-0000-0000A8060000}"/>
    <cellStyle name="Título 1 2 3" xfId="1701" xr:uid="{00000000-0005-0000-0000-0000A9060000}"/>
    <cellStyle name="Título 1 2 4" xfId="1702" xr:uid="{00000000-0005-0000-0000-0000AA060000}"/>
    <cellStyle name="Título 1 2_2013-68" xfId="1703" xr:uid="{00000000-0005-0000-0000-0000AB060000}"/>
    <cellStyle name="Título 1 3" xfId="1704" xr:uid="{00000000-0005-0000-0000-0000AC060000}"/>
    <cellStyle name="Título 1 3 2" xfId="1705" xr:uid="{00000000-0005-0000-0000-0000AD060000}"/>
    <cellStyle name="Título 1 3 3" xfId="1706" xr:uid="{00000000-0005-0000-0000-0000AE060000}"/>
    <cellStyle name="Título 1 4" xfId="1707" xr:uid="{00000000-0005-0000-0000-0000AF060000}"/>
    <cellStyle name="Título 2 2" xfId="1708" xr:uid="{00000000-0005-0000-0000-0000B0060000}"/>
    <cellStyle name="Título 2 2 2" xfId="1709" xr:uid="{00000000-0005-0000-0000-0000B1060000}"/>
    <cellStyle name="Título 2 2 2 2" xfId="1710" xr:uid="{00000000-0005-0000-0000-0000B2060000}"/>
    <cellStyle name="Título 2 2 3" xfId="1711" xr:uid="{00000000-0005-0000-0000-0000B3060000}"/>
    <cellStyle name="Título 2 2 4" xfId="1712" xr:uid="{00000000-0005-0000-0000-0000B4060000}"/>
    <cellStyle name="Título 2 2_2013-68" xfId="1713" xr:uid="{00000000-0005-0000-0000-0000B5060000}"/>
    <cellStyle name="Título 2 3" xfId="1714" xr:uid="{00000000-0005-0000-0000-0000B6060000}"/>
    <cellStyle name="Título 2 3 2" xfId="1715" xr:uid="{00000000-0005-0000-0000-0000B7060000}"/>
    <cellStyle name="Título 2 3 3" xfId="1716" xr:uid="{00000000-0005-0000-0000-0000B8060000}"/>
    <cellStyle name="Título 2 4" xfId="1717" xr:uid="{00000000-0005-0000-0000-0000B9060000}"/>
    <cellStyle name="Título 3 2" xfId="1718" xr:uid="{00000000-0005-0000-0000-0000BA060000}"/>
    <cellStyle name="Título 3 2 2" xfId="1719" xr:uid="{00000000-0005-0000-0000-0000BB060000}"/>
    <cellStyle name="Título 3 2 2 2" xfId="1720" xr:uid="{00000000-0005-0000-0000-0000BC060000}"/>
    <cellStyle name="Título 3 2 3" xfId="1721" xr:uid="{00000000-0005-0000-0000-0000BD060000}"/>
    <cellStyle name="Título 3 2 4" xfId="1722" xr:uid="{00000000-0005-0000-0000-0000BE060000}"/>
    <cellStyle name="Título 3 2_2013-68" xfId="1723" xr:uid="{00000000-0005-0000-0000-0000BF060000}"/>
    <cellStyle name="Título 3 3" xfId="1724" xr:uid="{00000000-0005-0000-0000-0000C0060000}"/>
    <cellStyle name="Título 3 3 2" xfId="1725" xr:uid="{00000000-0005-0000-0000-0000C1060000}"/>
    <cellStyle name="Título 3 3 3" xfId="1726" xr:uid="{00000000-0005-0000-0000-0000C2060000}"/>
    <cellStyle name="Título 3 4" xfId="1727" xr:uid="{00000000-0005-0000-0000-0000C3060000}"/>
    <cellStyle name="Título 4" xfId="1728" xr:uid="{00000000-0005-0000-0000-0000C4060000}"/>
    <cellStyle name="Título 4 2" xfId="1729" xr:uid="{00000000-0005-0000-0000-0000C5060000}"/>
    <cellStyle name="Título 4 2 2" xfId="1730" xr:uid="{00000000-0005-0000-0000-0000C6060000}"/>
    <cellStyle name="Título 4 3" xfId="1731" xr:uid="{00000000-0005-0000-0000-0000C7060000}"/>
    <cellStyle name="Título 4 4" xfId="1732" xr:uid="{00000000-0005-0000-0000-0000C8060000}"/>
    <cellStyle name="Título 5" xfId="1733" xr:uid="{00000000-0005-0000-0000-0000C9060000}"/>
    <cellStyle name="Título 5 2" xfId="1734" xr:uid="{00000000-0005-0000-0000-0000CA060000}"/>
    <cellStyle name="Título 5 3" xfId="1735" xr:uid="{00000000-0005-0000-0000-0000CB060000}"/>
    <cellStyle name="Título 6" xfId="1736" xr:uid="{00000000-0005-0000-0000-0000CC060000}"/>
    <cellStyle name="Título 7" xfId="1737" xr:uid="{00000000-0005-0000-0000-0000CD060000}"/>
    <cellStyle name="Total 2" xfId="1682" xr:uid="{00000000-0005-0000-0000-000096060000}"/>
    <cellStyle name="Total 2 2" xfId="1683" xr:uid="{00000000-0005-0000-0000-000097060000}"/>
    <cellStyle name="Total 2 2 2" xfId="1684" xr:uid="{00000000-0005-0000-0000-000098060000}"/>
    <cellStyle name="Total 2 2 3" xfId="1685" xr:uid="{00000000-0005-0000-0000-000099060000}"/>
    <cellStyle name="Total 2 3" xfId="1686" xr:uid="{00000000-0005-0000-0000-00009A060000}"/>
    <cellStyle name="Total 2 4" xfId="1687" xr:uid="{00000000-0005-0000-0000-00009B060000}"/>
    <cellStyle name="Total 2 5" xfId="1688" xr:uid="{00000000-0005-0000-0000-00009C060000}"/>
    <cellStyle name="Total 2_2013-68" xfId="1689" xr:uid="{00000000-0005-0000-0000-00009D060000}"/>
    <cellStyle name="Total 3" xfId="1690" xr:uid="{00000000-0005-0000-0000-00009E060000}"/>
    <cellStyle name="Total 3 2" xfId="1691" xr:uid="{00000000-0005-0000-0000-00009F060000}"/>
    <cellStyle name="Total 3 3" xfId="1692" xr:uid="{00000000-0005-0000-0000-0000A0060000}"/>
    <cellStyle name="Total 3 4" xfId="1693" xr:uid="{00000000-0005-0000-0000-0000A1060000}"/>
    <cellStyle name="Total 4" xfId="1694" xr:uid="{00000000-0005-0000-0000-0000A2060000}"/>
    <cellStyle name="Total 4 2" xfId="1695" xr:uid="{00000000-0005-0000-0000-0000A3060000}"/>
    <cellStyle name="Total 4 3" xfId="1696" xr:uid="{00000000-0005-0000-0000-0000A4060000}"/>
    <cellStyle name="Total 5" xfId="1697" xr:uid="{00000000-0005-0000-0000-0000A5060000}"/>
    <cellStyle name="Warning Text 2" xfId="1738" xr:uid="{00000000-0005-0000-0000-0000CE06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3333CC"/>
      <rgbColor rgb="FFFFFF00"/>
      <rgbColor rgb="FFFF00FF"/>
      <rgbColor rgb="FFA0E0E0"/>
      <rgbColor rgb="FF663300"/>
      <rgbColor rgb="FF008000"/>
      <rgbColor rgb="FF000080"/>
      <rgbColor rgb="FF77933C"/>
      <rgbColor rgb="FF800080"/>
      <rgbColor rgb="FF215968"/>
      <rgbColor rgb="FFC0C0C0"/>
      <rgbColor rgb="FF808080"/>
      <rgbColor rgb="FF8EB4E3"/>
      <rgbColor rgb="FF953735"/>
      <rgbColor rgb="FFE3E3E3"/>
      <rgbColor rgb="FFDBEEF4"/>
      <rgbColor rgb="FF660066"/>
      <rgbColor rgb="FFFF8080"/>
      <rgbColor rgb="FF0080C0"/>
      <rgbColor rgb="FFC0C0FF"/>
      <rgbColor rgb="FF000080"/>
      <rgbColor rgb="FFFF00FF"/>
      <rgbColor rgb="FFDEE6EF"/>
      <rgbColor rgb="FF00FFFF"/>
      <rgbColor rgb="FF800080"/>
      <rgbColor rgb="FF800000"/>
      <rgbColor rgb="FF558ED5"/>
      <rgbColor rgb="FF0000FF"/>
      <rgbColor rgb="FF00B0F0"/>
      <rgbColor rgb="FFDCE6F2"/>
      <rgbColor rgb="FFCCFFCC"/>
      <rgbColor rgb="FFFFFF99"/>
      <rgbColor rgb="FFA6CAF0"/>
      <rgbColor rgb="FFCC9CCC"/>
      <rgbColor rgb="FFCC99FF"/>
      <rgbColor rgb="FFFFC0CB"/>
      <rgbColor rgb="FF376092"/>
      <rgbColor rgb="FF33CCCC"/>
      <rgbColor rgb="FF999933"/>
      <rgbColor rgb="FFB7DEE8"/>
      <rgbColor rgb="FFFF9900"/>
      <rgbColor rgb="FFE46C0A"/>
      <rgbColor rgb="FF604A7B"/>
      <rgbColor rgb="FF969696"/>
      <rgbColor rgb="FF003366"/>
      <rgbColor rgb="FF339966"/>
      <rgbColor rgb="FF424242"/>
      <rgbColor rgb="FF333300"/>
      <rgbColor rgb="FF993300"/>
      <rgbColor rgb="FF996633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Users\18769\Downloads\ROSA%20CARAM\VOL_CUANTIAS%20CARAM_R\ROSA_Vol_Cuantias%202011%2008Ago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PROYECTOS\EDWIN%20SALADIN\METRADOS%20COOPNAMA%20BARAHONA%20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0276e3447809316/Apps/Civil%20Apps/2019%2001Ene%2012%20txt%2021va%20Edic%20-%20C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BACKUP%20PRESUPUESTOS\PRESUPUESTOS%202020\ANALISIS%20DE%20COSTOS%20-%20(%202020.03.11)%20A%20UTILI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"/>
      <sheetName val="Carat1"/>
      <sheetName val="Carat2"/>
      <sheetName val="CARATPRESUP"/>
      <sheetName val="PLANOS"/>
      <sheetName val="Volum"/>
      <sheetName val="CarRepl"/>
      <sheetName val="Replanteo"/>
      <sheetName val="CarDOBLEZ"/>
      <sheetName val="DOBLEZ"/>
      <sheetName val="CarExcZap"/>
      <sheetName val="ExcZMBlk"/>
      <sheetName val="ExcZMCont"/>
      <sheetName val="ExcZMHA"/>
      <sheetName val="ExcZVF"/>
      <sheetName val="ExcZC"/>
      <sheetName val="CarZ1Col"/>
      <sheetName val="CantZap"/>
      <sheetName val="Z1Col-1"/>
      <sheetName val="Z1PiloteCol01"/>
      <sheetName val="CarZ2Col"/>
      <sheetName val="Z2Col-1"/>
      <sheetName val="CarPlatea"/>
      <sheetName val="Platea"/>
      <sheetName val="CarZ2M"/>
      <sheetName val="Z2M-1"/>
      <sheetName val="CarZ1M"/>
      <sheetName val="Z1M"/>
      <sheetName val="CarZMCont"/>
      <sheetName val="Z2MCont"/>
      <sheetName val="CarVF"/>
      <sheetName val="VigFund BNP"/>
      <sheetName val="CarColCir"/>
      <sheetName val="CCbnp"/>
      <sheetName val="CC1"/>
      <sheetName val="CarCAma"/>
      <sheetName val="CAmaCRet"/>
      <sheetName val="CAmaSRet"/>
      <sheetName val="CarCol"/>
      <sheetName val="Col BNP"/>
      <sheetName val="Col1"/>
      <sheetName val="CarColPerf"/>
      <sheetName val="ColPerf BNP"/>
      <sheetName val="ColPerf 1"/>
      <sheetName val="CarMurCOL"/>
      <sheetName val="MurCOL BNP"/>
      <sheetName val="MurCOL 1"/>
      <sheetName val="CarMHA"/>
      <sheetName val="MHALbnp"/>
      <sheetName val="MHAL1"/>
      <sheetName val="MHAbnp"/>
      <sheetName val="MHA14-20"/>
      <sheetName val="CarAMB VIV"/>
      <sheetName val="Resum MB"/>
      <sheetName val="MB BNP"/>
      <sheetName val="PVMB BNP"/>
      <sheetName val="MB 01"/>
      <sheetName val="PVMB 01"/>
      <sheetName val="MB 02"/>
      <sheetName val="PVMB 02"/>
      <sheetName val="MB 03"/>
      <sheetName val="PVMB 03"/>
      <sheetName val="MB 04"/>
      <sheetName val="PVMB 04"/>
      <sheetName val="MB 05"/>
      <sheetName val="PVMB 05"/>
      <sheetName val="MB 06"/>
      <sheetName val="PVMB 06"/>
      <sheetName val="MB 07"/>
      <sheetName val="PVMB 07"/>
      <sheetName val="CarAMB GAZ"/>
      <sheetName val="MB BNP GAZ"/>
      <sheetName val="PVMB BNP GAZ"/>
      <sheetName val="MB 01 GAZ"/>
      <sheetName val="PVMB 01 GAZ"/>
      <sheetName val="CarAMHA"/>
      <sheetName val="Resum MHA"/>
      <sheetName val="MHA BNP"/>
      <sheetName val="PVMHA BNP"/>
      <sheetName val="MHA 14-20"/>
      <sheetName val="PVMHA 14-20"/>
      <sheetName val="MHA 21-26"/>
      <sheetName val="PVMHA 21-26"/>
      <sheetName val="MHA 27"/>
      <sheetName val="PVMHA 27"/>
      <sheetName val="MHA 28"/>
      <sheetName val="PVMHA 28"/>
      <sheetName val="MHA 04"/>
      <sheetName val="PVMHA 04"/>
      <sheetName val="MHA 05"/>
      <sheetName val="PVMHA 05"/>
      <sheetName val="MHA 06"/>
      <sheetName val="PVMHA 06"/>
      <sheetName val="MHA 07"/>
      <sheetName val="PVMHA 07"/>
      <sheetName val="CarPISOS"/>
      <sheetName val="PISO CASA 1"/>
      <sheetName val="PISO GAZ. 1"/>
      <sheetName val="CarREVEST"/>
      <sheetName val="REVEST. CASA 1 "/>
      <sheetName val="REVEST.GAZ"/>
      <sheetName val="CarPLAFON"/>
      <sheetName val="PLAFONES 1"/>
      <sheetName val="CarDint"/>
      <sheetName val="Dintel"/>
      <sheetName val="CarRefPlano"/>
      <sheetName val="RefPlano"/>
      <sheetName val="CarVS"/>
      <sheetName val="VS01"/>
      <sheetName val="CarVAlig"/>
      <sheetName val="VAlig1tr"/>
      <sheetName val="VAlig2tr"/>
      <sheetName val="VAlig3tr"/>
      <sheetName val="VAlig4tr"/>
      <sheetName val="VAlig5tr"/>
      <sheetName val="CarVPort"/>
      <sheetName val="CantVigTra"/>
      <sheetName val="V1tr"/>
      <sheetName val="V2tr"/>
      <sheetName val="V3tr"/>
      <sheetName val="V4tr"/>
      <sheetName val="V5tr"/>
      <sheetName val="V6tr"/>
      <sheetName val="V7tr"/>
      <sheetName val="V8tr"/>
      <sheetName val="V9tr"/>
      <sheetName val="V10tr"/>
      <sheetName val="V11tr"/>
      <sheetName val="V12tr"/>
      <sheetName val="ResumenVigTra"/>
      <sheetName val="CarLosAlig"/>
      <sheetName val="LAligE1"/>
      <sheetName val="ResLAligE1"/>
      <sheetName val="LAligE2"/>
      <sheetName val="ResLAligE2"/>
      <sheetName val="LAligE3"/>
      <sheetName val="ResLAligE3"/>
      <sheetName val="LAligE4"/>
      <sheetName val="ResLAligE4"/>
      <sheetName val="LAligE5"/>
      <sheetName val="ResLAligE5"/>
      <sheetName val="LAligE6"/>
      <sheetName val="ResLAligE6"/>
      <sheetName val="CarLosas"/>
      <sheetName val="L014"/>
      <sheetName val="CarRampa"/>
      <sheetName val="Rampas"/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 OK"/>
      <sheetName val="DOBLEZ OK"/>
      <sheetName val="Indice"/>
      <sheetName val="DatosPROY"/>
      <sheetName val="AnaESCUELAS"/>
      <sheetName val="Cotiz AGUAYO"/>
      <sheetName val="Cotiz FA Ins Todos"/>
      <sheetName val="Cotiz FA INS con codigos all"/>
      <sheetName val="Cotiz FA INS con codigos FALTAN"/>
      <sheetName val="Cotiz FA Herram"/>
      <sheetName val="AnaCARRARA"/>
      <sheetName val="PresCARRARA"/>
      <sheetName val="PLOM"/>
      <sheetName val="MOPlom"/>
      <sheetName val="AnaMIRAFLORES"/>
      <sheetName val="PresMIRAFLORES"/>
      <sheetName val="AnaCONTRA"/>
      <sheetName val="Cortes"/>
      <sheetName val="PreOsvaldo"/>
      <sheetName val="Simo3"/>
      <sheetName val="analisis combinado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ES"/>
      <sheetName val="TRABAJOS PRELIM"/>
      <sheetName val="PORTADA CIM. y RIOS"/>
      <sheetName val="Resumen CIM y RIOS"/>
      <sheetName val="CIM y RIOS"/>
      <sheetName val="Adic.Losas"/>
      <sheetName val="Adic.Losas (2)"/>
      <sheetName val="Encof CIM y PLA"/>
      <sheetName val="PORTADA MUROS HA"/>
      <sheetName val="Vol MUROS HA"/>
      <sheetName val="PORTADA ColCir"/>
      <sheetName val="CCirAce-Mad -1 BNP"/>
      <sheetName val="CCirAce-Mad -1 SNP"/>
      <sheetName val="CCirAce-Mad 1"/>
      <sheetName val="CCirAce-Mad 2"/>
      <sheetName val="CCirAce-Mad 3"/>
      <sheetName val="PORTADA Muros"/>
      <sheetName val="MHAL -1 bnp"/>
      <sheetName val="PORTADA MACIZ"/>
      <sheetName val="MACIZADOS"/>
      <sheetName val="PORTADA VIGUET"/>
      <sheetName val="VIGUETAS"/>
      <sheetName val="PORTADA LOSA"/>
      <sheetName val="DOBLEZ"/>
      <sheetName val="DATOS TECNICOS"/>
      <sheetName val="PORTADA PÓRT"/>
      <sheetName val="Vol PÓRTICOS"/>
      <sheetName val="QQ PÓRTICOS"/>
      <sheetName val="MOCuadrillas"/>
      <sheetName val="MOJornal"/>
      <sheetName val="CUBIC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  <sheetName val="Dat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  <sheetName val="Ana"/>
      <sheetName val="Ins 2"/>
      <sheetName val="Ins"/>
      <sheetName val="analisis de costo"/>
      <sheetName val="Precio"/>
      <sheetName val="Volumenes"/>
      <sheetName val="Anal. horm."/>
      <sheetName val="Resumen Precio Equipos"/>
      <sheetName val="o.m. y salarios"/>
      <sheetName val="materiales"/>
      <sheetName val="a"/>
      <sheetName val="Hoja1"/>
      <sheetName val="analisis de pu"/>
      <sheetName val="DATOS TECNICOS"/>
      <sheetName val="MHAL -1 bnp"/>
      <sheetName val="MOCuadrillas"/>
      <sheetName val="MOJornal"/>
      <sheetName val="PH ANAL. S-A"/>
      <sheetName val="PH ANAL. C-A"/>
      <sheetName val="CUBICACION "/>
      <sheetName val="presup. adenda (28,237.268"/>
      <sheetName val="presupuesto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  <sheetName val="Precio"/>
      <sheetName val="analisis de pu"/>
      <sheetName val="CUBICACION"/>
      <sheetName val="analisis de costo"/>
      <sheetName val="Analisis Unitarios"/>
      <sheetName val="Cargas Sociales"/>
      <sheetName val="Datos a Project"/>
      <sheetName val="Tarifas de Alquiler de Equipo"/>
      <sheetName val="Mano Obra"/>
      <sheetName val="listado"/>
      <sheetName val="CUBICACION 11"/>
      <sheetName val="Cotz."/>
      <sheetName val="Ins"/>
      <sheetName val="Hoja1"/>
      <sheetName val="Ana-Basic"/>
      <sheetName val="Ana"/>
      <sheetName val="Ana MO Aparatos Sanit"/>
      <sheetName val="Herram"/>
      <sheetName val="Dat"/>
      <sheetName val="DOBLEZ"/>
      <sheetName val="MOCuadrillas"/>
      <sheetName val="MOJornal"/>
      <sheetName val="PH ANAL. S-A"/>
      <sheetName val="PH ANAL. C-A"/>
      <sheetName val="presup. adenda (10,408.685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Preferencias"/>
      <sheetName val="Analisi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i"/>
      <sheetName val="Analisis Combinado"/>
      <sheetName val="MOCuadrillas"/>
      <sheetName val="MOJornal"/>
      <sheetName val="Equipos 2020"/>
      <sheetName val="Equipos 2020 MOPC"/>
      <sheetName val="Costos-Prueba-Hidroestatica"/>
      <sheetName val="Extra e Interpolacion"/>
      <sheetName val="Prueba Hidrostatica"/>
      <sheetName val="PH ANAL. S-A"/>
      <sheetName val="PH ANAL. C-A"/>
      <sheetName val="Tabla Mov. Tierra AP"/>
      <sheetName val="AH Verja MC"/>
      <sheetName val="AH Imbornales"/>
      <sheetName val="AH Reg. Sanitario"/>
      <sheetName val="AH Reg. Val. 12&quot;"/>
      <sheetName val="Vol. Reg. Val. 12&quot;"/>
      <sheetName val="AH Reg. Val. 16&quot;y20&quot;"/>
      <sheetName val="Vol. Reg. Val. 16&quot;y20&quot;"/>
      <sheetName val="AH Reg. Val. 24&quot;"/>
      <sheetName val="Vol. Reg. Val. 24&quot;"/>
      <sheetName val="AH Reg. Val. 30&quot;y36&quot;"/>
      <sheetName val="Vol. Reg. Val. 30&quot;y36&quot;"/>
      <sheetName val="AH Reg. Val. 42&quot;y48&quot;"/>
      <sheetName val="Vol. Reg. Val. 42&quot;y48&quot;"/>
      <sheetName val="CUBICACION"/>
      <sheetName val="Hoja1"/>
      <sheetName val="Ins"/>
      <sheetName val="CUBICACION "/>
      <sheetName val="analisis de costo"/>
      <sheetName val="DATOS TECNICOS"/>
      <sheetName val="MHAL -1 bnp"/>
      <sheetName val="materiales"/>
      <sheetName val="MATERIALES LISTADO"/>
      <sheetName val="analisis sto d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F18">
            <v>401.52</v>
          </cell>
        </row>
      </sheetData>
      <sheetData sheetId="10">
        <row r="19">
          <cell r="F19">
            <v>472.86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P194"/>
  <sheetViews>
    <sheetView tabSelected="1" view="pageBreakPreview" topLeftCell="A177" zoomScale="80" zoomScaleNormal="75" zoomScaleSheetLayoutView="80" zoomScalePageLayoutView="75" workbookViewId="0">
      <selection activeCell="F18" sqref="F18"/>
    </sheetView>
  </sheetViews>
  <sheetFormatPr defaultColWidth="9.140625" defaultRowHeight="15" x14ac:dyDescent="0.2"/>
  <cols>
    <col min="1" max="1" width="8" style="71" customWidth="1"/>
    <col min="2" max="2" width="63.7109375" style="71" customWidth="1"/>
    <col min="3" max="3" width="14.42578125" style="71" bestFit="1" customWidth="1"/>
    <col min="4" max="4" width="13.7109375" style="353" customWidth="1"/>
    <col min="5" max="5" width="13.140625" style="354" bestFit="1" customWidth="1"/>
    <col min="6" max="6" width="22" style="71" customWidth="1"/>
    <col min="7" max="7" width="22" style="71" bestFit="1" customWidth="1"/>
    <col min="8" max="1004" width="9.140625" style="73"/>
    <col min="1005" max="16384" width="9.140625" style="247"/>
  </cols>
  <sheetData>
    <row r="1" spans="1:1004" ht="15.75" x14ac:dyDescent="0.2">
      <c r="A1" s="399" t="s">
        <v>438</v>
      </c>
      <c r="B1" s="399"/>
      <c r="C1" s="399"/>
      <c r="D1" s="399"/>
      <c r="E1" s="399"/>
      <c r="F1" s="399"/>
      <c r="G1" s="399"/>
    </row>
    <row r="2" spans="1:1004" ht="15.75" x14ac:dyDescent="0.2">
      <c r="A2" s="399" t="s">
        <v>0</v>
      </c>
      <c r="B2" s="399"/>
      <c r="C2" s="399"/>
      <c r="D2" s="399"/>
      <c r="E2" s="399"/>
      <c r="F2" s="399"/>
      <c r="G2" s="399"/>
    </row>
    <row r="3" spans="1:1004" ht="15.75" x14ac:dyDescent="0.2">
      <c r="A3" s="318"/>
      <c r="B3" s="318"/>
      <c r="C3" s="318"/>
      <c r="D3" s="319"/>
      <c r="E3" s="318"/>
      <c r="F3" s="318"/>
    </row>
    <row r="4" spans="1:1004" ht="15.75" x14ac:dyDescent="0.2">
      <c r="A4" s="397" t="s">
        <v>439</v>
      </c>
      <c r="B4" s="397"/>
      <c r="C4" s="397"/>
      <c r="D4" s="397"/>
      <c r="E4" s="397"/>
      <c r="F4" s="397"/>
      <c r="G4" s="397"/>
    </row>
    <row r="5" spans="1:1004" ht="15.75" x14ac:dyDescent="0.2">
      <c r="A5" s="397" t="s">
        <v>440</v>
      </c>
      <c r="B5" s="397"/>
      <c r="C5" s="397"/>
      <c r="D5" s="397"/>
      <c r="E5" s="397"/>
      <c r="F5" s="397"/>
      <c r="G5" s="397"/>
    </row>
    <row r="6" spans="1:1004" ht="15.75" x14ac:dyDescent="0.2">
      <c r="A6" s="397" t="s">
        <v>441</v>
      </c>
      <c r="B6" s="397"/>
      <c r="C6" s="397"/>
      <c r="D6" s="397"/>
      <c r="E6" s="397"/>
      <c r="F6" s="397"/>
      <c r="G6" s="397"/>
    </row>
    <row r="8" spans="1:1004" ht="15.75" customHeight="1" x14ac:dyDescent="0.2">
      <c r="A8" s="398" t="s">
        <v>442</v>
      </c>
      <c r="B8" s="398"/>
      <c r="C8" s="398"/>
      <c r="D8" s="398"/>
      <c r="E8" s="398"/>
      <c r="F8" s="398"/>
      <c r="G8" s="398"/>
    </row>
    <row r="9" spans="1:1004" ht="15.75" thickBot="1" x14ac:dyDescent="0.25"/>
    <row r="10" spans="1:1004" s="249" customFormat="1" ht="19.5" customHeight="1" thickTop="1" thickBot="1" x14ac:dyDescent="0.25">
      <c r="A10" s="367"/>
      <c r="B10" s="396" t="s">
        <v>437</v>
      </c>
      <c r="C10" s="367"/>
      <c r="D10" s="367"/>
      <c r="E10" s="367"/>
      <c r="F10" s="367"/>
      <c r="G10" s="367"/>
    </row>
    <row r="11" spans="1:1004" s="249" customFormat="1" ht="37.5" customHeight="1" thickTop="1" x14ac:dyDescent="0.2">
      <c r="A11" s="320" t="s">
        <v>443</v>
      </c>
      <c r="B11" s="320" t="s">
        <v>66</v>
      </c>
      <c r="C11" s="320" t="s">
        <v>444</v>
      </c>
      <c r="D11" s="320" t="s">
        <v>5</v>
      </c>
      <c r="E11" s="320" t="s">
        <v>445</v>
      </c>
      <c r="F11" s="320" t="s">
        <v>446</v>
      </c>
      <c r="G11" s="321" t="s">
        <v>447</v>
      </c>
    </row>
    <row r="12" spans="1:1004" s="253" customFormat="1" ht="31.5" x14ac:dyDescent="0.2">
      <c r="A12" s="250" t="s">
        <v>233</v>
      </c>
      <c r="B12" s="251" t="s">
        <v>435</v>
      </c>
      <c r="C12" s="251"/>
      <c r="D12" s="315"/>
      <c r="E12" s="251"/>
      <c r="F12" s="251"/>
      <c r="G12" s="252"/>
    </row>
    <row r="13" spans="1:1004" ht="28.5" customHeight="1" x14ac:dyDescent="0.2">
      <c r="A13" s="254">
        <v>1.1000000000000001</v>
      </c>
      <c r="B13" s="255" t="s">
        <v>395</v>
      </c>
      <c r="C13" s="256">
        <v>200</v>
      </c>
      <c r="D13" s="257" t="s">
        <v>257</v>
      </c>
      <c r="E13" s="258"/>
      <c r="F13" s="259">
        <f>C13*E13</f>
        <v>0</v>
      </c>
      <c r="G13" s="322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7"/>
      <c r="DC13" s="247"/>
      <c r="DD13" s="247"/>
      <c r="DE13" s="247"/>
      <c r="DF13" s="247"/>
      <c r="DG13" s="247"/>
      <c r="DH13" s="247"/>
      <c r="DI13" s="247"/>
      <c r="DJ13" s="247"/>
      <c r="DK13" s="247"/>
      <c r="DL13" s="247"/>
      <c r="DM13" s="247"/>
      <c r="DN13" s="247"/>
      <c r="DO13" s="247"/>
      <c r="DP13" s="247"/>
      <c r="DQ13" s="247"/>
      <c r="DR13" s="247"/>
      <c r="DS13" s="247"/>
      <c r="DT13" s="247"/>
      <c r="DU13" s="247"/>
      <c r="DV13" s="247"/>
      <c r="DW13" s="247"/>
      <c r="DX13" s="247"/>
      <c r="DY13" s="247"/>
      <c r="DZ13" s="247"/>
      <c r="EA13" s="247"/>
      <c r="EB13" s="247"/>
      <c r="EC13" s="247"/>
      <c r="ED13" s="247"/>
      <c r="EE13" s="247"/>
      <c r="EF13" s="247"/>
      <c r="EG13" s="247"/>
      <c r="EH13" s="247"/>
      <c r="EI13" s="247"/>
      <c r="EJ13" s="247"/>
      <c r="EK13" s="247"/>
      <c r="EL13" s="247"/>
      <c r="EM13" s="247"/>
      <c r="EN13" s="247"/>
      <c r="EO13" s="247"/>
      <c r="EP13" s="247"/>
      <c r="EQ13" s="247"/>
      <c r="ER13" s="247"/>
      <c r="ES13" s="247"/>
      <c r="ET13" s="247"/>
      <c r="EU13" s="247"/>
      <c r="EV13" s="247"/>
      <c r="EW13" s="247"/>
      <c r="EX13" s="247"/>
      <c r="EY13" s="247"/>
      <c r="EZ13" s="247"/>
      <c r="FA13" s="247"/>
      <c r="FB13" s="247"/>
      <c r="FC13" s="247"/>
      <c r="FD13" s="247"/>
      <c r="FE13" s="247"/>
      <c r="FF13" s="247"/>
      <c r="FG13" s="247"/>
      <c r="FH13" s="247"/>
      <c r="FI13" s="247"/>
      <c r="FJ13" s="247"/>
      <c r="FK13" s="247"/>
      <c r="FL13" s="247"/>
      <c r="FM13" s="247"/>
      <c r="FN13" s="247"/>
      <c r="FO13" s="247"/>
      <c r="FP13" s="247"/>
      <c r="FQ13" s="247"/>
      <c r="FR13" s="247"/>
      <c r="FS13" s="247"/>
      <c r="FT13" s="247"/>
      <c r="FU13" s="247"/>
      <c r="FV13" s="247"/>
      <c r="FW13" s="247"/>
      <c r="FX13" s="247"/>
      <c r="FY13" s="247"/>
      <c r="FZ13" s="247"/>
      <c r="GA13" s="247"/>
      <c r="GB13" s="247"/>
      <c r="GC13" s="247"/>
      <c r="GD13" s="247"/>
      <c r="GE13" s="247"/>
      <c r="GF13" s="247"/>
      <c r="GG13" s="247"/>
      <c r="GH13" s="247"/>
      <c r="GI13" s="247"/>
      <c r="GJ13" s="247"/>
      <c r="GK13" s="247"/>
      <c r="GL13" s="247"/>
      <c r="GM13" s="247"/>
      <c r="GN13" s="247"/>
      <c r="GO13" s="247"/>
      <c r="GP13" s="247"/>
      <c r="GQ13" s="247"/>
      <c r="GR13" s="247"/>
      <c r="GS13" s="247"/>
      <c r="GT13" s="247"/>
      <c r="GU13" s="247"/>
      <c r="GV13" s="247"/>
      <c r="GW13" s="247"/>
      <c r="GX13" s="247"/>
      <c r="GY13" s="247"/>
      <c r="GZ13" s="247"/>
      <c r="HA13" s="247"/>
      <c r="HB13" s="247"/>
      <c r="HC13" s="247"/>
      <c r="HD13" s="247"/>
      <c r="HE13" s="247"/>
      <c r="HF13" s="247"/>
      <c r="HG13" s="247"/>
      <c r="HH13" s="247"/>
      <c r="HI13" s="247"/>
      <c r="HJ13" s="247"/>
      <c r="HK13" s="247"/>
      <c r="HL13" s="247"/>
      <c r="HM13" s="247"/>
      <c r="HN13" s="247"/>
      <c r="HO13" s="247"/>
      <c r="HP13" s="247"/>
      <c r="HQ13" s="247"/>
      <c r="HR13" s="247"/>
      <c r="HS13" s="247"/>
      <c r="HT13" s="247"/>
      <c r="HU13" s="247"/>
      <c r="HV13" s="247"/>
      <c r="HW13" s="247"/>
      <c r="HX13" s="247"/>
      <c r="HY13" s="247"/>
      <c r="HZ13" s="247"/>
      <c r="IA13" s="247"/>
      <c r="IB13" s="247"/>
      <c r="IC13" s="247"/>
      <c r="ID13" s="247"/>
      <c r="IE13" s="247"/>
      <c r="IF13" s="247"/>
      <c r="IG13" s="247"/>
      <c r="IH13" s="247"/>
      <c r="II13" s="247"/>
      <c r="IJ13" s="247"/>
      <c r="IK13" s="247"/>
      <c r="IL13" s="247"/>
      <c r="IM13" s="247"/>
      <c r="IN13" s="247"/>
      <c r="IO13" s="247"/>
      <c r="IP13" s="247"/>
      <c r="IQ13" s="247"/>
      <c r="IR13" s="247"/>
      <c r="IS13" s="247"/>
      <c r="IT13" s="247"/>
      <c r="IU13" s="247"/>
      <c r="IV13" s="247"/>
      <c r="IW13" s="247"/>
      <c r="IX13" s="247"/>
      <c r="IY13" s="247"/>
      <c r="IZ13" s="247"/>
      <c r="JA13" s="247"/>
      <c r="JB13" s="247"/>
      <c r="JC13" s="247"/>
      <c r="JD13" s="247"/>
      <c r="JE13" s="247"/>
      <c r="JF13" s="247"/>
      <c r="JG13" s="247"/>
      <c r="JH13" s="247"/>
      <c r="JI13" s="247"/>
      <c r="JJ13" s="247"/>
      <c r="JK13" s="247"/>
      <c r="JL13" s="247"/>
      <c r="JM13" s="247"/>
      <c r="JN13" s="247"/>
      <c r="JO13" s="247"/>
      <c r="JP13" s="247"/>
      <c r="JQ13" s="247"/>
      <c r="JR13" s="247"/>
      <c r="JS13" s="247"/>
      <c r="JT13" s="247"/>
      <c r="JU13" s="247"/>
      <c r="JV13" s="247"/>
      <c r="JW13" s="247"/>
      <c r="JX13" s="247"/>
      <c r="JY13" s="247"/>
      <c r="JZ13" s="247"/>
      <c r="KA13" s="247"/>
      <c r="KB13" s="247"/>
      <c r="KC13" s="247"/>
      <c r="KD13" s="247"/>
      <c r="KE13" s="247"/>
      <c r="KF13" s="247"/>
      <c r="KG13" s="247"/>
      <c r="KH13" s="247"/>
      <c r="KI13" s="247"/>
      <c r="KJ13" s="247"/>
      <c r="KK13" s="247"/>
      <c r="KL13" s="247"/>
      <c r="KM13" s="247"/>
      <c r="KN13" s="247"/>
      <c r="KO13" s="247"/>
      <c r="KP13" s="247"/>
      <c r="KQ13" s="247"/>
      <c r="KR13" s="247"/>
      <c r="KS13" s="247"/>
      <c r="KT13" s="247"/>
      <c r="KU13" s="247"/>
      <c r="KV13" s="247"/>
      <c r="KW13" s="247"/>
      <c r="KX13" s="247"/>
      <c r="KY13" s="247"/>
      <c r="KZ13" s="247"/>
      <c r="LA13" s="247"/>
      <c r="LB13" s="247"/>
      <c r="LC13" s="247"/>
      <c r="LD13" s="247"/>
      <c r="LE13" s="247"/>
      <c r="LF13" s="247"/>
      <c r="LG13" s="247"/>
      <c r="LH13" s="247"/>
      <c r="LI13" s="247"/>
      <c r="LJ13" s="247"/>
      <c r="LK13" s="247"/>
      <c r="LL13" s="247"/>
      <c r="LM13" s="247"/>
      <c r="LN13" s="247"/>
      <c r="LO13" s="247"/>
      <c r="LP13" s="247"/>
      <c r="LQ13" s="247"/>
      <c r="LR13" s="247"/>
      <c r="LS13" s="247"/>
      <c r="LT13" s="247"/>
      <c r="LU13" s="247"/>
      <c r="LV13" s="247"/>
      <c r="LW13" s="247"/>
      <c r="LX13" s="247"/>
      <c r="LY13" s="247"/>
      <c r="LZ13" s="247"/>
      <c r="MA13" s="247"/>
      <c r="MB13" s="247"/>
      <c r="MC13" s="247"/>
      <c r="MD13" s="247"/>
      <c r="ME13" s="247"/>
      <c r="MF13" s="247"/>
      <c r="MG13" s="247"/>
      <c r="MH13" s="247"/>
      <c r="MI13" s="247"/>
      <c r="MJ13" s="247"/>
      <c r="MK13" s="247"/>
      <c r="ML13" s="247"/>
      <c r="MM13" s="247"/>
      <c r="MN13" s="247"/>
      <c r="MO13" s="247"/>
      <c r="MP13" s="247"/>
      <c r="MQ13" s="247"/>
      <c r="MR13" s="247"/>
      <c r="MS13" s="247"/>
      <c r="MT13" s="247"/>
      <c r="MU13" s="247"/>
      <c r="MV13" s="247"/>
      <c r="MW13" s="247"/>
      <c r="MX13" s="247"/>
      <c r="MY13" s="247"/>
      <c r="MZ13" s="247"/>
      <c r="NA13" s="247"/>
      <c r="NB13" s="247"/>
      <c r="NC13" s="247"/>
      <c r="ND13" s="247"/>
      <c r="NE13" s="247"/>
      <c r="NF13" s="247"/>
      <c r="NG13" s="247"/>
      <c r="NH13" s="247"/>
      <c r="NI13" s="247"/>
      <c r="NJ13" s="247"/>
      <c r="NK13" s="247"/>
      <c r="NL13" s="247"/>
      <c r="NM13" s="247"/>
      <c r="NN13" s="247"/>
      <c r="NO13" s="247"/>
      <c r="NP13" s="247"/>
      <c r="NQ13" s="247"/>
      <c r="NR13" s="247"/>
      <c r="NS13" s="247"/>
      <c r="NT13" s="247"/>
      <c r="NU13" s="247"/>
      <c r="NV13" s="247"/>
      <c r="NW13" s="247"/>
      <c r="NX13" s="247"/>
      <c r="NY13" s="247"/>
      <c r="NZ13" s="247"/>
      <c r="OA13" s="247"/>
      <c r="OB13" s="247"/>
      <c r="OC13" s="247"/>
      <c r="OD13" s="247"/>
      <c r="OE13" s="247"/>
      <c r="OF13" s="247"/>
      <c r="OG13" s="247"/>
      <c r="OH13" s="247"/>
      <c r="OI13" s="247"/>
      <c r="OJ13" s="247"/>
      <c r="OK13" s="247"/>
      <c r="OL13" s="247"/>
      <c r="OM13" s="247"/>
      <c r="ON13" s="247"/>
      <c r="OO13" s="247"/>
      <c r="OP13" s="247"/>
      <c r="OQ13" s="247"/>
      <c r="OR13" s="247"/>
      <c r="OS13" s="247"/>
      <c r="OT13" s="247"/>
      <c r="OU13" s="247"/>
      <c r="OV13" s="247"/>
      <c r="OW13" s="247"/>
      <c r="OX13" s="247"/>
      <c r="OY13" s="247"/>
      <c r="OZ13" s="247"/>
      <c r="PA13" s="247"/>
      <c r="PB13" s="247"/>
      <c r="PC13" s="247"/>
      <c r="PD13" s="247"/>
      <c r="PE13" s="247"/>
      <c r="PF13" s="247"/>
      <c r="PG13" s="247"/>
      <c r="PH13" s="247"/>
      <c r="PI13" s="247"/>
      <c r="PJ13" s="247"/>
      <c r="PK13" s="247"/>
      <c r="PL13" s="247"/>
      <c r="PM13" s="247"/>
      <c r="PN13" s="247"/>
      <c r="PO13" s="247"/>
      <c r="PP13" s="247"/>
      <c r="PQ13" s="247"/>
      <c r="PR13" s="247"/>
      <c r="PS13" s="247"/>
      <c r="PT13" s="247"/>
      <c r="PU13" s="247"/>
      <c r="PV13" s="247"/>
      <c r="PW13" s="247"/>
      <c r="PX13" s="247"/>
      <c r="PY13" s="247"/>
      <c r="PZ13" s="247"/>
      <c r="QA13" s="247"/>
      <c r="QB13" s="247"/>
      <c r="QC13" s="247"/>
      <c r="QD13" s="247"/>
      <c r="QE13" s="247"/>
      <c r="QF13" s="247"/>
      <c r="QG13" s="247"/>
      <c r="QH13" s="247"/>
      <c r="QI13" s="247"/>
      <c r="QJ13" s="247"/>
      <c r="QK13" s="247"/>
      <c r="QL13" s="247"/>
      <c r="QM13" s="247"/>
      <c r="QN13" s="247"/>
      <c r="QO13" s="247"/>
      <c r="QP13" s="247"/>
      <c r="QQ13" s="247"/>
      <c r="QR13" s="247"/>
      <c r="QS13" s="247"/>
      <c r="QT13" s="247"/>
      <c r="QU13" s="247"/>
      <c r="QV13" s="247"/>
      <c r="QW13" s="247"/>
      <c r="QX13" s="247"/>
      <c r="QY13" s="247"/>
      <c r="QZ13" s="247"/>
      <c r="RA13" s="247"/>
      <c r="RB13" s="247"/>
      <c r="RC13" s="247"/>
      <c r="RD13" s="247"/>
      <c r="RE13" s="247"/>
      <c r="RF13" s="247"/>
      <c r="RG13" s="247"/>
      <c r="RH13" s="247"/>
      <c r="RI13" s="247"/>
      <c r="RJ13" s="247"/>
      <c r="RK13" s="247"/>
      <c r="RL13" s="247"/>
      <c r="RM13" s="247"/>
      <c r="RN13" s="247"/>
      <c r="RO13" s="247"/>
      <c r="RP13" s="247"/>
      <c r="RQ13" s="247"/>
      <c r="RR13" s="247"/>
      <c r="RS13" s="247"/>
      <c r="RT13" s="247"/>
      <c r="RU13" s="247"/>
      <c r="RV13" s="247"/>
      <c r="RW13" s="247"/>
      <c r="RX13" s="247"/>
      <c r="RY13" s="247"/>
      <c r="RZ13" s="247"/>
      <c r="SA13" s="247"/>
      <c r="SB13" s="247"/>
      <c r="SC13" s="247"/>
      <c r="SD13" s="247"/>
      <c r="SE13" s="247"/>
      <c r="SF13" s="247"/>
      <c r="SG13" s="247"/>
      <c r="SH13" s="247"/>
      <c r="SI13" s="247"/>
      <c r="SJ13" s="247"/>
      <c r="SK13" s="247"/>
      <c r="SL13" s="247"/>
      <c r="SM13" s="247"/>
      <c r="SN13" s="247"/>
      <c r="SO13" s="247"/>
      <c r="SP13" s="247"/>
      <c r="SQ13" s="247"/>
      <c r="SR13" s="247"/>
      <c r="SS13" s="247"/>
      <c r="ST13" s="247"/>
      <c r="SU13" s="247"/>
      <c r="SV13" s="247"/>
      <c r="SW13" s="247"/>
      <c r="SX13" s="247"/>
      <c r="SY13" s="247"/>
      <c r="SZ13" s="247"/>
      <c r="TA13" s="247"/>
      <c r="TB13" s="247"/>
      <c r="TC13" s="247"/>
      <c r="TD13" s="247"/>
      <c r="TE13" s="247"/>
      <c r="TF13" s="247"/>
      <c r="TG13" s="247"/>
      <c r="TH13" s="247"/>
      <c r="TI13" s="247"/>
      <c r="TJ13" s="247"/>
      <c r="TK13" s="247"/>
      <c r="TL13" s="247"/>
      <c r="TM13" s="247"/>
      <c r="TN13" s="247"/>
      <c r="TO13" s="247"/>
      <c r="TP13" s="247"/>
      <c r="TQ13" s="247"/>
      <c r="TR13" s="247"/>
      <c r="TS13" s="247"/>
      <c r="TT13" s="247"/>
      <c r="TU13" s="247"/>
      <c r="TV13" s="247"/>
      <c r="TW13" s="247"/>
      <c r="TX13" s="247"/>
      <c r="TY13" s="247"/>
      <c r="TZ13" s="247"/>
      <c r="UA13" s="247"/>
      <c r="UB13" s="247"/>
      <c r="UC13" s="247"/>
      <c r="UD13" s="247"/>
      <c r="UE13" s="247"/>
      <c r="UF13" s="247"/>
      <c r="UG13" s="247"/>
      <c r="UH13" s="247"/>
      <c r="UI13" s="247"/>
      <c r="UJ13" s="247"/>
      <c r="UK13" s="247"/>
      <c r="UL13" s="247"/>
      <c r="UM13" s="247"/>
      <c r="UN13" s="247"/>
      <c r="UO13" s="247"/>
      <c r="UP13" s="247"/>
      <c r="UQ13" s="247"/>
      <c r="UR13" s="247"/>
      <c r="US13" s="247"/>
      <c r="UT13" s="247"/>
      <c r="UU13" s="247"/>
      <c r="UV13" s="247"/>
      <c r="UW13" s="247"/>
      <c r="UX13" s="247"/>
      <c r="UY13" s="247"/>
      <c r="UZ13" s="247"/>
      <c r="VA13" s="247"/>
      <c r="VB13" s="247"/>
      <c r="VC13" s="247"/>
      <c r="VD13" s="247"/>
      <c r="VE13" s="247"/>
      <c r="VF13" s="247"/>
      <c r="VG13" s="247"/>
      <c r="VH13" s="247"/>
      <c r="VI13" s="247"/>
      <c r="VJ13" s="247"/>
      <c r="VK13" s="247"/>
      <c r="VL13" s="247"/>
      <c r="VM13" s="247"/>
      <c r="VN13" s="247"/>
      <c r="VO13" s="247"/>
      <c r="VP13" s="247"/>
      <c r="VQ13" s="247"/>
      <c r="VR13" s="247"/>
      <c r="VS13" s="247"/>
      <c r="VT13" s="247"/>
      <c r="VU13" s="247"/>
      <c r="VV13" s="247"/>
      <c r="VW13" s="247"/>
      <c r="VX13" s="247"/>
      <c r="VY13" s="247"/>
      <c r="VZ13" s="247"/>
      <c r="WA13" s="247"/>
      <c r="WB13" s="247"/>
      <c r="WC13" s="247"/>
      <c r="WD13" s="247"/>
      <c r="WE13" s="247"/>
      <c r="WF13" s="247"/>
      <c r="WG13" s="247"/>
      <c r="WH13" s="247"/>
      <c r="WI13" s="247"/>
      <c r="WJ13" s="247"/>
      <c r="WK13" s="247"/>
      <c r="WL13" s="247"/>
      <c r="WM13" s="247"/>
      <c r="WN13" s="247"/>
      <c r="WO13" s="247"/>
      <c r="WP13" s="247"/>
      <c r="WQ13" s="247"/>
      <c r="WR13" s="247"/>
      <c r="WS13" s="247"/>
      <c r="WT13" s="247"/>
      <c r="WU13" s="247"/>
      <c r="WV13" s="247"/>
      <c r="WW13" s="247"/>
      <c r="WX13" s="247"/>
      <c r="WY13" s="247"/>
      <c r="WZ13" s="247"/>
      <c r="XA13" s="247"/>
      <c r="XB13" s="247"/>
      <c r="XC13" s="247"/>
      <c r="XD13" s="247"/>
      <c r="XE13" s="247"/>
      <c r="XF13" s="247"/>
      <c r="XG13" s="247"/>
      <c r="XH13" s="247"/>
      <c r="XI13" s="247"/>
      <c r="XJ13" s="247"/>
      <c r="XK13" s="247"/>
      <c r="XL13" s="247"/>
      <c r="XM13" s="247"/>
      <c r="XN13" s="247"/>
      <c r="XO13" s="247"/>
      <c r="XP13" s="247"/>
      <c r="XQ13" s="247"/>
      <c r="XR13" s="247"/>
      <c r="XS13" s="247"/>
      <c r="XT13" s="247"/>
      <c r="XU13" s="247"/>
      <c r="XV13" s="247"/>
      <c r="XW13" s="247"/>
      <c r="XX13" s="247"/>
      <c r="XY13" s="247"/>
      <c r="XZ13" s="247"/>
      <c r="YA13" s="247"/>
      <c r="YB13" s="247"/>
      <c r="YC13" s="247"/>
      <c r="YD13" s="247"/>
      <c r="YE13" s="247"/>
      <c r="YF13" s="247"/>
      <c r="YG13" s="247"/>
      <c r="YH13" s="247"/>
      <c r="YI13" s="247"/>
      <c r="YJ13" s="247"/>
      <c r="YK13" s="247"/>
      <c r="YL13" s="247"/>
      <c r="YM13" s="247"/>
      <c r="YN13" s="247"/>
      <c r="YO13" s="247"/>
      <c r="YP13" s="247"/>
      <c r="YQ13" s="247"/>
      <c r="YR13" s="247"/>
      <c r="YS13" s="247"/>
      <c r="YT13" s="247"/>
      <c r="YU13" s="247"/>
      <c r="YV13" s="247"/>
      <c r="YW13" s="247"/>
      <c r="YX13" s="247"/>
      <c r="YY13" s="247"/>
      <c r="YZ13" s="247"/>
      <c r="ZA13" s="247"/>
      <c r="ZB13" s="247"/>
      <c r="ZC13" s="247"/>
      <c r="ZD13" s="247"/>
      <c r="ZE13" s="247"/>
      <c r="ZF13" s="247"/>
      <c r="ZG13" s="247"/>
      <c r="ZH13" s="247"/>
      <c r="ZI13" s="247"/>
      <c r="ZJ13" s="247"/>
      <c r="ZK13" s="247"/>
      <c r="ZL13" s="247"/>
      <c r="ZM13" s="247"/>
      <c r="ZN13" s="247"/>
      <c r="ZO13" s="247"/>
      <c r="ZP13" s="247"/>
      <c r="ZQ13" s="247"/>
      <c r="ZR13" s="247"/>
      <c r="ZS13" s="247"/>
      <c r="ZT13" s="247"/>
      <c r="ZU13" s="247"/>
      <c r="ZV13" s="247"/>
      <c r="ZW13" s="247"/>
      <c r="ZX13" s="247"/>
      <c r="ZY13" s="247"/>
      <c r="ZZ13" s="247"/>
      <c r="AAA13" s="247"/>
      <c r="AAB13" s="247"/>
      <c r="AAC13" s="247"/>
      <c r="AAD13" s="247"/>
      <c r="AAE13" s="247"/>
      <c r="AAF13" s="247"/>
      <c r="AAG13" s="247"/>
      <c r="AAH13" s="247"/>
      <c r="AAI13" s="247"/>
      <c r="AAJ13" s="247"/>
      <c r="AAK13" s="247"/>
      <c r="AAL13" s="247"/>
      <c r="AAM13" s="247"/>
      <c r="AAN13" s="247"/>
      <c r="AAO13" s="247"/>
      <c r="AAP13" s="247"/>
      <c r="AAQ13" s="247"/>
      <c r="AAR13" s="247"/>
      <c r="AAS13" s="247"/>
      <c r="AAT13" s="247"/>
      <c r="AAU13" s="247"/>
      <c r="AAV13" s="247"/>
      <c r="AAW13" s="247"/>
      <c r="AAX13" s="247"/>
      <c r="AAY13" s="247"/>
      <c r="AAZ13" s="247"/>
      <c r="ABA13" s="247"/>
      <c r="ABB13" s="247"/>
      <c r="ABC13" s="247"/>
      <c r="ABD13" s="247"/>
      <c r="ABE13" s="247"/>
      <c r="ABF13" s="247"/>
      <c r="ABG13" s="247"/>
      <c r="ABH13" s="247"/>
      <c r="ABI13" s="247"/>
      <c r="ABJ13" s="247"/>
      <c r="ABK13" s="247"/>
      <c r="ABL13" s="247"/>
      <c r="ABM13" s="247"/>
      <c r="ABN13" s="247"/>
      <c r="ABO13" s="247"/>
      <c r="ABP13" s="247"/>
      <c r="ABQ13" s="247"/>
      <c r="ABR13" s="247"/>
      <c r="ABS13" s="247"/>
      <c r="ABT13" s="247"/>
      <c r="ABU13" s="247"/>
      <c r="ABV13" s="247"/>
      <c r="ABW13" s="247"/>
      <c r="ABX13" s="247"/>
      <c r="ABY13" s="247"/>
      <c r="ABZ13" s="247"/>
      <c r="ACA13" s="247"/>
      <c r="ACB13" s="247"/>
      <c r="ACC13" s="247"/>
      <c r="ACD13" s="247"/>
      <c r="ACE13" s="247"/>
      <c r="ACF13" s="247"/>
      <c r="ACG13" s="247"/>
      <c r="ACH13" s="247"/>
      <c r="ACI13" s="247"/>
      <c r="ACJ13" s="247"/>
      <c r="ACK13" s="247"/>
      <c r="ACL13" s="247"/>
      <c r="ACM13" s="247"/>
      <c r="ACN13" s="247"/>
      <c r="ACO13" s="247"/>
      <c r="ACP13" s="247"/>
      <c r="ACQ13" s="247"/>
      <c r="ACR13" s="247"/>
      <c r="ACS13" s="247"/>
      <c r="ACT13" s="247"/>
      <c r="ACU13" s="247"/>
      <c r="ACV13" s="247"/>
      <c r="ACW13" s="247"/>
      <c r="ACX13" s="247"/>
      <c r="ACY13" s="247"/>
      <c r="ACZ13" s="247"/>
      <c r="ADA13" s="247"/>
      <c r="ADB13" s="247"/>
      <c r="ADC13" s="247"/>
      <c r="ADD13" s="247"/>
      <c r="ADE13" s="247"/>
      <c r="ADF13" s="247"/>
      <c r="ADG13" s="247"/>
      <c r="ADH13" s="247"/>
      <c r="ADI13" s="247"/>
      <c r="ADJ13" s="247"/>
      <c r="ADK13" s="247"/>
      <c r="ADL13" s="247"/>
      <c r="ADM13" s="247"/>
      <c r="ADN13" s="247"/>
      <c r="ADO13" s="247"/>
      <c r="ADP13" s="247"/>
      <c r="ADQ13" s="247"/>
      <c r="ADR13" s="247"/>
      <c r="ADS13" s="247"/>
      <c r="ADT13" s="247"/>
      <c r="ADU13" s="247"/>
      <c r="ADV13" s="247"/>
      <c r="ADW13" s="247"/>
      <c r="ADX13" s="247"/>
      <c r="ADY13" s="247"/>
      <c r="ADZ13" s="247"/>
      <c r="AEA13" s="247"/>
      <c r="AEB13" s="247"/>
      <c r="AEC13" s="247"/>
      <c r="AED13" s="247"/>
      <c r="AEE13" s="247"/>
      <c r="AEF13" s="247"/>
      <c r="AEG13" s="247"/>
      <c r="AEH13" s="247"/>
      <c r="AEI13" s="247"/>
      <c r="AEJ13" s="247"/>
      <c r="AEK13" s="247"/>
      <c r="AEL13" s="247"/>
      <c r="AEM13" s="247"/>
      <c r="AEN13" s="247"/>
      <c r="AEO13" s="247"/>
      <c r="AEP13" s="247"/>
      <c r="AEQ13" s="247"/>
      <c r="AER13" s="247"/>
      <c r="AES13" s="247"/>
      <c r="AET13" s="247"/>
      <c r="AEU13" s="247"/>
      <c r="AEV13" s="247"/>
      <c r="AEW13" s="247"/>
      <c r="AEX13" s="247"/>
      <c r="AEY13" s="247"/>
      <c r="AEZ13" s="247"/>
      <c r="AFA13" s="247"/>
      <c r="AFB13" s="247"/>
      <c r="AFC13" s="247"/>
      <c r="AFD13" s="247"/>
      <c r="AFE13" s="247"/>
      <c r="AFF13" s="247"/>
      <c r="AFG13" s="247"/>
      <c r="AFH13" s="247"/>
      <c r="AFI13" s="247"/>
      <c r="AFJ13" s="247"/>
      <c r="AFK13" s="247"/>
      <c r="AFL13" s="247"/>
      <c r="AFM13" s="247"/>
      <c r="AFN13" s="247"/>
      <c r="AFO13" s="247"/>
      <c r="AFP13" s="247"/>
      <c r="AFQ13" s="247"/>
      <c r="AFR13" s="247"/>
      <c r="AFS13" s="247"/>
      <c r="AFT13" s="247"/>
      <c r="AFU13" s="247"/>
      <c r="AFV13" s="247"/>
      <c r="AFW13" s="247"/>
      <c r="AFX13" s="247"/>
      <c r="AFY13" s="247"/>
      <c r="AFZ13" s="247"/>
      <c r="AGA13" s="247"/>
      <c r="AGB13" s="247"/>
      <c r="AGC13" s="247"/>
      <c r="AGD13" s="247"/>
      <c r="AGE13" s="247"/>
      <c r="AGF13" s="247"/>
      <c r="AGG13" s="247"/>
      <c r="AGH13" s="247"/>
      <c r="AGI13" s="247"/>
      <c r="AGJ13" s="247"/>
      <c r="AGK13" s="247"/>
      <c r="AGL13" s="247"/>
      <c r="AGM13" s="247"/>
      <c r="AGN13" s="247"/>
      <c r="AGO13" s="247"/>
      <c r="AGP13" s="247"/>
      <c r="AGQ13" s="247"/>
      <c r="AGR13" s="247"/>
      <c r="AGS13" s="247"/>
      <c r="AGT13" s="247"/>
      <c r="AGU13" s="247"/>
      <c r="AGV13" s="247"/>
      <c r="AGW13" s="247"/>
      <c r="AGX13" s="247"/>
      <c r="AGY13" s="247"/>
      <c r="AGZ13" s="247"/>
      <c r="AHA13" s="247"/>
      <c r="AHB13" s="247"/>
      <c r="AHC13" s="247"/>
      <c r="AHD13" s="247"/>
      <c r="AHE13" s="247"/>
      <c r="AHF13" s="247"/>
      <c r="AHG13" s="247"/>
      <c r="AHH13" s="247"/>
      <c r="AHI13" s="247"/>
      <c r="AHJ13" s="247"/>
      <c r="AHK13" s="247"/>
      <c r="AHL13" s="247"/>
      <c r="AHM13" s="247"/>
      <c r="AHN13" s="247"/>
      <c r="AHO13" s="247"/>
      <c r="AHP13" s="247"/>
      <c r="AHQ13" s="247"/>
      <c r="AHR13" s="247"/>
      <c r="AHS13" s="247"/>
      <c r="AHT13" s="247"/>
      <c r="AHU13" s="247"/>
      <c r="AHV13" s="247"/>
      <c r="AHW13" s="247"/>
      <c r="AHX13" s="247"/>
      <c r="AHY13" s="247"/>
      <c r="AHZ13" s="247"/>
      <c r="AIA13" s="247"/>
      <c r="AIB13" s="247"/>
      <c r="AIC13" s="247"/>
      <c r="AID13" s="247"/>
      <c r="AIE13" s="247"/>
      <c r="AIF13" s="247"/>
      <c r="AIG13" s="247"/>
      <c r="AIH13" s="247"/>
      <c r="AII13" s="247"/>
      <c r="AIJ13" s="247"/>
      <c r="AIK13" s="247"/>
      <c r="AIL13" s="247"/>
      <c r="AIM13" s="247"/>
      <c r="AIN13" s="247"/>
      <c r="AIO13" s="247"/>
      <c r="AIP13" s="247"/>
      <c r="AIQ13" s="247"/>
      <c r="AIR13" s="247"/>
      <c r="AIS13" s="247"/>
      <c r="AIT13" s="247"/>
      <c r="AIU13" s="247"/>
      <c r="AIV13" s="247"/>
      <c r="AIW13" s="247"/>
      <c r="AIX13" s="247"/>
      <c r="AIY13" s="247"/>
      <c r="AIZ13" s="247"/>
      <c r="AJA13" s="247"/>
      <c r="AJB13" s="247"/>
      <c r="AJC13" s="247"/>
      <c r="AJD13" s="247"/>
      <c r="AJE13" s="247"/>
      <c r="AJF13" s="247"/>
      <c r="AJG13" s="247"/>
      <c r="AJH13" s="247"/>
      <c r="AJI13" s="247"/>
      <c r="AJJ13" s="247"/>
      <c r="AJK13" s="247"/>
      <c r="AJL13" s="247"/>
      <c r="AJM13" s="247"/>
      <c r="AJN13" s="247"/>
      <c r="AJO13" s="247"/>
      <c r="AJP13" s="247"/>
      <c r="AJQ13" s="247"/>
      <c r="AJR13" s="247"/>
      <c r="AJS13" s="247"/>
      <c r="AJT13" s="247"/>
      <c r="AJU13" s="247"/>
      <c r="AJV13" s="247"/>
      <c r="AJW13" s="247"/>
      <c r="AJX13" s="247"/>
      <c r="AJY13" s="247"/>
      <c r="AJZ13" s="247"/>
      <c r="AKA13" s="247"/>
      <c r="AKB13" s="247"/>
      <c r="AKC13" s="247"/>
      <c r="AKD13" s="247"/>
      <c r="AKE13" s="247"/>
      <c r="AKF13" s="247"/>
      <c r="AKG13" s="247"/>
      <c r="AKH13" s="247"/>
      <c r="AKI13" s="247"/>
      <c r="AKJ13" s="247"/>
      <c r="AKK13" s="247"/>
      <c r="AKL13" s="247"/>
      <c r="AKM13" s="247"/>
      <c r="AKN13" s="247"/>
      <c r="AKO13" s="247"/>
      <c r="AKP13" s="247"/>
      <c r="AKQ13" s="247"/>
      <c r="AKR13" s="247"/>
      <c r="AKS13" s="247"/>
      <c r="AKT13" s="247"/>
      <c r="AKU13" s="247"/>
      <c r="AKV13" s="247"/>
      <c r="AKW13" s="247"/>
      <c r="AKX13" s="247"/>
      <c r="AKY13" s="247"/>
      <c r="AKZ13" s="247"/>
      <c r="ALA13" s="247"/>
      <c r="ALB13" s="247"/>
      <c r="ALC13" s="247"/>
      <c r="ALD13" s="247"/>
      <c r="ALE13" s="247"/>
      <c r="ALF13" s="247"/>
      <c r="ALG13" s="247"/>
      <c r="ALH13" s="247"/>
      <c r="ALI13" s="247"/>
      <c r="ALJ13" s="247"/>
      <c r="ALK13" s="247"/>
      <c r="ALL13" s="247"/>
      <c r="ALM13" s="247"/>
      <c r="ALN13" s="247"/>
      <c r="ALO13" s="247"/>
      <c r="ALP13" s="247"/>
    </row>
    <row r="14" spans="1:1004" ht="31.5" x14ac:dyDescent="0.2">
      <c r="A14" s="254">
        <v>1.2</v>
      </c>
      <c r="B14" s="340" t="s">
        <v>396</v>
      </c>
      <c r="C14" s="256">
        <v>200</v>
      </c>
      <c r="D14" s="257" t="s">
        <v>257</v>
      </c>
      <c r="E14" s="258"/>
      <c r="F14" s="259">
        <f>C14*E14</f>
        <v>0</v>
      </c>
      <c r="G14" s="322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247"/>
      <c r="FE14" s="247"/>
      <c r="FF14" s="247"/>
      <c r="FG14" s="247"/>
      <c r="FH14" s="247"/>
      <c r="FI14" s="247"/>
      <c r="FJ14" s="247"/>
      <c r="FK14" s="247"/>
      <c r="FL14" s="247"/>
      <c r="FM14" s="247"/>
      <c r="FN14" s="247"/>
      <c r="FO14" s="247"/>
      <c r="FP14" s="247"/>
      <c r="FQ14" s="247"/>
      <c r="FR14" s="247"/>
      <c r="FS14" s="247"/>
      <c r="FT14" s="247"/>
      <c r="FU14" s="247"/>
      <c r="FV14" s="247"/>
      <c r="FW14" s="247"/>
      <c r="FX14" s="247"/>
      <c r="FY14" s="247"/>
      <c r="FZ14" s="247"/>
      <c r="GA14" s="247"/>
      <c r="GB14" s="247"/>
      <c r="GC14" s="247"/>
      <c r="GD14" s="247"/>
      <c r="GE14" s="247"/>
      <c r="GF14" s="247"/>
      <c r="GG14" s="247"/>
      <c r="GH14" s="247"/>
      <c r="GI14" s="247"/>
      <c r="GJ14" s="247"/>
      <c r="GK14" s="247"/>
      <c r="GL14" s="247"/>
      <c r="GM14" s="247"/>
      <c r="GN14" s="247"/>
      <c r="GO14" s="247"/>
      <c r="GP14" s="247"/>
      <c r="GQ14" s="247"/>
      <c r="GR14" s="247"/>
      <c r="GS14" s="247"/>
      <c r="GT14" s="247"/>
      <c r="GU14" s="247"/>
      <c r="GV14" s="247"/>
      <c r="GW14" s="247"/>
      <c r="GX14" s="247"/>
      <c r="GY14" s="247"/>
      <c r="GZ14" s="247"/>
      <c r="HA14" s="247"/>
      <c r="HB14" s="247"/>
      <c r="HC14" s="247"/>
      <c r="HD14" s="247"/>
      <c r="HE14" s="247"/>
      <c r="HF14" s="247"/>
      <c r="HG14" s="247"/>
      <c r="HH14" s="247"/>
      <c r="HI14" s="247"/>
      <c r="HJ14" s="247"/>
      <c r="HK14" s="247"/>
      <c r="HL14" s="247"/>
      <c r="HM14" s="247"/>
      <c r="HN14" s="247"/>
      <c r="HO14" s="247"/>
      <c r="HP14" s="247"/>
      <c r="HQ14" s="247"/>
      <c r="HR14" s="247"/>
      <c r="HS14" s="247"/>
      <c r="HT14" s="247"/>
      <c r="HU14" s="247"/>
      <c r="HV14" s="247"/>
      <c r="HW14" s="247"/>
      <c r="HX14" s="247"/>
      <c r="HY14" s="247"/>
      <c r="HZ14" s="247"/>
      <c r="IA14" s="247"/>
      <c r="IB14" s="247"/>
      <c r="IC14" s="247"/>
      <c r="ID14" s="247"/>
      <c r="IE14" s="247"/>
      <c r="IF14" s="247"/>
      <c r="IG14" s="247"/>
      <c r="IH14" s="247"/>
      <c r="II14" s="247"/>
      <c r="IJ14" s="247"/>
      <c r="IK14" s="247"/>
      <c r="IL14" s="247"/>
      <c r="IM14" s="247"/>
      <c r="IN14" s="247"/>
      <c r="IO14" s="247"/>
      <c r="IP14" s="247"/>
      <c r="IQ14" s="247"/>
      <c r="IR14" s="247"/>
      <c r="IS14" s="247"/>
      <c r="IT14" s="247"/>
      <c r="IU14" s="247"/>
      <c r="IV14" s="247"/>
      <c r="IW14" s="247"/>
      <c r="IX14" s="247"/>
      <c r="IY14" s="247"/>
      <c r="IZ14" s="247"/>
      <c r="JA14" s="247"/>
      <c r="JB14" s="247"/>
      <c r="JC14" s="247"/>
      <c r="JD14" s="247"/>
      <c r="JE14" s="247"/>
      <c r="JF14" s="247"/>
      <c r="JG14" s="247"/>
      <c r="JH14" s="247"/>
      <c r="JI14" s="247"/>
      <c r="JJ14" s="247"/>
      <c r="JK14" s="247"/>
      <c r="JL14" s="247"/>
      <c r="JM14" s="247"/>
      <c r="JN14" s="247"/>
      <c r="JO14" s="247"/>
      <c r="JP14" s="247"/>
      <c r="JQ14" s="247"/>
      <c r="JR14" s="247"/>
      <c r="JS14" s="247"/>
      <c r="JT14" s="247"/>
      <c r="JU14" s="247"/>
      <c r="JV14" s="247"/>
      <c r="JW14" s="247"/>
      <c r="JX14" s="247"/>
      <c r="JY14" s="247"/>
      <c r="JZ14" s="247"/>
      <c r="KA14" s="247"/>
      <c r="KB14" s="247"/>
      <c r="KC14" s="247"/>
      <c r="KD14" s="247"/>
      <c r="KE14" s="247"/>
      <c r="KF14" s="247"/>
      <c r="KG14" s="247"/>
      <c r="KH14" s="247"/>
      <c r="KI14" s="247"/>
      <c r="KJ14" s="247"/>
      <c r="KK14" s="247"/>
      <c r="KL14" s="247"/>
      <c r="KM14" s="247"/>
      <c r="KN14" s="247"/>
      <c r="KO14" s="247"/>
      <c r="KP14" s="247"/>
      <c r="KQ14" s="247"/>
      <c r="KR14" s="247"/>
      <c r="KS14" s="247"/>
      <c r="KT14" s="247"/>
      <c r="KU14" s="247"/>
      <c r="KV14" s="247"/>
      <c r="KW14" s="247"/>
      <c r="KX14" s="247"/>
      <c r="KY14" s="247"/>
      <c r="KZ14" s="247"/>
      <c r="LA14" s="247"/>
      <c r="LB14" s="247"/>
      <c r="LC14" s="247"/>
      <c r="LD14" s="247"/>
      <c r="LE14" s="247"/>
      <c r="LF14" s="247"/>
      <c r="LG14" s="247"/>
      <c r="LH14" s="247"/>
      <c r="LI14" s="247"/>
      <c r="LJ14" s="247"/>
      <c r="LK14" s="247"/>
      <c r="LL14" s="247"/>
      <c r="LM14" s="247"/>
      <c r="LN14" s="247"/>
      <c r="LO14" s="247"/>
      <c r="LP14" s="247"/>
      <c r="LQ14" s="247"/>
      <c r="LR14" s="247"/>
      <c r="LS14" s="247"/>
      <c r="LT14" s="247"/>
      <c r="LU14" s="247"/>
      <c r="LV14" s="247"/>
      <c r="LW14" s="247"/>
      <c r="LX14" s="247"/>
      <c r="LY14" s="247"/>
      <c r="LZ14" s="247"/>
      <c r="MA14" s="247"/>
      <c r="MB14" s="247"/>
      <c r="MC14" s="247"/>
      <c r="MD14" s="247"/>
      <c r="ME14" s="247"/>
      <c r="MF14" s="247"/>
      <c r="MG14" s="247"/>
      <c r="MH14" s="247"/>
      <c r="MI14" s="247"/>
      <c r="MJ14" s="247"/>
      <c r="MK14" s="247"/>
      <c r="ML14" s="247"/>
      <c r="MM14" s="247"/>
      <c r="MN14" s="247"/>
      <c r="MO14" s="247"/>
      <c r="MP14" s="247"/>
      <c r="MQ14" s="247"/>
      <c r="MR14" s="247"/>
      <c r="MS14" s="247"/>
      <c r="MT14" s="247"/>
      <c r="MU14" s="247"/>
      <c r="MV14" s="247"/>
      <c r="MW14" s="247"/>
      <c r="MX14" s="247"/>
      <c r="MY14" s="247"/>
      <c r="MZ14" s="247"/>
      <c r="NA14" s="247"/>
      <c r="NB14" s="247"/>
      <c r="NC14" s="247"/>
      <c r="ND14" s="247"/>
      <c r="NE14" s="247"/>
      <c r="NF14" s="247"/>
      <c r="NG14" s="247"/>
      <c r="NH14" s="247"/>
      <c r="NI14" s="247"/>
      <c r="NJ14" s="247"/>
      <c r="NK14" s="247"/>
      <c r="NL14" s="247"/>
      <c r="NM14" s="247"/>
      <c r="NN14" s="247"/>
      <c r="NO14" s="247"/>
      <c r="NP14" s="247"/>
      <c r="NQ14" s="247"/>
      <c r="NR14" s="247"/>
      <c r="NS14" s="247"/>
      <c r="NT14" s="247"/>
      <c r="NU14" s="247"/>
      <c r="NV14" s="247"/>
      <c r="NW14" s="247"/>
      <c r="NX14" s="247"/>
      <c r="NY14" s="247"/>
      <c r="NZ14" s="247"/>
      <c r="OA14" s="247"/>
      <c r="OB14" s="247"/>
      <c r="OC14" s="247"/>
      <c r="OD14" s="247"/>
      <c r="OE14" s="247"/>
      <c r="OF14" s="247"/>
      <c r="OG14" s="247"/>
      <c r="OH14" s="247"/>
      <c r="OI14" s="247"/>
      <c r="OJ14" s="247"/>
      <c r="OK14" s="247"/>
      <c r="OL14" s="247"/>
      <c r="OM14" s="247"/>
      <c r="ON14" s="247"/>
      <c r="OO14" s="247"/>
      <c r="OP14" s="247"/>
      <c r="OQ14" s="247"/>
      <c r="OR14" s="247"/>
      <c r="OS14" s="247"/>
      <c r="OT14" s="247"/>
      <c r="OU14" s="247"/>
      <c r="OV14" s="247"/>
      <c r="OW14" s="247"/>
      <c r="OX14" s="247"/>
      <c r="OY14" s="247"/>
      <c r="OZ14" s="247"/>
      <c r="PA14" s="247"/>
      <c r="PB14" s="247"/>
      <c r="PC14" s="247"/>
      <c r="PD14" s="247"/>
      <c r="PE14" s="247"/>
      <c r="PF14" s="247"/>
      <c r="PG14" s="247"/>
      <c r="PH14" s="247"/>
      <c r="PI14" s="247"/>
      <c r="PJ14" s="247"/>
      <c r="PK14" s="247"/>
      <c r="PL14" s="247"/>
      <c r="PM14" s="247"/>
      <c r="PN14" s="247"/>
      <c r="PO14" s="247"/>
      <c r="PP14" s="247"/>
      <c r="PQ14" s="247"/>
      <c r="PR14" s="247"/>
      <c r="PS14" s="247"/>
      <c r="PT14" s="247"/>
      <c r="PU14" s="247"/>
      <c r="PV14" s="247"/>
      <c r="PW14" s="247"/>
      <c r="PX14" s="247"/>
      <c r="PY14" s="247"/>
      <c r="PZ14" s="247"/>
      <c r="QA14" s="247"/>
      <c r="QB14" s="247"/>
      <c r="QC14" s="247"/>
      <c r="QD14" s="247"/>
      <c r="QE14" s="247"/>
      <c r="QF14" s="247"/>
      <c r="QG14" s="247"/>
      <c r="QH14" s="247"/>
      <c r="QI14" s="247"/>
      <c r="QJ14" s="247"/>
      <c r="QK14" s="247"/>
      <c r="QL14" s="247"/>
      <c r="QM14" s="247"/>
      <c r="QN14" s="247"/>
      <c r="QO14" s="247"/>
      <c r="QP14" s="247"/>
      <c r="QQ14" s="247"/>
      <c r="QR14" s="247"/>
      <c r="QS14" s="247"/>
      <c r="QT14" s="247"/>
      <c r="QU14" s="247"/>
      <c r="QV14" s="247"/>
      <c r="QW14" s="247"/>
      <c r="QX14" s="247"/>
      <c r="QY14" s="247"/>
      <c r="QZ14" s="247"/>
      <c r="RA14" s="247"/>
      <c r="RB14" s="247"/>
      <c r="RC14" s="247"/>
      <c r="RD14" s="247"/>
      <c r="RE14" s="247"/>
      <c r="RF14" s="247"/>
      <c r="RG14" s="247"/>
      <c r="RH14" s="247"/>
      <c r="RI14" s="247"/>
      <c r="RJ14" s="247"/>
      <c r="RK14" s="247"/>
      <c r="RL14" s="247"/>
      <c r="RM14" s="247"/>
      <c r="RN14" s="247"/>
      <c r="RO14" s="247"/>
      <c r="RP14" s="247"/>
      <c r="RQ14" s="247"/>
      <c r="RR14" s="247"/>
      <c r="RS14" s="247"/>
      <c r="RT14" s="247"/>
      <c r="RU14" s="247"/>
      <c r="RV14" s="247"/>
      <c r="RW14" s="247"/>
      <c r="RX14" s="247"/>
      <c r="RY14" s="247"/>
      <c r="RZ14" s="247"/>
      <c r="SA14" s="247"/>
      <c r="SB14" s="247"/>
      <c r="SC14" s="247"/>
      <c r="SD14" s="247"/>
      <c r="SE14" s="247"/>
      <c r="SF14" s="247"/>
      <c r="SG14" s="247"/>
      <c r="SH14" s="247"/>
      <c r="SI14" s="247"/>
      <c r="SJ14" s="247"/>
      <c r="SK14" s="247"/>
      <c r="SL14" s="247"/>
      <c r="SM14" s="247"/>
      <c r="SN14" s="247"/>
      <c r="SO14" s="247"/>
      <c r="SP14" s="247"/>
      <c r="SQ14" s="247"/>
      <c r="SR14" s="247"/>
      <c r="SS14" s="247"/>
      <c r="ST14" s="247"/>
      <c r="SU14" s="247"/>
      <c r="SV14" s="247"/>
      <c r="SW14" s="247"/>
      <c r="SX14" s="247"/>
      <c r="SY14" s="247"/>
      <c r="SZ14" s="247"/>
      <c r="TA14" s="247"/>
      <c r="TB14" s="247"/>
      <c r="TC14" s="247"/>
      <c r="TD14" s="247"/>
      <c r="TE14" s="247"/>
      <c r="TF14" s="247"/>
      <c r="TG14" s="247"/>
      <c r="TH14" s="247"/>
      <c r="TI14" s="247"/>
      <c r="TJ14" s="247"/>
      <c r="TK14" s="247"/>
      <c r="TL14" s="247"/>
      <c r="TM14" s="247"/>
      <c r="TN14" s="247"/>
      <c r="TO14" s="247"/>
      <c r="TP14" s="247"/>
      <c r="TQ14" s="247"/>
      <c r="TR14" s="247"/>
      <c r="TS14" s="247"/>
      <c r="TT14" s="247"/>
      <c r="TU14" s="247"/>
      <c r="TV14" s="247"/>
      <c r="TW14" s="247"/>
      <c r="TX14" s="247"/>
      <c r="TY14" s="247"/>
      <c r="TZ14" s="247"/>
      <c r="UA14" s="247"/>
      <c r="UB14" s="247"/>
      <c r="UC14" s="247"/>
      <c r="UD14" s="247"/>
      <c r="UE14" s="247"/>
      <c r="UF14" s="247"/>
      <c r="UG14" s="247"/>
      <c r="UH14" s="247"/>
      <c r="UI14" s="247"/>
      <c r="UJ14" s="247"/>
      <c r="UK14" s="247"/>
      <c r="UL14" s="247"/>
      <c r="UM14" s="247"/>
      <c r="UN14" s="247"/>
      <c r="UO14" s="247"/>
      <c r="UP14" s="247"/>
      <c r="UQ14" s="247"/>
      <c r="UR14" s="247"/>
      <c r="US14" s="247"/>
      <c r="UT14" s="247"/>
      <c r="UU14" s="247"/>
      <c r="UV14" s="247"/>
      <c r="UW14" s="247"/>
      <c r="UX14" s="247"/>
      <c r="UY14" s="247"/>
      <c r="UZ14" s="247"/>
      <c r="VA14" s="247"/>
      <c r="VB14" s="247"/>
      <c r="VC14" s="247"/>
      <c r="VD14" s="247"/>
      <c r="VE14" s="247"/>
      <c r="VF14" s="247"/>
      <c r="VG14" s="247"/>
      <c r="VH14" s="247"/>
      <c r="VI14" s="247"/>
      <c r="VJ14" s="247"/>
      <c r="VK14" s="247"/>
      <c r="VL14" s="247"/>
      <c r="VM14" s="247"/>
      <c r="VN14" s="247"/>
      <c r="VO14" s="247"/>
      <c r="VP14" s="247"/>
      <c r="VQ14" s="247"/>
      <c r="VR14" s="247"/>
      <c r="VS14" s="247"/>
      <c r="VT14" s="247"/>
      <c r="VU14" s="247"/>
      <c r="VV14" s="247"/>
      <c r="VW14" s="247"/>
      <c r="VX14" s="247"/>
      <c r="VY14" s="247"/>
      <c r="VZ14" s="247"/>
      <c r="WA14" s="247"/>
      <c r="WB14" s="247"/>
      <c r="WC14" s="247"/>
      <c r="WD14" s="247"/>
      <c r="WE14" s="247"/>
      <c r="WF14" s="247"/>
      <c r="WG14" s="247"/>
      <c r="WH14" s="247"/>
      <c r="WI14" s="247"/>
      <c r="WJ14" s="247"/>
      <c r="WK14" s="247"/>
      <c r="WL14" s="247"/>
      <c r="WM14" s="247"/>
      <c r="WN14" s="247"/>
      <c r="WO14" s="247"/>
      <c r="WP14" s="247"/>
      <c r="WQ14" s="247"/>
      <c r="WR14" s="247"/>
      <c r="WS14" s="247"/>
      <c r="WT14" s="247"/>
      <c r="WU14" s="247"/>
      <c r="WV14" s="247"/>
      <c r="WW14" s="247"/>
      <c r="WX14" s="247"/>
      <c r="WY14" s="247"/>
      <c r="WZ14" s="247"/>
      <c r="XA14" s="247"/>
      <c r="XB14" s="247"/>
      <c r="XC14" s="247"/>
      <c r="XD14" s="247"/>
      <c r="XE14" s="247"/>
      <c r="XF14" s="247"/>
      <c r="XG14" s="247"/>
      <c r="XH14" s="247"/>
      <c r="XI14" s="247"/>
      <c r="XJ14" s="247"/>
      <c r="XK14" s="247"/>
      <c r="XL14" s="247"/>
      <c r="XM14" s="247"/>
      <c r="XN14" s="247"/>
      <c r="XO14" s="247"/>
      <c r="XP14" s="247"/>
      <c r="XQ14" s="247"/>
      <c r="XR14" s="247"/>
      <c r="XS14" s="247"/>
      <c r="XT14" s="247"/>
      <c r="XU14" s="247"/>
      <c r="XV14" s="247"/>
      <c r="XW14" s="247"/>
      <c r="XX14" s="247"/>
      <c r="XY14" s="247"/>
      <c r="XZ14" s="247"/>
      <c r="YA14" s="247"/>
      <c r="YB14" s="247"/>
      <c r="YC14" s="247"/>
      <c r="YD14" s="247"/>
      <c r="YE14" s="247"/>
      <c r="YF14" s="247"/>
      <c r="YG14" s="247"/>
      <c r="YH14" s="247"/>
      <c r="YI14" s="247"/>
      <c r="YJ14" s="247"/>
      <c r="YK14" s="247"/>
      <c r="YL14" s="247"/>
      <c r="YM14" s="247"/>
      <c r="YN14" s="247"/>
      <c r="YO14" s="247"/>
      <c r="YP14" s="247"/>
      <c r="YQ14" s="247"/>
      <c r="YR14" s="247"/>
      <c r="YS14" s="247"/>
      <c r="YT14" s="247"/>
      <c r="YU14" s="247"/>
      <c r="YV14" s="247"/>
      <c r="YW14" s="247"/>
      <c r="YX14" s="247"/>
      <c r="YY14" s="247"/>
      <c r="YZ14" s="247"/>
      <c r="ZA14" s="247"/>
      <c r="ZB14" s="247"/>
      <c r="ZC14" s="247"/>
      <c r="ZD14" s="247"/>
      <c r="ZE14" s="247"/>
      <c r="ZF14" s="247"/>
      <c r="ZG14" s="247"/>
      <c r="ZH14" s="247"/>
      <c r="ZI14" s="247"/>
      <c r="ZJ14" s="247"/>
      <c r="ZK14" s="247"/>
      <c r="ZL14" s="247"/>
      <c r="ZM14" s="247"/>
      <c r="ZN14" s="247"/>
      <c r="ZO14" s="247"/>
      <c r="ZP14" s="247"/>
      <c r="ZQ14" s="247"/>
      <c r="ZR14" s="247"/>
      <c r="ZS14" s="247"/>
      <c r="ZT14" s="247"/>
      <c r="ZU14" s="247"/>
      <c r="ZV14" s="247"/>
      <c r="ZW14" s="247"/>
      <c r="ZX14" s="247"/>
      <c r="ZY14" s="247"/>
      <c r="ZZ14" s="247"/>
      <c r="AAA14" s="247"/>
      <c r="AAB14" s="247"/>
      <c r="AAC14" s="247"/>
      <c r="AAD14" s="247"/>
      <c r="AAE14" s="247"/>
      <c r="AAF14" s="247"/>
      <c r="AAG14" s="247"/>
      <c r="AAH14" s="247"/>
      <c r="AAI14" s="247"/>
      <c r="AAJ14" s="247"/>
      <c r="AAK14" s="247"/>
      <c r="AAL14" s="247"/>
      <c r="AAM14" s="247"/>
      <c r="AAN14" s="247"/>
      <c r="AAO14" s="247"/>
      <c r="AAP14" s="247"/>
      <c r="AAQ14" s="247"/>
      <c r="AAR14" s="247"/>
      <c r="AAS14" s="247"/>
      <c r="AAT14" s="247"/>
      <c r="AAU14" s="247"/>
      <c r="AAV14" s="247"/>
      <c r="AAW14" s="247"/>
      <c r="AAX14" s="247"/>
      <c r="AAY14" s="247"/>
      <c r="AAZ14" s="247"/>
      <c r="ABA14" s="247"/>
      <c r="ABB14" s="247"/>
      <c r="ABC14" s="247"/>
      <c r="ABD14" s="247"/>
      <c r="ABE14" s="247"/>
      <c r="ABF14" s="247"/>
      <c r="ABG14" s="247"/>
      <c r="ABH14" s="247"/>
      <c r="ABI14" s="247"/>
      <c r="ABJ14" s="247"/>
      <c r="ABK14" s="247"/>
      <c r="ABL14" s="247"/>
      <c r="ABM14" s="247"/>
      <c r="ABN14" s="247"/>
      <c r="ABO14" s="247"/>
      <c r="ABP14" s="247"/>
      <c r="ABQ14" s="247"/>
      <c r="ABR14" s="247"/>
      <c r="ABS14" s="247"/>
      <c r="ABT14" s="247"/>
      <c r="ABU14" s="247"/>
      <c r="ABV14" s="247"/>
      <c r="ABW14" s="247"/>
      <c r="ABX14" s="247"/>
      <c r="ABY14" s="247"/>
      <c r="ABZ14" s="247"/>
      <c r="ACA14" s="247"/>
      <c r="ACB14" s="247"/>
      <c r="ACC14" s="247"/>
      <c r="ACD14" s="247"/>
      <c r="ACE14" s="247"/>
      <c r="ACF14" s="247"/>
      <c r="ACG14" s="247"/>
      <c r="ACH14" s="247"/>
      <c r="ACI14" s="247"/>
      <c r="ACJ14" s="247"/>
      <c r="ACK14" s="247"/>
      <c r="ACL14" s="247"/>
      <c r="ACM14" s="247"/>
      <c r="ACN14" s="247"/>
      <c r="ACO14" s="247"/>
      <c r="ACP14" s="247"/>
      <c r="ACQ14" s="247"/>
      <c r="ACR14" s="247"/>
      <c r="ACS14" s="247"/>
      <c r="ACT14" s="247"/>
      <c r="ACU14" s="247"/>
      <c r="ACV14" s="247"/>
      <c r="ACW14" s="247"/>
      <c r="ACX14" s="247"/>
      <c r="ACY14" s="247"/>
      <c r="ACZ14" s="247"/>
      <c r="ADA14" s="247"/>
      <c r="ADB14" s="247"/>
      <c r="ADC14" s="247"/>
      <c r="ADD14" s="247"/>
      <c r="ADE14" s="247"/>
      <c r="ADF14" s="247"/>
      <c r="ADG14" s="247"/>
      <c r="ADH14" s="247"/>
      <c r="ADI14" s="247"/>
      <c r="ADJ14" s="247"/>
      <c r="ADK14" s="247"/>
      <c r="ADL14" s="247"/>
      <c r="ADM14" s="247"/>
      <c r="ADN14" s="247"/>
      <c r="ADO14" s="247"/>
      <c r="ADP14" s="247"/>
      <c r="ADQ14" s="247"/>
      <c r="ADR14" s="247"/>
      <c r="ADS14" s="247"/>
      <c r="ADT14" s="247"/>
      <c r="ADU14" s="247"/>
      <c r="ADV14" s="247"/>
      <c r="ADW14" s="247"/>
      <c r="ADX14" s="247"/>
      <c r="ADY14" s="247"/>
      <c r="ADZ14" s="247"/>
      <c r="AEA14" s="247"/>
      <c r="AEB14" s="247"/>
      <c r="AEC14" s="247"/>
      <c r="AED14" s="247"/>
      <c r="AEE14" s="247"/>
      <c r="AEF14" s="247"/>
      <c r="AEG14" s="247"/>
      <c r="AEH14" s="247"/>
      <c r="AEI14" s="247"/>
      <c r="AEJ14" s="247"/>
      <c r="AEK14" s="247"/>
      <c r="AEL14" s="247"/>
      <c r="AEM14" s="247"/>
      <c r="AEN14" s="247"/>
      <c r="AEO14" s="247"/>
      <c r="AEP14" s="247"/>
      <c r="AEQ14" s="247"/>
      <c r="AER14" s="247"/>
      <c r="AES14" s="247"/>
      <c r="AET14" s="247"/>
      <c r="AEU14" s="247"/>
      <c r="AEV14" s="247"/>
      <c r="AEW14" s="247"/>
      <c r="AEX14" s="247"/>
      <c r="AEY14" s="247"/>
      <c r="AEZ14" s="247"/>
      <c r="AFA14" s="247"/>
      <c r="AFB14" s="247"/>
      <c r="AFC14" s="247"/>
      <c r="AFD14" s="247"/>
      <c r="AFE14" s="247"/>
      <c r="AFF14" s="247"/>
      <c r="AFG14" s="247"/>
      <c r="AFH14" s="247"/>
      <c r="AFI14" s="247"/>
      <c r="AFJ14" s="247"/>
      <c r="AFK14" s="247"/>
      <c r="AFL14" s="247"/>
      <c r="AFM14" s="247"/>
      <c r="AFN14" s="247"/>
      <c r="AFO14" s="247"/>
      <c r="AFP14" s="247"/>
      <c r="AFQ14" s="247"/>
      <c r="AFR14" s="247"/>
      <c r="AFS14" s="247"/>
      <c r="AFT14" s="247"/>
      <c r="AFU14" s="247"/>
      <c r="AFV14" s="247"/>
      <c r="AFW14" s="247"/>
      <c r="AFX14" s="247"/>
      <c r="AFY14" s="247"/>
      <c r="AFZ14" s="247"/>
      <c r="AGA14" s="247"/>
      <c r="AGB14" s="247"/>
      <c r="AGC14" s="247"/>
      <c r="AGD14" s="247"/>
      <c r="AGE14" s="247"/>
      <c r="AGF14" s="247"/>
      <c r="AGG14" s="247"/>
      <c r="AGH14" s="247"/>
      <c r="AGI14" s="247"/>
      <c r="AGJ14" s="247"/>
      <c r="AGK14" s="247"/>
      <c r="AGL14" s="247"/>
      <c r="AGM14" s="247"/>
      <c r="AGN14" s="247"/>
      <c r="AGO14" s="247"/>
      <c r="AGP14" s="247"/>
      <c r="AGQ14" s="247"/>
      <c r="AGR14" s="247"/>
      <c r="AGS14" s="247"/>
      <c r="AGT14" s="247"/>
      <c r="AGU14" s="247"/>
      <c r="AGV14" s="247"/>
      <c r="AGW14" s="247"/>
      <c r="AGX14" s="247"/>
      <c r="AGY14" s="247"/>
      <c r="AGZ14" s="247"/>
      <c r="AHA14" s="247"/>
      <c r="AHB14" s="247"/>
      <c r="AHC14" s="247"/>
      <c r="AHD14" s="247"/>
      <c r="AHE14" s="247"/>
      <c r="AHF14" s="247"/>
      <c r="AHG14" s="247"/>
      <c r="AHH14" s="247"/>
      <c r="AHI14" s="247"/>
      <c r="AHJ14" s="247"/>
      <c r="AHK14" s="247"/>
      <c r="AHL14" s="247"/>
      <c r="AHM14" s="247"/>
      <c r="AHN14" s="247"/>
      <c r="AHO14" s="247"/>
      <c r="AHP14" s="247"/>
      <c r="AHQ14" s="247"/>
      <c r="AHR14" s="247"/>
      <c r="AHS14" s="247"/>
      <c r="AHT14" s="247"/>
      <c r="AHU14" s="247"/>
      <c r="AHV14" s="247"/>
      <c r="AHW14" s="247"/>
      <c r="AHX14" s="247"/>
      <c r="AHY14" s="247"/>
      <c r="AHZ14" s="247"/>
      <c r="AIA14" s="247"/>
      <c r="AIB14" s="247"/>
      <c r="AIC14" s="247"/>
      <c r="AID14" s="247"/>
      <c r="AIE14" s="247"/>
      <c r="AIF14" s="247"/>
      <c r="AIG14" s="247"/>
      <c r="AIH14" s="247"/>
      <c r="AII14" s="247"/>
      <c r="AIJ14" s="247"/>
      <c r="AIK14" s="247"/>
      <c r="AIL14" s="247"/>
      <c r="AIM14" s="247"/>
      <c r="AIN14" s="247"/>
      <c r="AIO14" s="247"/>
      <c r="AIP14" s="247"/>
      <c r="AIQ14" s="247"/>
      <c r="AIR14" s="247"/>
      <c r="AIS14" s="247"/>
      <c r="AIT14" s="247"/>
      <c r="AIU14" s="247"/>
      <c r="AIV14" s="247"/>
      <c r="AIW14" s="247"/>
      <c r="AIX14" s="247"/>
      <c r="AIY14" s="247"/>
      <c r="AIZ14" s="247"/>
      <c r="AJA14" s="247"/>
      <c r="AJB14" s="247"/>
      <c r="AJC14" s="247"/>
      <c r="AJD14" s="247"/>
      <c r="AJE14" s="247"/>
      <c r="AJF14" s="247"/>
      <c r="AJG14" s="247"/>
      <c r="AJH14" s="247"/>
      <c r="AJI14" s="247"/>
      <c r="AJJ14" s="247"/>
      <c r="AJK14" s="247"/>
      <c r="AJL14" s="247"/>
      <c r="AJM14" s="247"/>
      <c r="AJN14" s="247"/>
      <c r="AJO14" s="247"/>
      <c r="AJP14" s="247"/>
      <c r="AJQ14" s="247"/>
      <c r="AJR14" s="247"/>
      <c r="AJS14" s="247"/>
      <c r="AJT14" s="247"/>
      <c r="AJU14" s="247"/>
      <c r="AJV14" s="247"/>
      <c r="AJW14" s="247"/>
      <c r="AJX14" s="247"/>
      <c r="AJY14" s="247"/>
      <c r="AJZ14" s="247"/>
      <c r="AKA14" s="247"/>
      <c r="AKB14" s="247"/>
      <c r="AKC14" s="247"/>
      <c r="AKD14" s="247"/>
      <c r="AKE14" s="247"/>
      <c r="AKF14" s="247"/>
      <c r="AKG14" s="247"/>
      <c r="AKH14" s="247"/>
      <c r="AKI14" s="247"/>
      <c r="AKJ14" s="247"/>
      <c r="AKK14" s="247"/>
      <c r="AKL14" s="247"/>
      <c r="AKM14" s="247"/>
      <c r="AKN14" s="247"/>
      <c r="AKO14" s="247"/>
      <c r="AKP14" s="247"/>
      <c r="AKQ14" s="247"/>
      <c r="AKR14" s="247"/>
      <c r="AKS14" s="247"/>
      <c r="AKT14" s="247"/>
      <c r="AKU14" s="247"/>
      <c r="AKV14" s="247"/>
      <c r="AKW14" s="247"/>
      <c r="AKX14" s="247"/>
      <c r="AKY14" s="247"/>
      <c r="AKZ14" s="247"/>
      <c r="ALA14" s="247"/>
      <c r="ALB14" s="247"/>
      <c r="ALC14" s="247"/>
      <c r="ALD14" s="247"/>
      <c r="ALE14" s="247"/>
      <c r="ALF14" s="247"/>
      <c r="ALG14" s="247"/>
      <c r="ALH14" s="247"/>
      <c r="ALI14" s="247"/>
      <c r="ALJ14" s="247"/>
      <c r="ALK14" s="247"/>
      <c r="ALL14" s="247"/>
      <c r="ALM14" s="247"/>
      <c r="ALN14" s="247"/>
      <c r="ALO14" s="247"/>
      <c r="ALP14" s="247"/>
    </row>
    <row r="15" spans="1:1004" ht="26.25" customHeight="1" x14ac:dyDescent="0.2">
      <c r="A15" s="254">
        <v>1.3</v>
      </c>
      <c r="B15" s="312" t="s">
        <v>258</v>
      </c>
      <c r="C15" s="313">
        <v>60</v>
      </c>
      <c r="D15" s="257" t="s">
        <v>257</v>
      </c>
      <c r="E15" s="314"/>
      <c r="F15" s="259">
        <f>C15*E15</f>
        <v>0</v>
      </c>
      <c r="G15" s="322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7"/>
      <c r="CP15" s="247"/>
      <c r="CQ15" s="247"/>
      <c r="CR15" s="247"/>
      <c r="CS15" s="247"/>
      <c r="CT15" s="247"/>
      <c r="CU15" s="247"/>
      <c r="CV15" s="247"/>
      <c r="CW15" s="247"/>
      <c r="CX15" s="247"/>
      <c r="CY15" s="247"/>
      <c r="CZ15" s="247"/>
      <c r="DA15" s="247"/>
      <c r="DB15" s="247"/>
      <c r="DC15" s="247"/>
      <c r="DD15" s="247"/>
      <c r="DE15" s="247"/>
      <c r="DF15" s="247"/>
      <c r="DG15" s="247"/>
      <c r="DH15" s="247"/>
      <c r="DI15" s="247"/>
      <c r="DJ15" s="247"/>
      <c r="DK15" s="247"/>
      <c r="DL15" s="247"/>
      <c r="DM15" s="247"/>
      <c r="DN15" s="247"/>
      <c r="DO15" s="247"/>
      <c r="DP15" s="247"/>
      <c r="DQ15" s="247"/>
      <c r="DR15" s="247"/>
      <c r="DS15" s="247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247"/>
      <c r="ES15" s="247"/>
      <c r="ET15" s="247"/>
      <c r="EU15" s="247"/>
      <c r="EV15" s="247"/>
      <c r="EW15" s="247"/>
      <c r="EX15" s="247"/>
      <c r="EY15" s="247"/>
      <c r="EZ15" s="247"/>
      <c r="FA15" s="247"/>
      <c r="FB15" s="247"/>
      <c r="FC15" s="247"/>
      <c r="FD15" s="247"/>
      <c r="FE15" s="247"/>
      <c r="FF15" s="247"/>
      <c r="FG15" s="247"/>
      <c r="FH15" s="247"/>
      <c r="FI15" s="247"/>
      <c r="FJ15" s="247"/>
      <c r="FK15" s="247"/>
      <c r="FL15" s="247"/>
      <c r="FM15" s="247"/>
      <c r="FN15" s="247"/>
      <c r="FO15" s="247"/>
      <c r="FP15" s="247"/>
      <c r="FQ15" s="247"/>
      <c r="FR15" s="247"/>
      <c r="FS15" s="247"/>
      <c r="FT15" s="247"/>
      <c r="FU15" s="247"/>
      <c r="FV15" s="247"/>
      <c r="FW15" s="247"/>
      <c r="FX15" s="247"/>
      <c r="FY15" s="247"/>
      <c r="FZ15" s="247"/>
      <c r="GA15" s="247"/>
      <c r="GB15" s="247"/>
      <c r="GC15" s="247"/>
      <c r="GD15" s="247"/>
      <c r="GE15" s="247"/>
      <c r="GF15" s="247"/>
      <c r="GG15" s="247"/>
      <c r="GH15" s="247"/>
      <c r="GI15" s="247"/>
      <c r="GJ15" s="247"/>
      <c r="GK15" s="247"/>
      <c r="GL15" s="247"/>
      <c r="GM15" s="247"/>
      <c r="GN15" s="247"/>
      <c r="GO15" s="247"/>
      <c r="GP15" s="247"/>
      <c r="GQ15" s="247"/>
      <c r="GR15" s="247"/>
      <c r="GS15" s="247"/>
      <c r="GT15" s="247"/>
      <c r="GU15" s="247"/>
      <c r="GV15" s="247"/>
      <c r="GW15" s="247"/>
      <c r="GX15" s="247"/>
      <c r="GY15" s="247"/>
      <c r="GZ15" s="247"/>
      <c r="HA15" s="247"/>
      <c r="HB15" s="247"/>
      <c r="HC15" s="247"/>
      <c r="HD15" s="247"/>
      <c r="HE15" s="247"/>
      <c r="HF15" s="247"/>
      <c r="HG15" s="247"/>
      <c r="HH15" s="247"/>
      <c r="HI15" s="247"/>
      <c r="HJ15" s="247"/>
      <c r="HK15" s="247"/>
      <c r="HL15" s="247"/>
      <c r="HM15" s="247"/>
      <c r="HN15" s="247"/>
      <c r="HO15" s="247"/>
      <c r="HP15" s="247"/>
      <c r="HQ15" s="247"/>
      <c r="HR15" s="247"/>
      <c r="HS15" s="247"/>
      <c r="HT15" s="247"/>
      <c r="HU15" s="247"/>
      <c r="HV15" s="247"/>
      <c r="HW15" s="247"/>
      <c r="HX15" s="247"/>
      <c r="HY15" s="247"/>
      <c r="HZ15" s="247"/>
      <c r="IA15" s="247"/>
      <c r="IB15" s="247"/>
      <c r="IC15" s="247"/>
      <c r="ID15" s="247"/>
      <c r="IE15" s="247"/>
      <c r="IF15" s="247"/>
      <c r="IG15" s="247"/>
      <c r="IH15" s="247"/>
      <c r="II15" s="247"/>
      <c r="IJ15" s="247"/>
      <c r="IK15" s="247"/>
      <c r="IL15" s="247"/>
      <c r="IM15" s="247"/>
      <c r="IN15" s="247"/>
      <c r="IO15" s="247"/>
      <c r="IP15" s="247"/>
      <c r="IQ15" s="247"/>
      <c r="IR15" s="247"/>
      <c r="IS15" s="247"/>
      <c r="IT15" s="247"/>
      <c r="IU15" s="247"/>
      <c r="IV15" s="247"/>
      <c r="IW15" s="247"/>
      <c r="IX15" s="247"/>
      <c r="IY15" s="247"/>
      <c r="IZ15" s="247"/>
      <c r="JA15" s="247"/>
      <c r="JB15" s="247"/>
      <c r="JC15" s="247"/>
      <c r="JD15" s="247"/>
      <c r="JE15" s="247"/>
      <c r="JF15" s="247"/>
      <c r="JG15" s="247"/>
      <c r="JH15" s="247"/>
      <c r="JI15" s="247"/>
      <c r="JJ15" s="247"/>
      <c r="JK15" s="247"/>
      <c r="JL15" s="247"/>
      <c r="JM15" s="247"/>
      <c r="JN15" s="247"/>
      <c r="JO15" s="247"/>
      <c r="JP15" s="247"/>
      <c r="JQ15" s="247"/>
      <c r="JR15" s="247"/>
      <c r="JS15" s="247"/>
      <c r="JT15" s="247"/>
      <c r="JU15" s="247"/>
      <c r="JV15" s="247"/>
      <c r="JW15" s="247"/>
      <c r="JX15" s="247"/>
      <c r="JY15" s="247"/>
      <c r="JZ15" s="247"/>
      <c r="KA15" s="247"/>
      <c r="KB15" s="247"/>
      <c r="KC15" s="247"/>
      <c r="KD15" s="247"/>
      <c r="KE15" s="247"/>
      <c r="KF15" s="247"/>
      <c r="KG15" s="247"/>
      <c r="KH15" s="247"/>
      <c r="KI15" s="247"/>
      <c r="KJ15" s="247"/>
      <c r="KK15" s="247"/>
      <c r="KL15" s="247"/>
      <c r="KM15" s="247"/>
      <c r="KN15" s="247"/>
      <c r="KO15" s="247"/>
      <c r="KP15" s="247"/>
      <c r="KQ15" s="247"/>
      <c r="KR15" s="247"/>
      <c r="KS15" s="247"/>
      <c r="KT15" s="247"/>
      <c r="KU15" s="247"/>
      <c r="KV15" s="247"/>
      <c r="KW15" s="247"/>
      <c r="KX15" s="247"/>
      <c r="KY15" s="247"/>
      <c r="KZ15" s="247"/>
      <c r="LA15" s="247"/>
      <c r="LB15" s="247"/>
      <c r="LC15" s="247"/>
      <c r="LD15" s="247"/>
      <c r="LE15" s="247"/>
      <c r="LF15" s="247"/>
      <c r="LG15" s="247"/>
      <c r="LH15" s="247"/>
      <c r="LI15" s="247"/>
      <c r="LJ15" s="247"/>
      <c r="LK15" s="247"/>
      <c r="LL15" s="247"/>
      <c r="LM15" s="247"/>
      <c r="LN15" s="247"/>
      <c r="LO15" s="247"/>
      <c r="LP15" s="247"/>
      <c r="LQ15" s="247"/>
      <c r="LR15" s="247"/>
      <c r="LS15" s="247"/>
      <c r="LT15" s="247"/>
      <c r="LU15" s="247"/>
      <c r="LV15" s="247"/>
      <c r="LW15" s="247"/>
      <c r="LX15" s="247"/>
      <c r="LY15" s="247"/>
      <c r="LZ15" s="247"/>
      <c r="MA15" s="247"/>
      <c r="MB15" s="247"/>
      <c r="MC15" s="247"/>
      <c r="MD15" s="247"/>
      <c r="ME15" s="247"/>
      <c r="MF15" s="247"/>
      <c r="MG15" s="247"/>
      <c r="MH15" s="247"/>
      <c r="MI15" s="247"/>
      <c r="MJ15" s="247"/>
      <c r="MK15" s="247"/>
      <c r="ML15" s="247"/>
      <c r="MM15" s="247"/>
      <c r="MN15" s="247"/>
      <c r="MO15" s="247"/>
      <c r="MP15" s="247"/>
      <c r="MQ15" s="247"/>
      <c r="MR15" s="247"/>
      <c r="MS15" s="247"/>
      <c r="MT15" s="247"/>
      <c r="MU15" s="247"/>
      <c r="MV15" s="247"/>
      <c r="MW15" s="247"/>
      <c r="MX15" s="247"/>
      <c r="MY15" s="247"/>
      <c r="MZ15" s="247"/>
      <c r="NA15" s="247"/>
      <c r="NB15" s="247"/>
      <c r="NC15" s="247"/>
      <c r="ND15" s="247"/>
      <c r="NE15" s="247"/>
      <c r="NF15" s="247"/>
      <c r="NG15" s="247"/>
      <c r="NH15" s="247"/>
      <c r="NI15" s="247"/>
      <c r="NJ15" s="247"/>
      <c r="NK15" s="247"/>
      <c r="NL15" s="247"/>
      <c r="NM15" s="247"/>
      <c r="NN15" s="247"/>
      <c r="NO15" s="247"/>
      <c r="NP15" s="247"/>
      <c r="NQ15" s="247"/>
      <c r="NR15" s="247"/>
      <c r="NS15" s="247"/>
      <c r="NT15" s="247"/>
      <c r="NU15" s="247"/>
      <c r="NV15" s="247"/>
      <c r="NW15" s="247"/>
      <c r="NX15" s="247"/>
      <c r="NY15" s="247"/>
      <c r="NZ15" s="247"/>
      <c r="OA15" s="247"/>
      <c r="OB15" s="247"/>
      <c r="OC15" s="247"/>
      <c r="OD15" s="247"/>
      <c r="OE15" s="247"/>
      <c r="OF15" s="247"/>
      <c r="OG15" s="247"/>
      <c r="OH15" s="247"/>
      <c r="OI15" s="247"/>
      <c r="OJ15" s="247"/>
      <c r="OK15" s="247"/>
      <c r="OL15" s="247"/>
      <c r="OM15" s="247"/>
      <c r="ON15" s="247"/>
      <c r="OO15" s="247"/>
      <c r="OP15" s="247"/>
      <c r="OQ15" s="247"/>
      <c r="OR15" s="247"/>
      <c r="OS15" s="247"/>
      <c r="OT15" s="247"/>
      <c r="OU15" s="247"/>
      <c r="OV15" s="247"/>
      <c r="OW15" s="247"/>
      <c r="OX15" s="247"/>
      <c r="OY15" s="247"/>
      <c r="OZ15" s="247"/>
      <c r="PA15" s="247"/>
      <c r="PB15" s="247"/>
      <c r="PC15" s="247"/>
      <c r="PD15" s="247"/>
      <c r="PE15" s="247"/>
      <c r="PF15" s="247"/>
      <c r="PG15" s="247"/>
      <c r="PH15" s="247"/>
      <c r="PI15" s="247"/>
      <c r="PJ15" s="247"/>
      <c r="PK15" s="247"/>
      <c r="PL15" s="247"/>
      <c r="PM15" s="247"/>
      <c r="PN15" s="247"/>
      <c r="PO15" s="247"/>
      <c r="PP15" s="247"/>
      <c r="PQ15" s="247"/>
      <c r="PR15" s="247"/>
      <c r="PS15" s="247"/>
      <c r="PT15" s="247"/>
      <c r="PU15" s="247"/>
      <c r="PV15" s="247"/>
      <c r="PW15" s="247"/>
      <c r="PX15" s="247"/>
      <c r="PY15" s="247"/>
      <c r="PZ15" s="247"/>
      <c r="QA15" s="247"/>
      <c r="QB15" s="247"/>
      <c r="QC15" s="247"/>
      <c r="QD15" s="247"/>
      <c r="QE15" s="247"/>
      <c r="QF15" s="247"/>
      <c r="QG15" s="247"/>
      <c r="QH15" s="247"/>
      <c r="QI15" s="247"/>
      <c r="QJ15" s="247"/>
      <c r="QK15" s="247"/>
      <c r="QL15" s="247"/>
      <c r="QM15" s="247"/>
      <c r="QN15" s="247"/>
      <c r="QO15" s="247"/>
      <c r="QP15" s="247"/>
      <c r="QQ15" s="247"/>
      <c r="QR15" s="247"/>
      <c r="QS15" s="247"/>
      <c r="QT15" s="247"/>
      <c r="QU15" s="247"/>
      <c r="QV15" s="247"/>
      <c r="QW15" s="247"/>
      <c r="QX15" s="247"/>
      <c r="QY15" s="247"/>
      <c r="QZ15" s="247"/>
      <c r="RA15" s="247"/>
      <c r="RB15" s="247"/>
      <c r="RC15" s="247"/>
      <c r="RD15" s="247"/>
      <c r="RE15" s="247"/>
      <c r="RF15" s="247"/>
      <c r="RG15" s="247"/>
      <c r="RH15" s="247"/>
      <c r="RI15" s="247"/>
      <c r="RJ15" s="247"/>
      <c r="RK15" s="247"/>
      <c r="RL15" s="247"/>
      <c r="RM15" s="247"/>
      <c r="RN15" s="247"/>
      <c r="RO15" s="247"/>
      <c r="RP15" s="247"/>
      <c r="RQ15" s="247"/>
      <c r="RR15" s="247"/>
      <c r="RS15" s="247"/>
      <c r="RT15" s="247"/>
      <c r="RU15" s="247"/>
      <c r="RV15" s="247"/>
      <c r="RW15" s="247"/>
      <c r="RX15" s="247"/>
      <c r="RY15" s="247"/>
      <c r="RZ15" s="247"/>
      <c r="SA15" s="247"/>
      <c r="SB15" s="247"/>
      <c r="SC15" s="247"/>
      <c r="SD15" s="247"/>
      <c r="SE15" s="247"/>
      <c r="SF15" s="247"/>
      <c r="SG15" s="247"/>
      <c r="SH15" s="247"/>
      <c r="SI15" s="247"/>
      <c r="SJ15" s="247"/>
      <c r="SK15" s="247"/>
      <c r="SL15" s="247"/>
      <c r="SM15" s="247"/>
      <c r="SN15" s="247"/>
      <c r="SO15" s="247"/>
      <c r="SP15" s="247"/>
      <c r="SQ15" s="247"/>
      <c r="SR15" s="247"/>
      <c r="SS15" s="247"/>
      <c r="ST15" s="247"/>
      <c r="SU15" s="247"/>
      <c r="SV15" s="247"/>
      <c r="SW15" s="247"/>
      <c r="SX15" s="247"/>
      <c r="SY15" s="247"/>
      <c r="SZ15" s="247"/>
      <c r="TA15" s="247"/>
      <c r="TB15" s="247"/>
      <c r="TC15" s="247"/>
      <c r="TD15" s="247"/>
      <c r="TE15" s="247"/>
      <c r="TF15" s="247"/>
      <c r="TG15" s="247"/>
      <c r="TH15" s="247"/>
      <c r="TI15" s="247"/>
      <c r="TJ15" s="247"/>
      <c r="TK15" s="247"/>
      <c r="TL15" s="247"/>
      <c r="TM15" s="247"/>
      <c r="TN15" s="247"/>
      <c r="TO15" s="247"/>
      <c r="TP15" s="247"/>
      <c r="TQ15" s="247"/>
      <c r="TR15" s="247"/>
      <c r="TS15" s="247"/>
      <c r="TT15" s="247"/>
      <c r="TU15" s="247"/>
      <c r="TV15" s="247"/>
      <c r="TW15" s="247"/>
      <c r="TX15" s="247"/>
      <c r="TY15" s="247"/>
      <c r="TZ15" s="247"/>
      <c r="UA15" s="247"/>
      <c r="UB15" s="247"/>
      <c r="UC15" s="247"/>
      <c r="UD15" s="247"/>
      <c r="UE15" s="247"/>
      <c r="UF15" s="247"/>
      <c r="UG15" s="247"/>
      <c r="UH15" s="247"/>
      <c r="UI15" s="247"/>
      <c r="UJ15" s="247"/>
      <c r="UK15" s="247"/>
      <c r="UL15" s="247"/>
      <c r="UM15" s="247"/>
      <c r="UN15" s="247"/>
      <c r="UO15" s="247"/>
      <c r="UP15" s="247"/>
      <c r="UQ15" s="247"/>
      <c r="UR15" s="247"/>
      <c r="US15" s="247"/>
      <c r="UT15" s="247"/>
      <c r="UU15" s="247"/>
      <c r="UV15" s="247"/>
      <c r="UW15" s="247"/>
      <c r="UX15" s="247"/>
      <c r="UY15" s="247"/>
      <c r="UZ15" s="247"/>
      <c r="VA15" s="247"/>
      <c r="VB15" s="247"/>
      <c r="VC15" s="247"/>
      <c r="VD15" s="247"/>
      <c r="VE15" s="247"/>
      <c r="VF15" s="247"/>
      <c r="VG15" s="247"/>
      <c r="VH15" s="247"/>
      <c r="VI15" s="247"/>
      <c r="VJ15" s="247"/>
      <c r="VK15" s="247"/>
      <c r="VL15" s="247"/>
      <c r="VM15" s="247"/>
      <c r="VN15" s="247"/>
      <c r="VO15" s="247"/>
      <c r="VP15" s="247"/>
      <c r="VQ15" s="247"/>
      <c r="VR15" s="247"/>
      <c r="VS15" s="247"/>
      <c r="VT15" s="247"/>
      <c r="VU15" s="247"/>
      <c r="VV15" s="247"/>
      <c r="VW15" s="247"/>
      <c r="VX15" s="247"/>
      <c r="VY15" s="247"/>
      <c r="VZ15" s="247"/>
      <c r="WA15" s="247"/>
      <c r="WB15" s="247"/>
      <c r="WC15" s="247"/>
      <c r="WD15" s="247"/>
      <c r="WE15" s="247"/>
      <c r="WF15" s="247"/>
      <c r="WG15" s="247"/>
      <c r="WH15" s="247"/>
      <c r="WI15" s="247"/>
      <c r="WJ15" s="247"/>
      <c r="WK15" s="247"/>
      <c r="WL15" s="247"/>
      <c r="WM15" s="247"/>
      <c r="WN15" s="247"/>
      <c r="WO15" s="247"/>
      <c r="WP15" s="247"/>
      <c r="WQ15" s="247"/>
      <c r="WR15" s="247"/>
      <c r="WS15" s="247"/>
      <c r="WT15" s="247"/>
      <c r="WU15" s="247"/>
      <c r="WV15" s="247"/>
      <c r="WW15" s="247"/>
      <c r="WX15" s="247"/>
      <c r="WY15" s="247"/>
      <c r="WZ15" s="247"/>
      <c r="XA15" s="247"/>
      <c r="XB15" s="247"/>
      <c r="XC15" s="247"/>
      <c r="XD15" s="247"/>
      <c r="XE15" s="247"/>
      <c r="XF15" s="247"/>
      <c r="XG15" s="247"/>
      <c r="XH15" s="247"/>
      <c r="XI15" s="247"/>
      <c r="XJ15" s="247"/>
      <c r="XK15" s="247"/>
      <c r="XL15" s="247"/>
      <c r="XM15" s="247"/>
      <c r="XN15" s="247"/>
      <c r="XO15" s="247"/>
      <c r="XP15" s="247"/>
      <c r="XQ15" s="247"/>
      <c r="XR15" s="247"/>
      <c r="XS15" s="247"/>
      <c r="XT15" s="247"/>
      <c r="XU15" s="247"/>
      <c r="XV15" s="247"/>
      <c r="XW15" s="247"/>
      <c r="XX15" s="247"/>
      <c r="XY15" s="247"/>
      <c r="XZ15" s="247"/>
      <c r="YA15" s="247"/>
      <c r="YB15" s="247"/>
      <c r="YC15" s="247"/>
      <c r="YD15" s="247"/>
      <c r="YE15" s="247"/>
      <c r="YF15" s="247"/>
      <c r="YG15" s="247"/>
      <c r="YH15" s="247"/>
      <c r="YI15" s="247"/>
      <c r="YJ15" s="247"/>
      <c r="YK15" s="247"/>
      <c r="YL15" s="247"/>
      <c r="YM15" s="247"/>
      <c r="YN15" s="247"/>
      <c r="YO15" s="247"/>
      <c r="YP15" s="247"/>
      <c r="YQ15" s="247"/>
      <c r="YR15" s="247"/>
      <c r="YS15" s="247"/>
      <c r="YT15" s="247"/>
      <c r="YU15" s="247"/>
      <c r="YV15" s="247"/>
      <c r="YW15" s="247"/>
      <c r="YX15" s="247"/>
      <c r="YY15" s="247"/>
      <c r="YZ15" s="247"/>
      <c r="ZA15" s="247"/>
      <c r="ZB15" s="247"/>
      <c r="ZC15" s="247"/>
      <c r="ZD15" s="247"/>
      <c r="ZE15" s="247"/>
      <c r="ZF15" s="247"/>
      <c r="ZG15" s="247"/>
      <c r="ZH15" s="247"/>
      <c r="ZI15" s="247"/>
      <c r="ZJ15" s="247"/>
      <c r="ZK15" s="247"/>
      <c r="ZL15" s="247"/>
      <c r="ZM15" s="247"/>
      <c r="ZN15" s="247"/>
      <c r="ZO15" s="247"/>
      <c r="ZP15" s="247"/>
      <c r="ZQ15" s="247"/>
      <c r="ZR15" s="247"/>
      <c r="ZS15" s="247"/>
      <c r="ZT15" s="247"/>
      <c r="ZU15" s="247"/>
      <c r="ZV15" s="247"/>
      <c r="ZW15" s="247"/>
      <c r="ZX15" s="247"/>
      <c r="ZY15" s="247"/>
      <c r="ZZ15" s="247"/>
      <c r="AAA15" s="247"/>
      <c r="AAB15" s="247"/>
      <c r="AAC15" s="247"/>
      <c r="AAD15" s="247"/>
      <c r="AAE15" s="247"/>
      <c r="AAF15" s="247"/>
      <c r="AAG15" s="247"/>
      <c r="AAH15" s="247"/>
      <c r="AAI15" s="247"/>
      <c r="AAJ15" s="247"/>
      <c r="AAK15" s="247"/>
      <c r="AAL15" s="247"/>
      <c r="AAM15" s="247"/>
      <c r="AAN15" s="247"/>
      <c r="AAO15" s="247"/>
      <c r="AAP15" s="247"/>
      <c r="AAQ15" s="247"/>
      <c r="AAR15" s="247"/>
      <c r="AAS15" s="247"/>
      <c r="AAT15" s="247"/>
      <c r="AAU15" s="247"/>
      <c r="AAV15" s="247"/>
      <c r="AAW15" s="247"/>
      <c r="AAX15" s="247"/>
      <c r="AAY15" s="247"/>
      <c r="AAZ15" s="247"/>
      <c r="ABA15" s="247"/>
      <c r="ABB15" s="247"/>
      <c r="ABC15" s="247"/>
      <c r="ABD15" s="247"/>
      <c r="ABE15" s="247"/>
      <c r="ABF15" s="247"/>
      <c r="ABG15" s="247"/>
      <c r="ABH15" s="247"/>
      <c r="ABI15" s="247"/>
      <c r="ABJ15" s="247"/>
      <c r="ABK15" s="247"/>
      <c r="ABL15" s="247"/>
      <c r="ABM15" s="247"/>
      <c r="ABN15" s="247"/>
      <c r="ABO15" s="247"/>
      <c r="ABP15" s="247"/>
      <c r="ABQ15" s="247"/>
      <c r="ABR15" s="247"/>
      <c r="ABS15" s="247"/>
      <c r="ABT15" s="247"/>
      <c r="ABU15" s="247"/>
      <c r="ABV15" s="247"/>
      <c r="ABW15" s="247"/>
      <c r="ABX15" s="247"/>
      <c r="ABY15" s="247"/>
      <c r="ABZ15" s="247"/>
      <c r="ACA15" s="247"/>
      <c r="ACB15" s="247"/>
      <c r="ACC15" s="247"/>
      <c r="ACD15" s="247"/>
      <c r="ACE15" s="247"/>
      <c r="ACF15" s="247"/>
      <c r="ACG15" s="247"/>
      <c r="ACH15" s="247"/>
      <c r="ACI15" s="247"/>
      <c r="ACJ15" s="247"/>
      <c r="ACK15" s="247"/>
      <c r="ACL15" s="247"/>
      <c r="ACM15" s="247"/>
      <c r="ACN15" s="247"/>
      <c r="ACO15" s="247"/>
      <c r="ACP15" s="247"/>
      <c r="ACQ15" s="247"/>
      <c r="ACR15" s="247"/>
      <c r="ACS15" s="247"/>
      <c r="ACT15" s="247"/>
      <c r="ACU15" s="247"/>
      <c r="ACV15" s="247"/>
      <c r="ACW15" s="247"/>
      <c r="ACX15" s="247"/>
      <c r="ACY15" s="247"/>
      <c r="ACZ15" s="247"/>
      <c r="ADA15" s="247"/>
      <c r="ADB15" s="247"/>
      <c r="ADC15" s="247"/>
      <c r="ADD15" s="247"/>
      <c r="ADE15" s="247"/>
      <c r="ADF15" s="247"/>
      <c r="ADG15" s="247"/>
      <c r="ADH15" s="247"/>
      <c r="ADI15" s="247"/>
      <c r="ADJ15" s="247"/>
      <c r="ADK15" s="247"/>
      <c r="ADL15" s="247"/>
      <c r="ADM15" s="247"/>
      <c r="ADN15" s="247"/>
      <c r="ADO15" s="247"/>
      <c r="ADP15" s="247"/>
      <c r="ADQ15" s="247"/>
      <c r="ADR15" s="247"/>
      <c r="ADS15" s="247"/>
      <c r="ADT15" s="247"/>
      <c r="ADU15" s="247"/>
      <c r="ADV15" s="247"/>
      <c r="ADW15" s="247"/>
      <c r="ADX15" s="247"/>
      <c r="ADY15" s="247"/>
      <c r="ADZ15" s="247"/>
      <c r="AEA15" s="247"/>
      <c r="AEB15" s="247"/>
      <c r="AEC15" s="247"/>
      <c r="AED15" s="247"/>
      <c r="AEE15" s="247"/>
      <c r="AEF15" s="247"/>
      <c r="AEG15" s="247"/>
      <c r="AEH15" s="247"/>
      <c r="AEI15" s="247"/>
      <c r="AEJ15" s="247"/>
      <c r="AEK15" s="247"/>
      <c r="AEL15" s="247"/>
      <c r="AEM15" s="247"/>
      <c r="AEN15" s="247"/>
      <c r="AEO15" s="247"/>
      <c r="AEP15" s="247"/>
      <c r="AEQ15" s="247"/>
      <c r="AER15" s="247"/>
      <c r="AES15" s="247"/>
      <c r="AET15" s="247"/>
      <c r="AEU15" s="247"/>
      <c r="AEV15" s="247"/>
      <c r="AEW15" s="247"/>
      <c r="AEX15" s="247"/>
      <c r="AEY15" s="247"/>
      <c r="AEZ15" s="247"/>
      <c r="AFA15" s="247"/>
      <c r="AFB15" s="247"/>
      <c r="AFC15" s="247"/>
      <c r="AFD15" s="247"/>
      <c r="AFE15" s="247"/>
      <c r="AFF15" s="247"/>
      <c r="AFG15" s="247"/>
      <c r="AFH15" s="247"/>
      <c r="AFI15" s="247"/>
      <c r="AFJ15" s="247"/>
      <c r="AFK15" s="247"/>
      <c r="AFL15" s="247"/>
      <c r="AFM15" s="247"/>
      <c r="AFN15" s="247"/>
      <c r="AFO15" s="247"/>
      <c r="AFP15" s="247"/>
      <c r="AFQ15" s="247"/>
      <c r="AFR15" s="247"/>
      <c r="AFS15" s="247"/>
      <c r="AFT15" s="247"/>
      <c r="AFU15" s="247"/>
      <c r="AFV15" s="247"/>
      <c r="AFW15" s="247"/>
      <c r="AFX15" s="247"/>
      <c r="AFY15" s="247"/>
      <c r="AFZ15" s="247"/>
      <c r="AGA15" s="247"/>
      <c r="AGB15" s="247"/>
      <c r="AGC15" s="247"/>
      <c r="AGD15" s="247"/>
      <c r="AGE15" s="247"/>
      <c r="AGF15" s="247"/>
      <c r="AGG15" s="247"/>
      <c r="AGH15" s="247"/>
      <c r="AGI15" s="247"/>
      <c r="AGJ15" s="247"/>
      <c r="AGK15" s="247"/>
      <c r="AGL15" s="247"/>
      <c r="AGM15" s="247"/>
      <c r="AGN15" s="247"/>
      <c r="AGO15" s="247"/>
      <c r="AGP15" s="247"/>
      <c r="AGQ15" s="247"/>
      <c r="AGR15" s="247"/>
      <c r="AGS15" s="247"/>
      <c r="AGT15" s="247"/>
      <c r="AGU15" s="247"/>
      <c r="AGV15" s="247"/>
      <c r="AGW15" s="247"/>
      <c r="AGX15" s="247"/>
      <c r="AGY15" s="247"/>
      <c r="AGZ15" s="247"/>
      <c r="AHA15" s="247"/>
      <c r="AHB15" s="247"/>
      <c r="AHC15" s="247"/>
      <c r="AHD15" s="247"/>
      <c r="AHE15" s="247"/>
      <c r="AHF15" s="247"/>
      <c r="AHG15" s="247"/>
      <c r="AHH15" s="247"/>
      <c r="AHI15" s="247"/>
      <c r="AHJ15" s="247"/>
      <c r="AHK15" s="247"/>
      <c r="AHL15" s="247"/>
      <c r="AHM15" s="247"/>
      <c r="AHN15" s="247"/>
      <c r="AHO15" s="247"/>
      <c r="AHP15" s="247"/>
      <c r="AHQ15" s="247"/>
      <c r="AHR15" s="247"/>
      <c r="AHS15" s="247"/>
      <c r="AHT15" s="247"/>
      <c r="AHU15" s="247"/>
      <c r="AHV15" s="247"/>
      <c r="AHW15" s="247"/>
      <c r="AHX15" s="247"/>
      <c r="AHY15" s="247"/>
      <c r="AHZ15" s="247"/>
      <c r="AIA15" s="247"/>
      <c r="AIB15" s="247"/>
      <c r="AIC15" s="247"/>
      <c r="AID15" s="247"/>
      <c r="AIE15" s="247"/>
      <c r="AIF15" s="247"/>
      <c r="AIG15" s="247"/>
      <c r="AIH15" s="247"/>
      <c r="AII15" s="247"/>
      <c r="AIJ15" s="247"/>
      <c r="AIK15" s="247"/>
      <c r="AIL15" s="247"/>
      <c r="AIM15" s="247"/>
      <c r="AIN15" s="247"/>
      <c r="AIO15" s="247"/>
      <c r="AIP15" s="247"/>
      <c r="AIQ15" s="247"/>
      <c r="AIR15" s="247"/>
      <c r="AIS15" s="247"/>
      <c r="AIT15" s="247"/>
      <c r="AIU15" s="247"/>
      <c r="AIV15" s="247"/>
      <c r="AIW15" s="247"/>
      <c r="AIX15" s="247"/>
      <c r="AIY15" s="247"/>
      <c r="AIZ15" s="247"/>
      <c r="AJA15" s="247"/>
      <c r="AJB15" s="247"/>
      <c r="AJC15" s="247"/>
      <c r="AJD15" s="247"/>
      <c r="AJE15" s="247"/>
      <c r="AJF15" s="247"/>
      <c r="AJG15" s="247"/>
      <c r="AJH15" s="247"/>
      <c r="AJI15" s="247"/>
      <c r="AJJ15" s="247"/>
      <c r="AJK15" s="247"/>
      <c r="AJL15" s="247"/>
      <c r="AJM15" s="247"/>
      <c r="AJN15" s="247"/>
      <c r="AJO15" s="247"/>
      <c r="AJP15" s="247"/>
      <c r="AJQ15" s="247"/>
      <c r="AJR15" s="247"/>
      <c r="AJS15" s="247"/>
      <c r="AJT15" s="247"/>
      <c r="AJU15" s="247"/>
      <c r="AJV15" s="247"/>
      <c r="AJW15" s="247"/>
      <c r="AJX15" s="247"/>
      <c r="AJY15" s="247"/>
      <c r="AJZ15" s="247"/>
      <c r="AKA15" s="247"/>
      <c r="AKB15" s="247"/>
      <c r="AKC15" s="247"/>
      <c r="AKD15" s="247"/>
      <c r="AKE15" s="247"/>
      <c r="AKF15" s="247"/>
      <c r="AKG15" s="247"/>
      <c r="AKH15" s="247"/>
      <c r="AKI15" s="247"/>
      <c r="AKJ15" s="247"/>
      <c r="AKK15" s="247"/>
      <c r="AKL15" s="247"/>
      <c r="AKM15" s="247"/>
      <c r="AKN15" s="247"/>
      <c r="AKO15" s="247"/>
      <c r="AKP15" s="247"/>
      <c r="AKQ15" s="247"/>
      <c r="AKR15" s="247"/>
      <c r="AKS15" s="247"/>
      <c r="AKT15" s="247"/>
      <c r="AKU15" s="247"/>
      <c r="AKV15" s="247"/>
      <c r="AKW15" s="247"/>
      <c r="AKX15" s="247"/>
      <c r="AKY15" s="247"/>
      <c r="AKZ15" s="247"/>
      <c r="ALA15" s="247"/>
      <c r="ALB15" s="247"/>
      <c r="ALC15" s="247"/>
      <c r="ALD15" s="247"/>
      <c r="ALE15" s="247"/>
      <c r="ALF15" s="247"/>
      <c r="ALG15" s="247"/>
      <c r="ALH15" s="247"/>
      <c r="ALI15" s="247"/>
      <c r="ALJ15" s="247"/>
      <c r="ALK15" s="247"/>
      <c r="ALL15" s="247"/>
      <c r="ALM15" s="247"/>
      <c r="ALN15" s="247"/>
      <c r="ALO15" s="247"/>
      <c r="ALP15" s="247"/>
    </row>
    <row r="16" spans="1:1004" ht="25.5" customHeight="1" x14ac:dyDescent="0.2">
      <c r="A16" s="254">
        <v>1.4</v>
      </c>
      <c r="B16" s="255" t="s">
        <v>259</v>
      </c>
      <c r="C16" s="256">
        <v>1</v>
      </c>
      <c r="D16" s="257" t="s">
        <v>5</v>
      </c>
      <c r="E16" s="258"/>
      <c r="F16" s="259">
        <f>C16*E16</f>
        <v>0</v>
      </c>
      <c r="G16" s="322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7"/>
      <c r="FG16" s="247"/>
      <c r="FH16" s="247"/>
      <c r="FI16" s="247"/>
      <c r="FJ16" s="247"/>
      <c r="FK16" s="247"/>
      <c r="FL16" s="247"/>
      <c r="FM16" s="247"/>
      <c r="FN16" s="247"/>
      <c r="FO16" s="247"/>
      <c r="FP16" s="247"/>
      <c r="FQ16" s="247"/>
      <c r="FR16" s="247"/>
      <c r="FS16" s="247"/>
      <c r="FT16" s="247"/>
      <c r="FU16" s="247"/>
      <c r="FV16" s="247"/>
      <c r="FW16" s="247"/>
      <c r="FX16" s="247"/>
      <c r="FY16" s="247"/>
      <c r="FZ16" s="247"/>
      <c r="GA16" s="247"/>
      <c r="GB16" s="247"/>
      <c r="GC16" s="247"/>
      <c r="GD16" s="247"/>
      <c r="GE16" s="247"/>
      <c r="GF16" s="247"/>
      <c r="GG16" s="247"/>
      <c r="GH16" s="247"/>
      <c r="GI16" s="247"/>
      <c r="GJ16" s="247"/>
      <c r="GK16" s="247"/>
      <c r="GL16" s="247"/>
      <c r="GM16" s="247"/>
      <c r="GN16" s="247"/>
      <c r="GO16" s="247"/>
      <c r="GP16" s="247"/>
      <c r="GQ16" s="247"/>
      <c r="GR16" s="247"/>
      <c r="GS16" s="247"/>
      <c r="GT16" s="247"/>
      <c r="GU16" s="247"/>
      <c r="GV16" s="247"/>
      <c r="GW16" s="247"/>
      <c r="GX16" s="247"/>
      <c r="GY16" s="247"/>
      <c r="GZ16" s="247"/>
      <c r="HA16" s="247"/>
      <c r="HB16" s="247"/>
      <c r="HC16" s="247"/>
      <c r="HD16" s="247"/>
      <c r="HE16" s="247"/>
      <c r="HF16" s="247"/>
      <c r="HG16" s="247"/>
      <c r="HH16" s="247"/>
      <c r="HI16" s="247"/>
      <c r="HJ16" s="247"/>
      <c r="HK16" s="247"/>
      <c r="HL16" s="247"/>
      <c r="HM16" s="247"/>
      <c r="HN16" s="247"/>
      <c r="HO16" s="247"/>
      <c r="HP16" s="247"/>
      <c r="HQ16" s="247"/>
      <c r="HR16" s="247"/>
      <c r="HS16" s="247"/>
      <c r="HT16" s="247"/>
      <c r="HU16" s="247"/>
      <c r="HV16" s="247"/>
      <c r="HW16" s="247"/>
      <c r="HX16" s="247"/>
      <c r="HY16" s="247"/>
      <c r="HZ16" s="247"/>
      <c r="IA16" s="247"/>
      <c r="IB16" s="247"/>
      <c r="IC16" s="247"/>
      <c r="ID16" s="247"/>
      <c r="IE16" s="247"/>
      <c r="IF16" s="247"/>
      <c r="IG16" s="247"/>
      <c r="IH16" s="247"/>
      <c r="II16" s="247"/>
      <c r="IJ16" s="247"/>
      <c r="IK16" s="247"/>
      <c r="IL16" s="247"/>
      <c r="IM16" s="247"/>
      <c r="IN16" s="247"/>
      <c r="IO16" s="247"/>
      <c r="IP16" s="247"/>
      <c r="IQ16" s="247"/>
      <c r="IR16" s="247"/>
      <c r="IS16" s="247"/>
      <c r="IT16" s="247"/>
      <c r="IU16" s="247"/>
      <c r="IV16" s="247"/>
      <c r="IW16" s="247"/>
      <c r="IX16" s="247"/>
      <c r="IY16" s="247"/>
      <c r="IZ16" s="247"/>
      <c r="JA16" s="247"/>
      <c r="JB16" s="247"/>
      <c r="JC16" s="247"/>
      <c r="JD16" s="247"/>
      <c r="JE16" s="247"/>
      <c r="JF16" s="247"/>
      <c r="JG16" s="247"/>
      <c r="JH16" s="247"/>
      <c r="JI16" s="247"/>
      <c r="JJ16" s="247"/>
      <c r="JK16" s="247"/>
      <c r="JL16" s="247"/>
      <c r="JM16" s="247"/>
      <c r="JN16" s="247"/>
      <c r="JO16" s="247"/>
      <c r="JP16" s="247"/>
      <c r="JQ16" s="247"/>
      <c r="JR16" s="247"/>
      <c r="JS16" s="247"/>
      <c r="JT16" s="247"/>
      <c r="JU16" s="247"/>
      <c r="JV16" s="247"/>
      <c r="JW16" s="247"/>
      <c r="JX16" s="247"/>
      <c r="JY16" s="247"/>
      <c r="JZ16" s="247"/>
      <c r="KA16" s="247"/>
      <c r="KB16" s="247"/>
      <c r="KC16" s="247"/>
      <c r="KD16" s="247"/>
      <c r="KE16" s="247"/>
      <c r="KF16" s="247"/>
      <c r="KG16" s="247"/>
      <c r="KH16" s="247"/>
      <c r="KI16" s="247"/>
      <c r="KJ16" s="247"/>
      <c r="KK16" s="247"/>
      <c r="KL16" s="247"/>
      <c r="KM16" s="247"/>
      <c r="KN16" s="247"/>
      <c r="KO16" s="247"/>
      <c r="KP16" s="247"/>
      <c r="KQ16" s="247"/>
      <c r="KR16" s="247"/>
      <c r="KS16" s="247"/>
      <c r="KT16" s="247"/>
      <c r="KU16" s="247"/>
      <c r="KV16" s="247"/>
      <c r="KW16" s="247"/>
      <c r="KX16" s="247"/>
      <c r="KY16" s="247"/>
      <c r="KZ16" s="247"/>
      <c r="LA16" s="247"/>
      <c r="LB16" s="247"/>
      <c r="LC16" s="247"/>
      <c r="LD16" s="247"/>
      <c r="LE16" s="247"/>
      <c r="LF16" s="247"/>
      <c r="LG16" s="247"/>
      <c r="LH16" s="247"/>
      <c r="LI16" s="247"/>
      <c r="LJ16" s="247"/>
      <c r="LK16" s="247"/>
      <c r="LL16" s="247"/>
      <c r="LM16" s="247"/>
      <c r="LN16" s="247"/>
      <c r="LO16" s="247"/>
      <c r="LP16" s="247"/>
      <c r="LQ16" s="247"/>
      <c r="LR16" s="247"/>
      <c r="LS16" s="247"/>
      <c r="LT16" s="247"/>
      <c r="LU16" s="247"/>
      <c r="LV16" s="247"/>
      <c r="LW16" s="247"/>
      <c r="LX16" s="247"/>
      <c r="LY16" s="247"/>
      <c r="LZ16" s="247"/>
      <c r="MA16" s="247"/>
      <c r="MB16" s="247"/>
      <c r="MC16" s="247"/>
      <c r="MD16" s="247"/>
      <c r="ME16" s="247"/>
      <c r="MF16" s="247"/>
      <c r="MG16" s="247"/>
      <c r="MH16" s="247"/>
      <c r="MI16" s="247"/>
      <c r="MJ16" s="247"/>
      <c r="MK16" s="247"/>
      <c r="ML16" s="247"/>
      <c r="MM16" s="247"/>
      <c r="MN16" s="247"/>
      <c r="MO16" s="247"/>
      <c r="MP16" s="247"/>
      <c r="MQ16" s="247"/>
      <c r="MR16" s="247"/>
      <c r="MS16" s="247"/>
      <c r="MT16" s="247"/>
      <c r="MU16" s="247"/>
      <c r="MV16" s="247"/>
      <c r="MW16" s="247"/>
      <c r="MX16" s="247"/>
      <c r="MY16" s="247"/>
      <c r="MZ16" s="247"/>
      <c r="NA16" s="247"/>
      <c r="NB16" s="247"/>
      <c r="NC16" s="247"/>
      <c r="ND16" s="247"/>
      <c r="NE16" s="247"/>
      <c r="NF16" s="247"/>
      <c r="NG16" s="247"/>
      <c r="NH16" s="247"/>
      <c r="NI16" s="247"/>
      <c r="NJ16" s="247"/>
      <c r="NK16" s="247"/>
      <c r="NL16" s="247"/>
      <c r="NM16" s="247"/>
      <c r="NN16" s="247"/>
      <c r="NO16" s="247"/>
      <c r="NP16" s="247"/>
      <c r="NQ16" s="247"/>
      <c r="NR16" s="247"/>
      <c r="NS16" s="247"/>
      <c r="NT16" s="247"/>
      <c r="NU16" s="247"/>
      <c r="NV16" s="247"/>
      <c r="NW16" s="247"/>
      <c r="NX16" s="247"/>
      <c r="NY16" s="247"/>
      <c r="NZ16" s="247"/>
      <c r="OA16" s="247"/>
      <c r="OB16" s="247"/>
      <c r="OC16" s="247"/>
      <c r="OD16" s="247"/>
      <c r="OE16" s="247"/>
      <c r="OF16" s="247"/>
      <c r="OG16" s="247"/>
      <c r="OH16" s="247"/>
      <c r="OI16" s="247"/>
      <c r="OJ16" s="247"/>
      <c r="OK16" s="247"/>
      <c r="OL16" s="247"/>
      <c r="OM16" s="247"/>
      <c r="ON16" s="247"/>
      <c r="OO16" s="247"/>
      <c r="OP16" s="247"/>
      <c r="OQ16" s="247"/>
      <c r="OR16" s="247"/>
      <c r="OS16" s="247"/>
      <c r="OT16" s="247"/>
      <c r="OU16" s="247"/>
      <c r="OV16" s="247"/>
      <c r="OW16" s="247"/>
      <c r="OX16" s="247"/>
      <c r="OY16" s="247"/>
      <c r="OZ16" s="247"/>
      <c r="PA16" s="247"/>
      <c r="PB16" s="247"/>
      <c r="PC16" s="247"/>
      <c r="PD16" s="247"/>
      <c r="PE16" s="247"/>
      <c r="PF16" s="247"/>
      <c r="PG16" s="247"/>
      <c r="PH16" s="247"/>
      <c r="PI16" s="247"/>
      <c r="PJ16" s="247"/>
      <c r="PK16" s="247"/>
      <c r="PL16" s="247"/>
      <c r="PM16" s="247"/>
      <c r="PN16" s="247"/>
      <c r="PO16" s="247"/>
      <c r="PP16" s="247"/>
      <c r="PQ16" s="247"/>
      <c r="PR16" s="247"/>
      <c r="PS16" s="247"/>
      <c r="PT16" s="247"/>
      <c r="PU16" s="247"/>
      <c r="PV16" s="247"/>
      <c r="PW16" s="247"/>
      <c r="PX16" s="247"/>
      <c r="PY16" s="247"/>
      <c r="PZ16" s="247"/>
      <c r="QA16" s="247"/>
      <c r="QB16" s="247"/>
      <c r="QC16" s="247"/>
      <c r="QD16" s="247"/>
      <c r="QE16" s="247"/>
      <c r="QF16" s="247"/>
      <c r="QG16" s="247"/>
      <c r="QH16" s="247"/>
      <c r="QI16" s="247"/>
      <c r="QJ16" s="247"/>
      <c r="QK16" s="247"/>
      <c r="QL16" s="247"/>
      <c r="QM16" s="247"/>
      <c r="QN16" s="247"/>
      <c r="QO16" s="247"/>
      <c r="QP16" s="247"/>
      <c r="QQ16" s="247"/>
      <c r="QR16" s="247"/>
      <c r="QS16" s="247"/>
      <c r="QT16" s="247"/>
      <c r="QU16" s="247"/>
      <c r="QV16" s="247"/>
      <c r="QW16" s="247"/>
      <c r="QX16" s="247"/>
      <c r="QY16" s="247"/>
      <c r="QZ16" s="247"/>
      <c r="RA16" s="247"/>
      <c r="RB16" s="247"/>
      <c r="RC16" s="247"/>
      <c r="RD16" s="247"/>
      <c r="RE16" s="247"/>
      <c r="RF16" s="247"/>
      <c r="RG16" s="247"/>
      <c r="RH16" s="247"/>
      <c r="RI16" s="247"/>
      <c r="RJ16" s="247"/>
      <c r="RK16" s="247"/>
      <c r="RL16" s="247"/>
      <c r="RM16" s="247"/>
      <c r="RN16" s="247"/>
      <c r="RO16" s="247"/>
      <c r="RP16" s="247"/>
      <c r="RQ16" s="247"/>
      <c r="RR16" s="247"/>
      <c r="RS16" s="247"/>
      <c r="RT16" s="247"/>
      <c r="RU16" s="247"/>
      <c r="RV16" s="247"/>
      <c r="RW16" s="247"/>
      <c r="RX16" s="247"/>
      <c r="RY16" s="247"/>
      <c r="RZ16" s="247"/>
      <c r="SA16" s="247"/>
      <c r="SB16" s="247"/>
      <c r="SC16" s="247"/>
      <c r="SD16" s="247"/>
      <c r="SE16" s="247"/>
      <c r="SF16" s="247"/>
      <c r="SG16" s="247"/>
      <c r="SH16" s="247"/>
      <c r="SI16" s="247"/>
      <c r="SJ16" s="247"/>
      <c r="SK16" s="247"/>
      <c r="SL16" s="247"/>
      <c r="SM16" s="247"/>
      <c r="SN16" s="247"/>
      <c r="SO16" s="247"/>
      <c r="SP16" s="247"/>
      <c r="SQ16" s="247"/>
      <c r="SR16" s="247"/>
      <c r="SS16" s="247"/>
      <c r="ST16" s="247"/>
      <c r="SU16" s="247"/>
      <c r="SV16" s="247"/>
      <c r="SW16" s="247"/>
      <c r="SX16" s="247"/>
      <c r="SY16" s="247"/>
      <c r="SZ16" s="247"/>
      <c r="TA16" s="247"/>
      <c r="TB16" s="247"/>
      <c r="TC16" s="247"/>
      <c r="TD16" s="247"/>
      <c r="TE16" s="247"/>
      <c r="TF16" s="247"/>
      <c r="TG16" s="247"/>
      <c r="TH16" s="247"/>
      <c r="TI16" s="247"/>
      <c r="TJ16" s="247"/>
      <c r="TK16" s="247"/>
      <c r="TL16" s="247"/>
      <c r="TM16" s="247"/>
      <c r="TN16" s="247"/>
      <c r="TO16" s="247"/>
      <c r="TP16" s="247"/>
      <c r="TQ16" s="247"/>
      <c r="TR16" s="247"/>
      <c r="TS16" s="247"/>
      <c r="TT16" s="247"/>
      <c r="TU16" s="247"/>
      <c r="TV16" s="247"/>
      <c r="TW16" s="247"/>
      <c r="TX16" s="247"/>
      <c r="TY16" s="247"/>
      <c r="TZ16" s="247"/>
      <c r="UA16" s="247"/>
      <c r="UB16" s="247"/>
      <c r="UC16" s="247"/>
      <c r="UD16" s="247"/>
      <c r="UE16" s="247"/>
      <c r="UF16" s="247"/>
      <c r="UG16" s="247"/>
      <c r="UH16" s="247"/>
      <c r="UI16" s="247"/>
      <c r="UJ16" s="247"/>
      <c r="UK16" s="247"/>
      <c r="UL16" s="247"/>
      <c r="UM16" s="247"/>
      <c r="UN16" s="247"/>
      <c r="UO16" s="247"/>
      <c r="UP16" s="247"/>
      <c r="UQ16" s="247"/>
      <c r="UR16" s="247"/>
      <c r="US16" s="247"/>
      <c r="UT16" s="247"/>
      <c r="UU16" s="247"/>
      <c r="UV16" s="247"/>
      <c r="UW16" s="247"/>
      <c r="UX16" s="247"/>
      <c r="UY16" s="247"/>
      <c r="UZ16" s="247"/>
      <c r="VA16" s="247"/>
      <c r="VB16" s="247"/>
      <c r="VC16" s="247"/>
      <c r="VD16" s="247"/>
      <c r="VE16" s="247"/>
      <c r="VF16" s="247"/>
      <c r="VG16" s="247"/>
      <c r="VH16" s="247"/>
      <c r="VI16" s="247"/>
      <c r="VJ16" s="247"/>
      <c r="VK16" s="247"/>
      <c r="VL16" s="247"/>
      <c r="VM16" s="247"/>
      <c r="VN16" s="247"/>
      <c r="VO16" s="247"/>
      <c r="VP16" s="247"/>
      <c r="VQ16" s="247"/>
      <c r="VR16" s="247"/>
      <c r="VS16" s="247"/>
      <c r="VT16" s="247"/>
      <c r="VU16" s="247"/>
      <c r="VV16" s="247"/>
      <c r="VW16" s="247"/>
      <c r="VX16" s="247"/>
      <c r="VY16" s="247"/>
      <c r="VZ16" s="247"/>
      <c r="WA16" s="247"/>
      <c r="WB16" s="247"/>
      <c r="WC16" s="247"/>
      <c r="WD16" s="247"/>
      <c r="WE16" s="247"/>
      <c r="WF16" s="247"/>
      <c r="WG16" s="247"/>
      <c r="WH16" s="247"/>
      <c r="WI16" s="247"/>
      <c r="WJ16" s="247"/>
      <c r="WK16" s="247"/>
      <c r="WL16" s="247"/>
      <c r="WM16" s="247"/>
      <c r="WN16" s="247"/>
      <c r="WO16" s="247"/>
      <c r="WP16" s="247"/>
      <c r="WQ16" s="247"/>
      <c r="WR16" s="247"/>
      <c r="WS16" s="247"/>
      <c r="WT16" s="247"/>
      <c r="WU16" s="247"/>
      <c r="WV16" s="247"/>
      <c r="WW16" s="247"/>
      <c r="WX16" s="247"/>
      <c r="WY16" s="247"/>
      <c r="WZ16" s="247"/>
      <c r="XA16" s="247"/>
      <c r="XB16" s="247"/>
      <c r="XC16" s="247"/>
      <c r="XD16" s="247"/>
      <c r="XE16" s="247"/>
      <c r="XF16" s="247"/>
      <c r="XG16" s="247"/>
      <c r="XH16" s="247"/>
      <c r="XI16" s="247"/>
      <c r="XJ16" s="247"/>
      <c r="XK16" s="247"/>
      <c r="XL16" s="247"/>
      <c r="XM16" s="247"/>
      <c r="XN16" s="247"/>
      <c r="XO16" s="247"/>
      <c r="XP16" s="247"/>
      <c r="XQ16" s="247"/>
      <c r="XR16" s="247"/>
      <c r="XS16" s="247"/>
      <c r="XT16" s="247"/>
      <c r="XU16" s="247"/>
      <c r="XV16" s="247"/>
      <c r="XW16" s="247"/>
      <c r="XX16" s="247"/>
      <c r="XY16" s="247"/>
      <c r="XZ16" s="247"/>
      <c r="YA16" s="247"/>
      <c r="YB16" s="247"/>
      <c r="YC16" s="247"/>
      <c r="YD16" s="247"/>
      <c r="YE16" s="247"/>
      <c r="YF16" s="247"/>
      <c r="YG16" s="247"/>
      <c r="YH16" s="247"/>
      <c r="YI16" s="247"/>
      <c r="YJ16" s="247"/>
      <c r="YK16" s="247"/>
      <c r="YL16" s="247"/>
      <c r="YM16" s="247"/>
      <c r="YN16" s="247"/>
      <c r="YO16" s="247"/>
      <c r="YP16" s="247"/>
      <c r="YQ16" s="247"/>
      <c r="YR16" s="247"/>
      <c r="YS16" s="247"/>
      <c r="YT16" s="247"/>
      <c r="YU16" s="247"/>
      <c r="YV16" s="247"/>
      <c r="YW16" s="247"/>
      <c r="YX16" s="247"/>
      <c r="YY16" s="247"/>
      <c r="YZ16" s="247"/>
      <c r="ZA16" s="247"/>
      <c r="ZB16" s="247"/>
      <c r="ZC16" s="247"/>
      <c r="ZD16" s="247"/>
      <c r="ZE16" s="247"/>
      <c r="ZF16" s="247"/>
      <c r="ZG16" s="247"/>
      <c r="ZH16" s="247"/>
      <c r="ZI16" s="247"/>
      <c r="ZJ16" s="247"/>
      <c r="ZK16" s="247"/>
      <c r="ZL16" s="247"/>
      <c r="ZM16" s="247"/>
      <c r="ZN16" s="247"/>
      <c r="ZO16" s="247"/>
      <c r="ZP16" s="247"/>
      <c r="ZQ16" s="247"/>
      <c r="ZR16" s="247"/>
      <c r="ZS16" s="247"/>
      <c r="ZT16" s="247"/>
      <c r="ZU16" s="247"/>
      <c r="ZV16" s="247"/>
      <c r="ZW16" s="247"/>
      <c r="ZX16" s="247"/>
      <c r="ZY16" s="247"/>
      <c r="ZZ16" s="247"/>
      <c r="AAA16" s="247"/>
      <c r="AAB16" s="247"/>
      <c r="AAC16" s="247"/>
      <c r="AAD16" s="247"/>
      <c r="AAE16" s="247"/>
      <c r="AAF16" s="247"/>
      <c r="AAG16" s="247"/>
      <c r="AAH16" s="247"/>
      <c r="AAI16" s="247"/>
      <c r="AAJ16" s="247"/>
      <c r="AAK16" s="247"/>
      <c r="AAL16" s="247"/>
      <c r="AAM16" s="247"/>
      <c r="AAN16" s="247"/>
      <c r="AAO16" s="247"/>
      <c r="AAP16" s="247"/>
      <c r="AAQ16" s="247"/>
      <c r="AAR16" s="247"/>
      <c r="AAS16" s="247"/>
      <c r="AAT16" s="247"/>
      <c r="AAU16" s="247"/>
      <c r="AAV16" s="247"/>
      <c r="AAW16" s="247"/>
      <c r="AAX16" s="247"/>
      <c r="AAY16" s="247"/>
      <c r="AAZ16" s="247"/>
      <c r="ABA16" s="247"/>
      <c r="ABB16" s="247"/>
      <c r="ABC16" s="247"/>
      <c r="ABD16" s="247"/>
      <c r="ABE16" s="247"/>
      <c r="ABF16" s="247"/>
      <c r="ABG16" s="247"/>
      <c r="ABH16" s="247"/>
      <c r="ABI16" s="247"/>
      <c r="ABJ16" s="247"/>
      <c r="ABK16" s="247"/>
      <c r="ABL16" s="247"/>
      <c r="ABM16" s="247"/>
      <c r="ABN16" s="247"/>
      <c r="ABO16" s="247"/>
      <c r="ABP16" s="247"/>
      <c r="ABQ16" s="247"/>
      <c r="ABR16" s="247"/>
      <c r="ABS16" s="247"/>
      <c r="ABT16" s="247"/>
      <c r="ABU16" s="247"/>
      <c r="ABV16" s="247"/>
      <c r="ABW16" s="247"/>
      <c r="ABX16" s="247"/>
      <c r="ABY16" s="247"/>
      <c r="ABZ16" s="247"/>
      <c r="ACA16" s="247"/>
      <c r="ACB16" s="247"/>
      <c r="ACC16" s="247"/>
      <c r="ACD16" s="247"/>
      <c r="ACE16" s="247"/>
      <c r="ACF16" s="247"/>
      <c r="ACG16" s="247"/>
      <c r="ACH16" s="247"/>
      <c r="ACI16" s="247"/>
      <c r="ACJ16" s="247"/>
      <c r="ACK16" s="247"/>
      <c r="ACL16" s="247"/>
      <c r="ACM16" s="247"/>
      <c r="ACN16" s="247"/>
      <c r="ACO16" s="247"/>
      <c r="ACP16" s="247"/>
      <c r="ACQ16" s="247"/>
      <c r="ACR16" s="247"/>
      <c r="ACS16" s="247"/>
      <c r="ACT16" s="247"/>
      <c r="ACU16" s="247"/>
      <c r="ACV16" s="247"/>
      <c r="ACW16" s="247"/>
      <c r="ACX16" s="247"/>
      <c r="ACY16" s="247"/>
      <c r="ACZ16" s="247"/>
      <c r="ADA16" s="247"/>
      <c r="ADB16" s="247"/>
      <c r="ADC16" s="247"/>
      <c r="ADD16" s="247"/>
      <c r="ADE16" s="247"/>
      <c r="ADF16" s="247"/>
      <c r="ADG16" s="247"/>
      <c r="ADH16" s="247"/>
      <c r="ADI16" s="247"/>
      <c r="ADJ16" s="247"/>
      <c r="ADK16" s="247"/>
      <c r="ADL16" s="247"/>
      <c r="ADM16" s="247"/>
      <c r="ADN16" s="247"/>
      <c r="ADO16" s="247"/>
      <c r="ADP16" s="247"/>
      <c r="ADQ16" s="247"/>
      <c r="ADR16" s="247"/>
      <c r="ADS16" s="247"/>
      <c r="ADT16" s="247"/>
      <c r="ADU16" s="247"/>
      <c r="ADV16" s="247"/>
      <c r="ADW16" s="247"/>
      <c r="ADX16" s="247"/>
      <c r="ADY16" s="247"/>
      <c r="ADZ16" s="247"/>
      <c r="AEA16" s="247"/>
      <c r="AEB16" s="247"/>
      <c r="AEC16" s="247"/>
      <c r="AED16" s="247"/>
      <c r="AEE16" s="247"/>
      <c r="AEF16" s="247"/>
      <c r="AEG16" s="247"/>
      <c r="AEH16" s="247"/>
      <c r="AEI16" s="247"/>
      <c r="AEJ16" s="247"/>
      <c r="AEK16" s="247"/>
      <c r="AEL16" s="247"/>
      <c r="AEM16" s="247"/>
      <c r="AEN16" s="247"/>
      <c r="AEO16" s="247"/>
      <c r="AEP16" s="247"/>
      <c r="AEQ16" s="247"/>
      <c r="AER16" s="247"/>
      <c r="AES16" s="247"/>
      <c r="AET16" s="247"/>
      <c r="AEU16" s="247"/>
      <c r="AEV16" s="247"/>
      <c r="AEW16" s="247"/>
      <c r="AEX16" s="247"/>
      <c r="AEY16" s="247"/>
      <c r="AEZ16" s="247"/>
      <c r="AFA16" s="247"/>
      <c r="AFB16" s="247"/>
      <c r="AFC16" s="247"/>
      <c r="AFD16" s="247"/>
      <c r="AFE16" s="247"/>
      <c r="AFF16" s="247"/>
      <c r="AFG16" s="247"/>
      <c r="AFH16" s="247"/>
      <c r="AFI16" s="247"/>
      <c r="AFJ16" s="247"/>
      <c r="AFK16" s="247"/>
      <c r="AFL16" s="247"/>
      <c r="AFM16" s="247"/>
      <c r="AFN16" s="247"/>
      <c r="AFO16" s="247"/>
      <c r="AFP16" s="247"/>
      <c r="AFQ16" s="247"/>
      <c r="AFR16" s="247"/>
      <c r="AFS16" s="247"/>
      <c r="AFT16" s="247"/>
      <c r="AFU16" s="247"/>
      <c r="AFV16" s="247"/>
      <c r="AFW16" s="247"/>
      <c r="AFX16" s="247"/>
      <c r="AFY16" s="247"/>
      <c r="AFZ16" s="247"/>
      <c r="AGA16" s="247"/>
      <c r="AGB16" s="247"/>
      <c r="AGC16" s="247"/>
      <c r="AGD16" s="247"/>
      <c r="AGE16" s="247"/>
      <c r="AGF16" s="247"/>
      <c r="AGG16" s="247"/>
      <c r="AGH16" s="247"/>
      <c r="AGI16" s="247"/>
      <c r="AGJ16" s="247"/>
      <c r="AGK16" s="247"/>
      <c r="AGL16" s="247"/>
      <c r="AGM16" s="247"/>
      <c r="AGN16" s="247"/>
      <c r="AGO16" s="247"/>
      <c r="AGP16" s="247"/>
      <c r="AGQ16" s="247"/>
      <c r="AGR16" s="247"/>
      <c r="AGS16" s="247"/>
      <c r="AGT16" s="247"/>
      <c r="AGU16" s="247"/>
      <c r="AGV16" s="247"/>
      <c r="AGW16" s="247"/>
      <c r="AGX16" s="247"/>
      <c r="AGY16" s="247"/>
      <c r="AGZ16" s="247"/>
      <c r="AHA16" s="247"/>
      <c r="AHB16" s="247"/>
      <c r="AHC16" s="247"/>
      <c r="AHD16" s="247"/>
      <c r="AHE16" s="247"/>
      <c r="AHF16" s="247"/>
      <c r="AHG16" s="247"/>
      <c r="AHH16" s="247"/>
      <c r="AHI16" s="247"/>
      <c r="AHJ16" s="247"/>
      <c r="AHK16" s="247"/>
      <c r="AHL16" s="247"/>
      <c r="AHM16" s="247"/>
      <c r="AHN16" s="247"/>
      <c r="AHO16" s="247"/>
      <c r="AHP16" s="247"/>
      <c r="AHQ16" s="247"/>
      <c r="AHR16" s="247"/>
      <c r="AHS16" s="247"/>
      <c r="AHT16" s="247"/>
      <c r="AHU16" s="247"/>
      <c r="AHV16" s="247"/>
      <c r="AHW16" s="247"/>
      <c r="AHX16" s="247"/>
      <c r="AHY16" s="247"/>
      <c r="AHZ16" s="247"/>
      <c r="AIA16" s="247"/>
      <c r="AIB16" s="247"/>
      <c r="AIC16" s="247"/>
      <c r="AID16" s="247"/>
      <c r="AIE16" s="247"/>
      <c r="AIF16" s="247"/>
      <c r="AIG16" s="247"/>
      <c r="AIH16" s="247"/>
      <c r="AII16" s="247"/>
      <c r="AIJ16" s="247"/>
      <c r="AIK16" s="247"/>
      <c r="AIL16" s="247"/>
      <c r="AIM16" s="247"/>
      <c r="AIN16" s="247"/>
      <c r="AIO16" s="247"/>
      <c r="AIP16" s="247"/>
      <c r="AIQ16" s="247"/>
      <c r="AIR16" s="247"/>
      <c r="AIS16" s="247"/>
      <c r="AIT16" s="247"/>
      <c r="AIU16" s="247"/>
      <c r="AIV16" s="247"/>
      <c r="AIW16" s="247"/>
      <c r="AIX16" s="247"/>
      <c r="AIY16" s="247"/>
      <c r="AIZ16" s="247"/>
      <c r="AJA16" s="247"/>
      <c r="AJB16" s="247"/>
      <c r="AJC16" s="247"/>
      <c r="AJD16" s="247"/>
      <c r="AJE16" s="247"/>
      <c r="AJF16" s="247"/>
      <c r="AJG16" s="247"/>
      <c r="AJH16" s="247"/>
      <c r="AJI16" s="247"/>
      <c r="AJJ16" s="247"/>
      <c r="AJK16" s="247"/>
      <c r="AJL16" s="247"/>
      <c r="AJM16" s="247"/>
      <c r="AJN16" s="247"/>
      <c r="AJO16" s="247"/>
      <c r="AJP16" s="247"/>
      <c r="AJQ16" s="247"/>
      <c r="AJR16" s="247"/>
      <c r="AJS16" s="247"/>
      <c r="AJT16" s="247"/>
      <c r="AJU16" s="247"/>
      <c r="AJV16" s="247"/>
      <c r="AJW16" s="247"/>
      <c r="AJX16" s="247"/>
      <c r="AJY16" s="247"/>
      <c r="AJZ16" s="247"/>
      <c r="AKA16" s="247"/>
      <c r="AKB16" s="247"/>
      <c r="AKC16" s="247"/>
      <c r="AKD16" s="247"/>
      <c r="AKE16" s="247"/>
      <c r="AKF16" s="247"/>
      <c r="AKG16" s="247"/>
      <c r="AKH16" s="247"/>
      <c r="AKI16" s="247"/>
      <c r="AKJ16" s="247"/>
      <c r="AKK16" s="247"/>
      <c r="AKL16" s="247"/>
      <c r="AKM16" s="247"/>
      <c r="AKN16" s="247"/>
      <c r="AKO16" s="247"/>
      <c r="AKP16" s="247"/>
      <c r="AKQ16" s="247"/>
      <c r="AKR16" s="247"/>
      <c r="AKS16" s="247"/>
      <c r="AKT16" s="247"/>
      <c r="AKU16" s="247"/>
      <c r="AKV16" s="247"/>
      <c r="AKW16" s="247"/>
      <c r="AKX16" s="247"/>
      <c r="AKY16" s="247"/>
      <c r="AKZ16" s="247"/>
      <c r="ALA16" s="247"/>
      <c r="ALB16" s="247"/>
      <c r="ALC16" s="247"/>
      <c r="ALD16" s="247"/>
      <c r="ALE16" s="247"/>
      <c r="ALF16" s="247"/>
      <c r="ALG16" s="247"/>
      <c r="ALH16" s="247"/>
      <c r="ALI16" s="247"/>
      <c r="ALJ16" s="247"/>
      <c r="ALK16" s="247"/>
      <c r="ALL16" s="247"/>
      <c r="ALM16" s="247"/>
      <c r="ALN16" s="247"/>
      <c r="ALO16" s="247"/>
      <c r="ALP16" s="247"/>
    </row>
    <row r="17" spans="1:1004" ht="63" customHeight="1" x14ac:dyDescent="0.2">
      <c r="A17" s="323">
        <v>1.5</v>
      </c>
      <c r="B17" s="324" t="s">
        <v>436</v>
      </c>
      <c r="C17" s="256">
        <v>1</v>
      </c>
      <c r="D17" s="325" t="s">
        <v>253</v>
      </c>
      <c r="E17" s="326"/>
      <c r="F17" s="326">
        <f>+C17*E17</f>
        <v>0</v>
      </c>
      <c r="G17" s="322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7"/>
      <c r="DD17" s="247"/>
      <c r="DE17" s="247"/>
      <c r="DF17" s="247"/>
      <c r="DG17" s="247"/>
      <c r="DH17" s="247"/>
      <c r="DI17" s="247"/>
      <c r="DJ17" s="247"/>
      <c r="DK17" s="247"/>
      <c r="DL17" s="247"/>
      <c r="DM17" s="247"/>
      <c r="DN17" s="247"/>
      <c r="DO17" s="247"/>
      <c r="DP17" s="247"/>
      <c r="DQ17" s="247"/>
      <c r="DR17" s="247"/>
      <c r="DS17" s="247"/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247"/>
      <c r="EP17" s="247"/>
      <c r="EQ17" s="247"/>
      <c r="ER17" s="247"/>
      <c r="ES17" s="247"/>
      <c r="ET17" s="247"/>
      <c r="EU17" s="247"/>
      <c r="EV17" s="247"/>
      <c r="EW17" s="247"/>
      <c r="EX17" s="247"/>
      <c r="EY17" s="247"/>
      <c r="EZ17" s="247"/>
      <c r="FA17" s="247"/>
      <c r="FB17" s="247"/>
      <c r="FC17" s="247"/>
      <c r="FD17" s="247"/>
      <c r="FE17" s="247"/>
      <c r="FF17" s="247"/>
      <c r="FG17" s="247"/>
      <c r="FH17" s="247"/>
      <c r="FI17" s="247"/>
      <c r="FJ17" s="247"/>
      <c r="FK17" s="247"/>
      <c r="FL17" s="247"/>
      <c r="FM17" s="247"/>
      <c r="FN17" s="247"/>
      <c r="FO17" s="247"/>
      <c r="FP17" s="247"/>
      <c r="FQ17" s="247"/>
      <c r="FR17" s="247"/>
      <c r="FS17" s="247"/>
      <c r="FT17" s="247"/>
      <c r="FU17" s="247"/>
      <c r="FV17" s="247"/>
      <c r="FW17" s="247"/>
      <c r="FX17" s="247"/>
      <c r="FY17" s="247"/>
      <c r="FZ17" s="247"/>
      <c r="GA17" s="247"/>
      <c r="GB17" s="247"/>
      <c r="GC17" s="247"/>
      <c r="GD17" s="247"/>
      <c r="GE17" s="247"/>
      <c r="GF17" s="247"/>
      <c r="GG17" s="247"/>
      <c r="GH17" s="247"/>
      <c r="GI17" s="247"/>
      <c r="GJ17" s="247"/>
      <c r="GK17" s="247"/>
      <c r="GL17" s="247"/>
      <c r="GM17" s="247"/>
      <c r="GN17" s="247"/>
      <c r="GO17" s="247"/>
      <c r="GP17" s="247"/>
      <c r="GQ17" s="247"/>
      <c r="GR17" s="247"/>
      <c r="GS17" s="247"/>
      <c r="GT17" s="247"/>
      <c r="GU17" s="247"/>
      <c r="GV17" s="247"/>
      <c r="GW17" s="247"/>
      <c r="GX17" s="247"/>
      <c r="GY17" s="247"/>
      <c r="GZ17" s="247"/>
      <c r="HA17" s="247"/>
      <c r="HB17" s="247"/>
      <c r="HC17" s="247"/>
      <c r="HD17" s="247"/>
      <c r="HE17" s="247"/>
      <c r="HF17" s="247"/>
      <c r="HG17" s="247"/>
      <c r="HH17" s="247"/>
      <c r="HI17" s="247"/>
      <c r="HJ17" s="247"/>
      <c r="HK17" s="247"/>
      <c r="HL17" s="247"/>
      <c r="HM17" s="247"/>
      <c r="HN17" s="247"/>
      <c r="HO17" s="247"/>
      <c r="HP17" s="247"/>
      <c r="HQ17" s="247"/>
      <c r="HR17" s="247"/>
      <c r="HS17" s="247"/>
      <c r="HT17" s="247"/>
      <c r="HU17" s="247"/>
      <c r="HV17" s="247"/>
      <c r="HW17" s="247"/>
      <c r="HX17" s="247"/>
      <c r="HY17" s="247"/>
      <c r="HZ17" s="247"/>
      <c r="IA17" s="247"/>
      <c r="IB17" s="247"/>
      <c r="IC17" s="247"/>
      <c r="ID17" s="247"/>
      <c r="IE17" s="247"/>
      <c r="IF17" s="247"/>
      <c r="IG17" s="247"/>
      <c r="IH17" s="247"/>
      <c r="II17" s="247"/>
      <c r="IJ17" s="247"/>
      <c r="IK17" s="247"/>
      <c r="IL17" s="247"/>
      <c r="IM17" s="247"/>
      <c r="IN17" s="247"/>
      <c r="IO17" s="247"/>
      <c r="IP17" s="247"/>
      <c r="IQ17" s="247"/>
      <c r="IR17" s="247"/>
      <c r="IS17" s="247"/>
      <c r="IT17" s="247"/>
      <c r="IU17" s="247"/>
      <c r="IV17" s="247"/>
      <c r="IW17" s="247"/>
      <c r="IX17" s="247"/>
      <c r="IY17" s="247"/>
      <c r="IZ17" s="247"/>
      <c r="JA17" s="247"/>
      <c r="JB17" s="247"/>
      <c r="JC17" s="247"/>
      <c r="JD17" s="247"/>
      <c r="JE17" s="247"/>
      <c r="JF17" s="247"/>
      <c r="JG17" s="247"/>
      <c r="JH17" s="247"/>
      <c r="JI17" s="247"/>
      <c r="JJ17" s="247"/>
      <c r="JK17" s="247"/>
      <c r="JL17" s="247"/>
      <c r="JM17" s="247"/>
      <c r="JN17" s="247"/>
      <c r="JO17" s="247"/>
      <c r="JP17" s="247"/>
      <c r="JQ17" s="247"/>
      <c r="JR17" s="247"/>
      <c r="JS17" s="247"/>
      <c r="JT17" s="247"/>
      <c r="JU17" s="247"/>
      <c r="JV17" s="247"/>
      <c r="JW17" s="247"/>
      <c r="JX17" s="247"/>
      <c r="JY17" s="247"/>
      <c r="JZ17" s="247"/>
      <c r="KA17" s="247"/>
      <c r="KB17" s="247"/>
      <c r="KC17" s="247"/>
      <c r="KD17" s="247"/>
      <c r="KE17" s="247"/>
      <c r="KF17" s="247"/>
      <c r="KG17" s="247"/>
      <c r="KH17" s="247"/>
      <c r="KI17" s="247"/>
      <c r="KJ17" s="247"/>
      <c r="KK17" s="247"/>
      <c r="KL17" s="247"/>
      <c r="KM17" s="247"/>
      <c r="KN17" s="247"/>
      <c r="KO17" s="247"/>
      <c r="KP17" s="247"/>
      <c r="KQ17" s="247"/>
      <c r="KR17" s="247"/>
      <c r="KS17" s="247"/>
      <c r="KT17" s="247"/>
      <c r="KU17" s="247"/>
      <c r="KV17" s="247"/>
      <c r="KW17" s="247"/>
      <c r="KX17" s="247"/>
      <c r="KY17" s="247"/>
      <c r="KZ17" s="247"/>
      <c r="LA17" s="247"/>
      <c r="LB17" s="247"/>
      <c r="LC17" s="247"/>
      <c r="LD17" s="247"/>
      <c r="LE17" s="247"/>
      <c r="LF17" s="247"/>
      <c r="LG17" s="247"/>
      <c r="LH17" s="247"/>
      <c r="LI17" s="247"/>
      <c r="LJ17" s="247"/>
      <c r="LK17" s="247"/>
      <c r="LL17" s="247"/>
      <c r="LM17" s="247"/>
      <c r="LN17" s="247"/>
      <c r="LO17" s="247"/>
      <c r="LP17" s="247"/>
      <c r="LQ17" s="247"/>
      <c r="LR17" s="247"/>
      <c r="LS17" s="247"/>
      <c r="LT17" s="247"/>
      <c r="LU17" s="247"/>
      <c r="LV17" s="247"/>
      <c r="LW17" s="247"/>
      <c r="LX17" s="247"/>
      <c r="LY17" s="247"/>
      <c r="LZ17" s="247"/>
      <c r="MA17" s="247"/>
      <c r="MB17" s="247"/>
      <c r="MC17" s="247"/>
      <c r="MD17" s="247"/>
      <c r="ME17" s="247"/>
      <c r="MF17" s="247"/>
      <c r="MG17" s="247"/>
      <c r="MH17" s="247"/>
      <c r="MI17" s="247"/>
      <c r="MJ17" s="247"/>
      <c r="MK17" s="247"/>
      <c r="ML17" s="247"/>
      <c r="MM17" s="247"/>
      <c r="MN17" s="247"/>
      <c r="MO17" s="247"/>
      <c r="MP17" s="247"/>
      <c r="MQ17" s="247"/>
      <c r="MR17" s="247"/>
      <c r="MS17" s="247"/>
      <c r="MT17" s="247"/>
      <c r="MU17" s="247"/>
      <c r="MV17" s="247"/>
      <c r="MW17" s="247"/>
      <c r="MX17" s="247"/>
      <c r="MY17" s="247"/>
      <c r="MZ17" s="247"/>
      <c r="NA17" s="247"/>
      <c r="NB17" s="247"/>
      <c r="NC17" s="247"/>
      <c r="ND17" s="247"/>
      <c r="NE17" s="247"/>
      <c r="NF17" s="247"/>
      <c r="NG17" s="247"/>
      <c r="NH17" s="247"/>
      <c r="NI17" s="247"/>
      <c r="NJ17" s="247"/>
      <c r="NK17" s="247"/>
      <c r="NL17" s="247"/>
      <c r="NM17" s="247"/>
      <c r="NN17" s="247"/>
      <c r="NO17" s="247"/>
      <c r="NP17" s="247"/>
      <c r="NQ17" s="247"/>
      <c r="NR17" s="247"/>
      <c r="NS17" s="247"/>
      <c r="NT17" s="247"/>
      <c r="NU17" s="247"/>
      <c r="NV17" s="247"/>
      <c r="NW17" s="247"/>
      <c r="NX17" s="247"/>
      <c r="NY17" s="247"/>
      <c r="NZ17" s="247"/>
      <c r="OA17" s="247"/>
      <c r="OB17" s="247"/>
      <c r="OC17" s="247"/>
      <c r="OD17" s="247"/>
      <c r="OE17" s="247"/>
      <c r="OF17" s="247"/>
      <c r="OG17" s="247"/>
      <c r="OH17" s="247"/>
      <c r="OI17" s="247"/>
      <c r="OJ17" s="247"/>
      <c r="OK17" s="247"/>
      <c r="OL17" s="247"/>
      <c r="OM17" s="247"/>
      <c r="ON17" s="247"/>
      <c r="OO17" s="247"/>
      <c r="OP17" s="247"/>
      <c r="OQ17" s="247"/>
      <c r="OR17" s="247"/>
      <c r="OS17" s="247"/>
      <c r="OT17" s="247"/>
      <c r="OU17" s="247"/>
      <c r="OV17" s="247"/>
      <c r="OW17" s="247"/>
      <c r="OX17" s="247"/>
      <c r="OY17" s="247"/>
      <c r="OZ17" s="247"/>
      <c r="PA17" s="247"/>
      <c r="PB17" s="247"/>
      <c r="PC17" s="247"/>
      <c r="PD17" s="247"/>
      <c r="PE17" s="247"/>
      <c r="PF17" s="247"/>
      <c r="PG17" s="247"/>
      <c r="PH17" s="247"/>
      <c r="PI17" s="247"/>
      <c r="PJ17" s="247"/>
      <c r="PK17" s="247"/>
      <c r="PL17" s="247"/>
      <c r="PM17" s="247"/>
      <c r="PN17" s="247"/>
      <c r="PO17" s="247"/>
      <c r="PP17" s="247"/>
      <c r="PQ17" s="247"/>
      <c r="PR17" s="247"/>
      <c r="PS17" s="247"/>
      <c r="PT17" s="247"/>
      <c r="PU17" s="247"/>
      <c r="PV17" s="247"/>
      <c r="PW17" s="247"/>
      <c r="PX17" s="247"/>
      <c r="PY17" s="247"/>
      <c r="PZ17" s="247"/>
      <c r="QA17" s="247"/>
      <c r="QB17" s="247"/>
      <c r="QC17" s="247"/>
      <c r="QD17" s="247"/>
      <c r="QE17" s="247"/>
      <c r="QF17" s="247"/>
      <c r="QG17" s="247"/>
      <c r="QH17" s="247"/>
      <c r="QI17" s="247"/>
      <c r="QJ17" s="247"/>
      <c r="QK17" s="247"/>
      <c r="QL17" s="247"/>
      <c r="QM17" s="247"/>
      <c r="QN17" s="247"/>
      <c r="QO17" s="247"/>
      <c r="QP17" s="247"/>
      <c r="QQ17" s="247"/>
      <c r="QR17" s="247"/>
      <c r="QS17" s="247"/>
      <c r="QT17" s="247"/>
      <c r="QU17" s="247"/>
      <c r="QV17" s="247"/>
      <c r="QW17" s="247"/>
      <c r="QX17" s="247"/>
      <c r="QY17" s="247"/>
      <c r="QZ17" s="247"/>
      <c r="RA17" s="247"/>
      <c r="RB17" s="247"/>
      <c r="RC17" s="247"/>
      <c r="RD17" s="247"/>
      <c r="RE17" s="247"/>
      <c r="RF17" s="247"/>
      <c r="RG17" s="247"/>
      <c r="RH17" s="247"/>
      <c r="RI17" s="247"/>
      <c r="RJ17" s="247"/>
      <c r="RK17" s="247"/>
      <c r="RL17" s="247"/>
      <c r="RM17" s="247"/>
      <c r="RN17" s="247"/>
      <c r="RO17" s="247"/>
      <c r="RP17" s="247"/>
      <c r="RQ17" s="247"/>
      <c r="RR17" s="247"/>
      <c r="RS17" s="247"/>
      <c r="RT17" s="247"/>
      <c r="RU17" s="247"/>
      <c r="RV17" s="247"/>
      <c r="RW17" s="247"/>
      <c r="RX17" s="247"/>
      <c r="RY17" s="247"/>
      <c r="RZ17" s="247"/>
      <c r="SA17" s="247"/>
      <c r="SB17" s="247"/>
      <c r="SC17" s="247"/>
      <c r="SD17" s="247"/>
      <c r="SE17" s="247"/>
      <c r="SF17" s="247"/>
      <c r="SG17" s="247"/>
      <c r="SH17" s="247"/>
      <c r="SI17" s="247"/>
      <c r="SJ17" s="247"/>
      <c r="SK17" s="247"/>
      <c r="SL17" s="247"/>
      <c r="SM17" s="247"/>
      <c r="SN17" s="247"/>
      <c r="SO17" s="247"/>
      <c r="SP17" s="247"/>
      <c r="SQ17" s="247"/>
      <c r="SR17" s="247"/>
      <c r="SS17" s="247"/>
      <c r="ST17" s="247"/>
      <c r="SU17" s="247"/>
      <c r="SV17" s="247"/>
      <c r="SW17" s="247"/>
      <c r="SX17" s="247"/>
      <c r="SY17" s="247"/>
      <c r="SZ17" s="247"/>
      <c r="TA17" s="247"/>
      <c r="TB17" s="247"/>
      <c r="TC17" s="247"/>
      <c r="TD17" s="247"/>
      <c r="TE17" s="247"/>
      <c r="TF17" s="247"/>
      <c r="TG17" s="247"/>
      <c r="TH17" s="247"/>
      <c r="TI17" s="247"/>
      <c r="TJ17" s="247"/>
      <c r="TK17" s="247"/>
      <c r="TL17" s="247"/>
      <c r="TM17" s="247"/>
      <c r="TN17" s="247"/>
      <c r="TO17" s="247"/>
      <c r="TP17" s="247"/>
      <c r="TQ17" s="247"/>
      <c r="TR17" s="247"/>
      <c r="TS17" s="247"/>
      <c r="TT17" s="247"/>
      <c r="TU17" s="247"/>
      <c r="TV17" s="247"/>
      <c r="TW17" s="247"/>
      <c r="TX17" s="247"/>
      <c r="TY17" s="247"/>
      <c r="TZ17" s="247"/>
      <c r="UA17" s="247"/>
      <c r="UB17" s="247"/>
      <c r="UC17" s="247"/>
      <c r="UD17" s="247"/>
      <c r="UE17" s="247"/>
      <c r="UF17" s="247"/>
      <c r="UG17" s="247"/>
      <c r="UH17" s="247"/>
      <c r="UI17" s="247"/>
      <c r="UJ17" s="247"/>
      <c r="UK17" s="247"/>
      <c r="UL17" s="247"/>
      <c r="UM17" s="247"/>
      <c r="UN17" s="247"/>
      <c r="UO17" s="247"/>
      <c r="UP17" s="247"/>
      <c r="UQ17" s="247"/>
      <c r="UR17" s="247"/>
      <c r="US17" s="247"/>
      <c r="UT17" s="247"/>
      <c r="UU17" s="247"/>
      <c r="UV17" s="247"/>
      <c r="UW17" s="247"/>
      <c r="UX17" s="247"/>
      <c r="UY17" s="247"/>
      <c r="UZ17" s="247"/>
      <c r="VA17" s="247"/>
      <c r="VB17" s="247"/>
      <c r="VC17" s="247"/>
      <c r="VD17" s="247"/>
      <c r="VE17" s="247"/>
      <c r="VF17" s="247"/>
      <c r="VG17" s="247"/>
      <c r="VH17" s="247"/>
      <c r="VI17" s="247"/>
      <c r="VJ17" s="247"/>
      <c r="VK17" s="247"/>
      <c r="VL17" s="247"/>
      <c r="VM17" s="247"/>
      <c r="VN17" s="247"/>
      <c r="VO17" s="247"/>
      <c r="VP17" s="247"/>
      <c r="VQ17" s="247"/>
      <c r="VR17" s="247"/>
      <c r="VS17" s="247"/>
      <c r="VT17" s="247"/>
      <c r="VU17" s="247"/>
      <c r="VV17" s="247"/>
      <c r="VW17" s="247"/>
      <c r="VX17" s="247"/>
      <c r="VY17" s="247"/>
      <c r="VZ17" s="247"/>
      <c r="WA17" s="247"/>
      <c r="WB17" s="247"/>
      <c r="WC17" s="247"/>
      <c r="WD17" s="247"/>
      <c r="WE17" s="247"/>
      <c r="WF17" s="247"/>
      <c r="WG17" s="247"/>
      <c r="WH17" s="247"/>
      <c r="WI17" s="247"/>
      <c r="WJ17" s="247"/>
      <c r="WK17" s="247"/>
      <c r="WL17" s="247"/>
      <c r="WM17" s="247"/>
      <c r="WN17" s="247"/>
      <c r="WO17" s="247"/>
      <c r="WP17" s="247"/>
      <c r="WQ17" s="247"/>
      <c r="WR17" s="247"/>
      <c r="WS17" s="247"/>
      <c r="WT17" s="247"/>
      <c r="WU17" s="247"/>
      <c r="WV17" s="247"/>
      <c r="WW17" s="247"/>
      <c r="WX17" s="247"/>
      <c r="WY17" s="247"/>
      <c r="WZ17" s="247"/>
      <c r="XA17" s="247"/>
      <c r="XB17" s="247"/>
      <c r="XC17" s="247"/>
      <c r="XD17" s="247"/>
      <c r="XE17" s="247"/>
      <c r="XF17" s="247"/>
      <c r="XG17" s="247"/>
      <c r="XH17" s="247"/>
      <c r="XI17" s="247"/>
      <c r="XJ17" s="247"/>
      <c r="XK17" s="247"/>
      <c r="XL17" s="247"/>
      <c r="XM17" s="247"/>
      <c r="XN17" s="247"/>
      <c r="XO17" s="247"/>
      <c r="XP17" s="247"/>
      <c r="XQ17" s="247"/>
      <c r="XR17" s="247"/>
      <c r="XS17" s="247"/>
      <c r="XT17" s="247"/>
      <c r="XU17" s="247"/>
      <c r="XV17" s="247"/>
      <c r="XW17" s="247"/>
      <c r="XX17" s="247"/>
      <c r="XY17" s="247"/>
      <c r="XZ17" s="247"/>
      <c r="YA17" s="247"/>
      <c r="YB17" s="247"/>
      <c r="YC17" s="247"/>
      <c r="YD17" s="247"/>
      <c r="YE17" s="247"/>
      <c r="YF17" s="247"/>
      <c r="YG17" s="247"/>
      <c r="YH17" s="247"/>
      <c r="YI17" s="247"/>
      <c r="YJ17" s="247"/>
      <c r="YK17" s="247"/>
      <c r="YL17" s="247"/>
      <c r="YM17" s="247"/>
      <c r="YN17" s="247"/>
      <c r="YO17" s="247"/>
      <c r="YP17" s="247"/>
      <c r="YQ17" s="247"/>
      <c r="YR17" s="247"/>
      <c r="YS17" s="247"/>
      <c r="YT17" s="247"/>
      <c r="YU17" s="247"/>
      <c r="YV17" s="247"/>
      <c r="YW17" s="247"/>
      <c r="YX17" s="247"/>
      <c r="YY17" s="247"/>
      <c r="YZ17" s="247"/>
      <c r="ZA17" s="247"/>
      <c r="ZB17" s="247"/>
      <c r="ZC17" s="247"/>
      <c r="ZD17" s="247"/>
      <c r="ZE17" s="247"/>
      <c r="ZF17" s="247"/>
      <c r="ZG17" s="247"/>
      <c r="ZH17" s="247"/>
      <c r="ZI17" s="247"/>
      <c r="ZJ17" s="247"/>
      <c r="ZK17" s="247"/>
      <c r="ZL17" s="247"/>
      <c r="ZM17" s="247"/>
      <c r="ZN17" s="247"/>
      <c r="ZO17" s="247"/>
      <c r="ZP17" s="247"/>
      <c r="ZQ17" s="247"/>
      <c r="ZR17" s="247"/>
      <c r="ZS17" s="247"/>
      <c r="ZT17" s="247"/>
      <c r="ZU17" s="247"/>
      <c r="ZV17" s="247"/>
      <c r="ZW17" s="247"/>
      <c r="ZX17" s="247"/>
      <c r="ZY17" s="247"/>
      <c r="ZZ17" s="247"/>
      <c r="AAA17" s="247"/>
      <c r="AAB17" s="247"/>
      <c r="AAC17" s="247"/>
      <c r="AAD17" s="247"/>
      <c r="AAE17" s="247"/>
      <c r="AAF17" s="247"/>
      <c r="AAG17" s="247"/>
      <c r="AAH17" s="247"/>
      <c r="AAI17" s="247"/>
      <c r="AAJ17" s="247"/>
      <c r="AAK17" s="247"/>
      <c r="AAL17" s="247"/>
      <c r="AAM17" s="247"/>
      <c r="AAN17" s="247"/>
      <c r="AAO17" s="247"/>
      <c r="AAP17" s="247"/>
      <c r="AAQ17" s="247"/>
      <c r="AAR17" s="247"/>
      <c r="AAS17" s="247"/>
      <c r="AAT17" s="247"/>
      <c r="AAU17" s="247"/>
      <c r="AAV17" s="247"/>
      <c r="AAW17" s="247"/>
      <c r="AAX17" s="247"/>
      <c r="AAY17" s="247"/>
      <c r="AAZ17" s="247"/>
      <c r="ABA17" s="247"/>
      <c r="ABB17" s="247"/>
      <c r="ABC17" s="247"/>
      <c r="ABD17" s="247"/>
      <c r="ABE17" s="247"/>
      <c r="ABF17" s="247"/>
      <c r="ABG17" s="247"/>
      <c r="ABH17" s="247"/>
      <c r="ABI17" s="247"/>
      <c r="ABJ17" s="247"/>
      <c r="ABK17" s="247"/>
      <c r="ABL17" s="247"/>
      <c r="ABM17" s="247"/>
      <c r="ABN17" s="247"/>
      <c r="ABO17" s="247"/>
      <c r="ABP17" s="247"/>
      <c r="ABQ17" s="247"/>
      <c r="ABR17" s="247"/>
      <c r="ABS17" s="247"/>
      <c r="ABT17" s="247"/>
      <c r="ABU17" s="247"/>
      <c r="ABV17" s="247"/>
      <c r="ABW17" s="247"/>
      <c r="ABX17" s="247"/>
      <c r="ABY17" s="247"/>
      <c r="ABZ17" s="247"/>
      <c r="ACA17" s="247"/>
      <c r="ACB17" s="247"/>
      <c r="ACC17" s="247"/>
      <c r="ACD17" s="247"/>
      <c r="ACE17" s="247"/>
      <c r="ACF17" s="247"/>
      <c r="ACG17" s="247"/>
      <c r="ACH17" s="247"/>
      <c r="ACI17" s="247"/>
      <c r="ACJ17" s="247"/>
      <c r="ACK17" s="247"/>
      <c r="ACL17" s="247"/>
      <c r="ACM17" s="247"/>
      <c r="ACN17" s="247"/>
      <c r="ACO17" s="247"/>
      <c r="ACP17" s="247"/>
      <c r="ACQ17" s="247"/>
      <c r="ACR17" s="247"/>
      <c r="ACS17" s="247"/>
      <c r="ACT17" s="247"/>
      <c r="ACU17" s="247"/>
      <c r="ACV17" s="247"/>
      <c r="ACW17" s="247"/>
      <c r="ACX17" s="247"/>
      <c r="ACY17" s="247"/>
      <c r="ACZ17" s="247"/>
      <c r="ADA17" s="247"/>
      <c r="ADB17" s="247"/>
      <c r="ADC17" s="247"/>
      <c r="ADD17" s="247"/>
      <c r="ADE17" s="247"/>
      <c r="ADF17" s="247"/>
      <c r="ADG17" s="247"/>
      <c r="ADH17" s="247"/>
      <c r="ADI17" s="247"/>
      <c r="ADJ17" s="247"/>
      <c r="ADK17" s="247"/>
      <c r="ADL17" s="247"/>
      <c r="ADM17" s="247"/>
      <c r="ADN17" s="247"/>
      <c r="ADO17" s="247"/>
      <c r="ADP17" s="247"/>
      <c r="ADQ17" s="247"/>
      <c r="ADR17" s="247"/>
      <c r="ADS17" s="247"/>
      <c r="ADT17" s="247"/>
      <c r="ADU17" s="247"/>
      <c r="ADV17" s="247"/>
      <c r="ADW17" s="247"/>
      <c r="ADX17" s="247"/>
      <c r="ADY17" s="247"/>
      <c r="ADZ17" s="247"/>
      <c r="AEA17" s="247"/>
      <c r="AEB17" s="247"/>
      <c r="AEC17" s="247"/>
      <c r="AED17" s="247"/>
      <c r="AEE17" s="247"/>
      <c r="AEF17" s="247"/>
      <c r="AEG17" s="247"/>
      <c r="AEH17" s="247"/>
      <c r="AEI17" s="247"/>
      <c r="AEJ17" s="247"/>
      <c r="AEK17" s="247"/>
      <c r="AEL17" s="247"/>
      <c r="AEM17" s="247"/>
      <c r="AEN17" s="247"/>
      <c r="AEO17" s="247"/>
      <c r="AEP17" s="247"/>
      <c r="AEQ17" s="247"/>
      <c r="AER17" s="247"/>
      <c r="AES17" s="247"/>
      <c r="AET17" s="247"/>
      <c r="AEU17" s="247"/>
      <c r="AEV17" s="247"/>
      <c r="AEW17" s="247"/>
      <c r="AEX17" s="247"/>
      <c r="AEY17" s="247"/>
      <c r="AEZ17" s="247"/>
      <c r="AFA17" s="247"/>
      <c r="AFB17" s="247"/>
      <c r="AFC17" s="247"/>
      <c r="AFD17" s="247"/>
      <c r="AFE17" s="247"/>
      <c r="AFF17" s="247"/>
      <c r="AFG17" s="247"/>
      <c r="AFH17" s="247"/>
      <c r="AFI17" s="247"/>
      <c r="AFJ17" s="247"/>
      <c r="AFK17" s="247"/>
      <c r="AFL17" s="247"/>
      <c r="AFM17" s="247"/>
      <c r="AFN17" s="247"/>
      <c r="AFO17" s="247"/>
      <c r="AFP17" s="247"/>
      <c r="AFQ17" s="247"/>
      <c r="AFR17" s="247"/>
      <c r="AFS17" s="247"/>
      <c r="AFT17" s="247"/>
      <c r="AFU17" s="247"/>
      <c r="AFV17" s="247"/>
      <c r="AFW17" s="247"/>
      <c r="AFX17" s="247"/>
      <c r="AFY17" s="247"/>
      <c r="AFZ17" s="247"/>
      <c r="AGA17" s="247"/>
      <c r="AGB17" s="247"/>
      <c r="AGC17" s="247"/>
      <c r="AGD17" s="247"/>
      <c r="AGE17" s="247"/>
      <c r="AGF17" s="247"/>
      <c r="AGG17" s="247"/>
      <c r="AGH17" s="247"/>
      <c r="AGI17" s="247"/>
      <c r="AGJ17" s="247"/>
      <c r="AGK17" s="247"/>
      <c r="AGL17" s="247"/>
      <c r="AGM17" s="247"/>
      <c r="AGN17" s="247"/>
      <c r="AGO17" s="247"/>
      <c r="AGP17" s="247"/>
      <c r="AGQ17" s="247"/>
      <c r="AGR17" s="247"/>
      <c r="AGS17" s="247"/>
      <c r="AGT17" s="247"/>
      <c r="AGU17" s="247"/>
      <c r="AGV17" s="247"/>
      <c r="AGW17" s="247"/>
      <c r="AGX17" s="247"/>
      <c r="AGY17" s="247"/>
      <c r="AGZ17" s="247"/>
      <c r="AHA17" s="247"/>
      <c r="AHB17" s="247"/>
      <c r="AHC17" s="247"/>
      <c r="AHD17" s="247"/>
      <c r="AHE17" s="247"/>
      <c r="AHF17" s="247"/>
      <c r="AHG17" s="247"/>
      <c r="AHH17" s="247"/>
      <c r="AHI17" s="247"/>
      <c r="AHJ17" s="247"/>
      <c r="AHK17" s="247"/>
      <c r="AHL17" s="247"/>
      <c r="AHM17" s="247"/>
      <c r="AHN17" s="247"/>
      <c r="AHO17" s="247"/>
      <c r="AHP17" s="247"/>
      <c r="AHQ17" s="247"/>
      <c r="AHR17" s="247"/>
      <c r="AHS17" s="247"/>
      <c r="AHT17" s="247"/>
      <c r="AHU17" s="247"/>
      <c r="AHV17" s="247"/>
      <c r="AHW17" s="247"/>
      <c r="AHX17" s="247"/>
      <c r="AHY17" s="247"/>
      <c r="AHZ17" s="247"/>
      <c r="AIA17" s="247"/>
      <c r="AIB17" s="247"/>
      <c r="AIC17" s="247"/>
      <c r="AID17" s="247"/>
      <c r="AIE17" s="247"/>
      <c r="AIF17" s="247"/>
      <c r="AIG17" s="247"/>
      <c r="AIH17" s="247"/>
      <c r="AII17" s="247"/>
      <c r="AIJ17" s="247"/>
      <c r="AIK17" s="247"/>
      <c r="AIL17" s="247"/>
      <c r="AIM17" s="247"/>
      <c r="AIN17" s="247"/>
      <c r="AIO17" s="247"/>
      <c r="AIP17" s="247"/>
      <c r="AIQ17" s="247"/>
      <c r="AIR17" s="247"/>
      <c r="AIS17" s="247"/>
      <c r="AIT17" s="247"/>
      <c r="AIU17" s="247"/>
      <c r="AIV17" s="247"/>
      <c r="AIW17" s="247"/>
      <c r="AIX17" s="247"/>
      <c r="AIY17" s="247"/>
      <c r="AIZ17" s="247"/>
      <c r="AJA17" s="247"/>
      <c r="AJB17" s="247"/>
      <c r="AJC17" s="247"/>
      <c r="AJD17" s="247"/>
      <c r="AJE17" s="247"/>
      <c r="AJF17" s="247"/>
      <c r="AJG17" s="247"/>
      <c r="AJH17" s="247"/>
      <c r="AJI17" s="247"/>
      <c r="AJJ17" s="247"/>
      <c r="AJK17" s="247"/>
      <c r="AJL17" s="247"/>
      <c r="AJM17" s="247"/>
      <c r="AJN17" s="247"/>
      <c r="AJO17" s="247"/>
      <c r="AJP17" s="247"/>
      <c r="AJQ17" s="247"/>
      <c r="AJR17" s="247"/>
      <c r="AJS17" s="247"/>
      <c r="AJT17" s="247"/>
      <c r="AJU17" s="247"/>
      <c r="AJV17" s="247"/>
      <c r="AJW17" s="247"/>
      <c r="AJX17" s="247"/>
      <c r="AJY17" s="247"/>
      <c r="AJZ17" s="247"/>
      <c r="AKA17" s="247"/>
      <c r="AKB17" s="247"/>
      <c r="AKC17" s="247"/>
      <c r="AKD17" s="247"/>
      <c r="AKE17" s="247"/>
      <c r="AKF17" s="247"/>
      <c r="AKG17" s="247"/>
      <c r="AKH17" s="247"/>
      <c r="AKI17" s="247"/>
      <c r="AKJ17" s="247"/>
      <c r="AKK17" s="247"/>
      <c r="AKL17" s="247"/>
      <c r="AKM17" s="247"/>
      <c r="AKN17" s="247"/>
      <c r="AKO17" s="247"/>
      <c r="AKP17" s="247"/>
      <c r="AKQ17" s="247"/>
      <c r="AKR17" s="247"/>
      <c r="AKS17" s="247"/>
      <c r="AKT17" s="247"/>
      <c r="AKU17" s="247"/>
      <c r="AKV17" s="247"/>
      <c r="AKW17" s="247"/>
      <c r="AKX17" s="247"/>
      <c r="AKY17" s="247"/>
      <c r="AKZ17" s="247"/>
      <c r="ALA17" s="247"/>
      <c r="ALB17" s="247"/>
      <c r="ALC17" s="247"/>
      <c r="ALD17" s="247"/>
      <c r="ALE17" s="247"/>
      <c r="ALF17" s="247"/>
      <c r="ALG17" s="247"/>
      <c r="ALH17" s="247"/>
      <c r="ALI17" s="247"/>
      <c r="ALJ17" s="247"/>
      <c r="ALK17" s="247"/>
      <c r="ALL17" s="247"/>
      <c r="ALM17" s="247"/>
      <c r="ALN17" s="247"/>
      <c r="ALO17" s="247"/>
      <c r="ALP17" s="247"/>
    </row>
    <row r="18" spans="1:1004" ht="26.25" customHeight="1" x14ac:dyDescent="0.2">
      <c r="A18" s="254">
        <v>1.7</v>
      </c>
      <c r="B18" s="255" t="s">
        <v>260</v>
      </c>
      <c r="C18" s="256">
        <v>1</v>
      </c>
      <c r="D18" s="257" t="s">
        <v>5</v>
      </c>
      <c r="E18" s="258"/>
      <c r="F18" s="259">
        <f>C18*E18</f>
        <v>0</v>
      </c>
      <c r="G18" s="322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  <c r="CK18" s="247"/>
      <c r="CL18" s="247"/>
      <c r="CM18" s="247"/>
      <c r="CN18" s="247"/>
      <c r="CO18" s="247"/>
      <c r="CP18" s="247"/>
      <c r="CQ18" s="247"/>
      <c r="CR18" s="247"/>
      <c r="CS18" s="247"/>
      <c r="CT18" s="247"/>
      <c r="CU18" s="247"/>
      <c r="CV18" s="247"/>
      <c r="CW18" s="247"/>
      <c r="CX18" s="247"/>
      <c r="CY18" s="247"/>
      <c r="CZ18" s="247"/>
      <c r="DA18" s="247"/>
      <c r="DB18" s="247"/>
      <c r="DC18" s="247"/>
      <c r="DD18" s="247"/>
      <c r="DE18" s="247"/>
      <c r="DF18" s="247"/>
      <c r="DG18" s="247"/>
      <c r="DH18" s="247"/>
      <c r="DI18" s="247"/>
      <c r="DJ18" s="247"/>
      <c r="DK18" s="247"/>
      <c r="DL18" s="247"/>
      <c r="DM18" s="247"/>
      <c r="DN18" s="247"/>
      <c r="DO18" s="247"/>
      <c r="DP18" s="247"/>
      <c r="DQ18" s="247"/>
      <c r="DR18" s="247"/>
      <c r="DS18" s="247"/>
      <c r="DT18" s="247"/>
      <c r="DU18" s="247"/>
      <c r="DV18" s="247"/>
      <c r="DW18" s="247"/>
      <c r="DX18" s="247"/>
      <c r="DY18" s="247"/>
      <c r="DZ18" s="247"/>
      <c r="EA18" s="247"/>
      <c r="EB18" s="247"/>
      <c r="EC18" s="247"/>
      <c r="ED18" s="247"/>
      <c r="EE18" s="247"/>
      <c r="EF18" s="247"/>
      <c r="EG18" s="247"/>
      <c r="EH18" s="247"/>
      <c r="EI18" s="247"/>
      <c r="EJ18" s="247"/>
      <c r="EK18" s="247"/>
      <c r="EL18" s="247"/>
      <c r="EM18" s="247"/>
      <c r="EN18" s="247"/>
      <c r="EO18" s="247"/>
      <c r="EP18" s="247"/>
      <c r="EQ18" s="247"/>
      <c r="ER18" s="247"/>
      <c r="ES18" s="247"/>
      <c r="ET18" s="247"/>
      <c r="EU18" s="247"/>
      <c r="EV18" s="247"/>
      <c r="EW18" s="247"/>
      <c r="EX18" s="247"/>
      <c r="EY18" s="247"/>
      <c r="EZ18" s="247"/>
      <c r="FA18" s="247"/>
      <c r="FB18" s="247"/>
      <c r="FC18" s="247"/>
      <c r="FD18" s="247"/>
      <c r="FE18" s="247"/>
      <c r="FF18" s="247"/>
      <c r="FG18" s="247"/>
      <c r="FH18" s="247"/>
      <c r="FI18" s="247"/>
      <c r="FJ18" s="247"/>
      <c r="FK18" s="247"/>
      <c r="FL18" s="247"/>
      <c r="FM18" s="247"/>
      <c r="FN18" s="247"/>
      <c r="FO18" s="247"/>
      <c r="FP18" s="247"/>
      <c r="FQ18" s="247"/>
      <c r="FR18" s="247"/>
      <c r="FS18" s="247"/>
      <c r="FT18" s="247"/>
      <c r="FU18" s="247"/>
      <c r="FV18" s="247"/>
      <c r="FW18" s="247"/>
      <c r="FX18" s="247"/>
      <c r="FY18" s="247"/>
      <c r="FZ18" s="247"/>
      <c r="GA18" s="247"/>
      <c r="GB18" s="247"/>
      <c r="GC18" s="247"/>
      <c r="GD18" s="247"/>
      <c r="GE18" s="247"/>
      <c r="GF18" s="247"/>
      <c r="GG18" s="247"/>
      <c r="GH18" s="247"/>
      <c r="GI18" s="247"/>
      <c r="GJ18" s="247"/>
      <c r="GK18" s="247"/>
      <c r="GL18" s="247"/>
      <c r="GM18" s="247"/>
      <c r="GN18" s="247"/>
      <c r="GO18" s="247"/>
      <c r="GP18" s="247"/>
      <c r="GQ18" s="247"/>
      <c r="GR18" s="247"/>
      <c r="GS18" s="247"/>
      <c r="GT18" s="247"/>
      <c r="GU18" s="247"/>
      <c r="GV18" s="247"/>
      <c r="GW18" s="247"/>
      <c r="GX18" s="247"/>
      <c r="GY18" s="247"/>
      <c r="GZ18" s="247"/>
      <c r="HA18" s="247"/>
      <c r="HB18" s="247"/>
      <c r="HC18" s="247"/>
      <c r="HD18" s="247"/>
      <c r="HE18" s="247"/>
      <c r="HF18" s="247"/>
      <c r="HG18" s="247"/>
      <c r="HH18" s="247"/>
      <c r="HI18" s="247"/>
      <c r="HJ18" s="247"/>
      <c r="HK18" s="247"/>
      <c r="HL18" s="247"/>
      <c r="HM18" s="247"/>
      <c r="HN18" s="247"/>
      <c r="HO18" s="247"/>
      <c r="HP18" s="247"/>
      <c r="HQ18" s="247"/>
      <c r="HR18" s="247"/>
      <c r="HS18" s="247"/>
      <c r="HT18" s="247"/>
      <c r="HU18" s="247"/>
      <c r="HV18" s="247"/>
      <c r="HW18" s="247"/>
      <c r="HX18" s="247"/>
      <c r="HY18" s="247"/>
      <c r="HZ18" s="247"/>
      <c r="IA18" s="247"/>
      <c r="IB18" s="247"/>
      <c r="IC18" s="247"/>
      <c r="ID18" s="247"/>
      <c r="IE18" s="247"/>
      <c r="IF18" s="247"/>
      <c r="IG18" s="247"/>
      <c r="IH18" s="247"/>
      <c r="II18" s="247"/>
      <c r="IJ18" s="247"/>
      <c r="IK18" s="247"/>
      <c r="IL18" s="247"/>
      <c r="IM18" s="247"/>
      <c r="IN18" s="247"/>
      <c r="IO18" s="247"/>
      <c r="IP18" s="247"/>
      <c r="IQ18" s="247"/>
      <c r="IR18" s="247"/>
      <c r="IS18" s="247"/>
      <c r="IT18" s="247"/>
      <c r="IU18" s="247"/>
      <c r="IV18" s="247"/>
      <c r="IW18" s="247"/>
      <c r="IX18" s="247"/>
      <c r="IY18" s="247"/>
      <c r="IZ18" s="247"/>
      <c r="JA18" s="247"/>
      <c r="JB18" s="247"/>
      <c r="JC18" s="247"/>
      <c r="JD18" s="247"/>
      <c r="JE18" s="247"/>
      <c r="JF18" s="247"/>
      <c r="JG18" s="247"/>
      <c r="JH18" s="247"/>
      <c r="JI18" s="247"/>
      <c r="JJ18" s="247"/>
      <c r="JK18" s="247"/>
      <c r="JL18" s="247"/>
      <c r="JM18" s="247"/>
      <c r="JN18" s="247"/>
      <c r="JO18" s="247"/>
      <c r="JP18" s="247"/>
      <c r="JQ18" s="247"/>
      <c r="JR18" s="247"/>
      <c r="JS18" s="247"/>
      <c r="JT18" s="247"/>
      <c r="JU18" s="247"/>
      <c r="JV18" s="247"/>
      <c r="JW18" s="247"/>
      <c r="JX18" s="247"/>
      <c r="JY18" s="247"/>
      <c r="JZ18" s="247"/>
      <c r="KA18" s="247"/>
      <c r="KB18" s="247"/>
      <c r="KC18" s="247"/>
      <c r="KD18" s="247"/>
      <c r="KE18" s="247"/>
      <c r="KF18" s="247"/>
      <c r="KG18" s="247"/>
      <c r="KH18" s="247"/>
      <c r="KI18" s="247"/>
      <c r="KJ18" s="247"/>
      <c r="KK18" s="247"/>
      <c r="KL18" s="247"/>
      <c r="KM18" s="247"/>
      <c r="KN18" s="247"/>
      <c r="KO18" s="247"/>
      <c r="KP18" s="247"/>
      <c r="KQ18" s="247"/>
      <c r="KR18" s="247"/>
      <c r="KS18" s="247"/>
      <c r="KT18" s="247"/>
      <c r="KU18" s="247"/>
      <c r="KV18" s="247"/>
      <c r="KW18" s="247"/>
      <c r="KX18" s="247"/>
      <c r="KY18" s="247"/>
      <c r="KZ18" s="247"/>
      <c r="LA18" s="247"/>
      <c r="LB18" s="247"/>
      <c r="LC18" s="247"/>
      <c r="LD18" s="247"/>
      <c r="LE18" s="247"/>
      <c r="LF18" s="247"/>
      <c r="LG18" s="247"/>
      <c r="LH18" s="247"/>
      <c r="LI18" s="247"/>
      <c r="LJ18" s="247"/>
      <c r="LK18" s="247"/>
      <c r="LL18" s="247"/>
      <c r="LM18" s="247"/>
      <c r="LN18" s="247"/>
      <c r="LO18" s="247"/>
      <c r="LP18" s="247"/>
      <c r="LQ18" s="247"/>
      <c r="LR18" s="247"/>
      <c r="LS18" s="247"/>
      <c r="LT18" s="247"/>
      <c r="LU18" s="247"/>
      <c r="LV18" s="247"/>
      <c r="LW18" s="247"/>
      <c r="LX18" s="247"/>
      <c r="LY18" s="247"/>
      <c r="LZ18" s="247"/>
      <c r="MA18" s="247"/>
      <c r="MB18" s="247"/>
      <c r="MC18" s="247"/>
      <c r="MD18" s="247"/>
      <c r="ME18" s="247"/>
      <c r="MF18" s="247"/>
      <c r="MG18" s="247"/>
      <c r="MH18" s="247"/>
      <c r="MI18" s="247"/>
      <c r="MJ18" s="247"/>
      <c r="MK18" s="247"/>
      <c r="ML18" s="247"/>
      <c r="MM18" s="247"/>
      <c r="MN18" s="247"/>
      <c r="MO18" s="247"/>
      <c r="MP18" s="247"/>
      <c r="MQ18" s="247"/>
      <c r="MR18" s="247"/>
      <c r="MS18" s="247"/>
      <c r="MT18" s="247"/>
      <c r="MU18" s="247"/>
      <c r="MV18" s="247"/>
      <c r="MW18" s="247"/>
      <c r="MX18" s="247"/>
      <c r="MY18" s="247"/>
      <c r="MZ18" s="247"/>
      <c r="NA18" s="247"/>
      <c r="NB18" s="247"/>
      <c r="NC18" s="247"/>
      <c r="ND18" s="247"/>
      <c r="NE18" s="247"/>
      <c r="NF18" s="247"/>
      <c r="NG18" s="247"/>
      <c r="NH18" s="247"/>
      <c r="NI18" s="247"/>
      <c r="NJ18" s="247"/>
      <c r="NK18" s="247"/>
      <c r="NL18" s="247"/>
      <c r="NM18" s="247"/>
      <c r="NN18" s="247"/>
      <c r="NO18" s="247"/>
      <c r="NP18" s="247"/>
      <c r="NQ18" s="247"/>
      <c r="NR18" s="247"/>
      <c r="NS18" s="247"/>
      <c r="NT18" s="247"/>
      <c r="NU18" s="247"/>
      <c r="NV18" s="247"/>
      <c r="NW18" s="247"/>
      <c r="NX18" s="247"/>
      <c r="NY18" s="247"/>
      <c r="NZ18" s="247"/>
      <c r="OA18" s="247"/>
      <c r="OB18" s="247"/>
      <c r="OC18" s="247"/>
      <c r="OD18" s="247"/>
      <c r="OE18" s="247"/>
      <c r="OF18" s="247"/>
      <c r="OG18" s="247"/>
      <c r="OH18" s="247"/>
      <c r="OI18" s="247"/>
      <c r="OJ18" s="247"/>
      <c r="OK18" s="247"/>
      <c r="OL18" s="247"/>
      <c r="OM18" s="247"/>
      <c r="ON18" s="247"/>
      <c r="OO18" s="247"/>
      <c r="OP18" s="247"/>
      <c r="OQ18" s="247"/>
      <c r="OR18" s="247"/>
      <c r="OS18" s="247"/>
      <c r="OT18" s="247"/>
      <c r="OU18" s="247"/>
      <c r="OV18" s="247"/>
      <c r="OW18" s="247"/>
      <c r="OX18" s="247"/>
      <c r="OY18" s="247"/>
      <c r="OZ18" s="247"/>
      <c r="PA18" s="247"/>
      <c r="PB18" s="247"/>
      <c r="PC18" s="247"/>
      <c r="PD18" s="247"/>
      <c r="PE18" s="247"/>
      <c r="PF18" s="247"/>
      <c r="PG18" s="247"/>
      <c r="PH18" s="247"/>
      <c r="PI18" s="247"/>
      <c r="PJ18" s="247"/>
      <c r="PK18" s="247"/>
      <c r="PL18" s="247"/>
      <c r="PM18" s="247"/>
      <c r="PN18" s="247"/>
      <c r="PO18" s="247"/>
      <c r="PP18" s="247"/>
      <c r="PQ18" s="247"/>
      <c r="PR18" s="247"/>
      <c r="PS18" s="247"/>
      <c r="PT18" s="247"/>
      <c r="PU18" s="247"/>
      <c r="PV18" s="247"/>
      <c r="PW18" s="247"/>
      <c r="PX18" s="247"/>
      <c r="PY18" s="247"/>
      <c r="PZ18" s="247"/>
      <c r="QA18" s="247"/>
      <c r="QB18" s="247"/>
      <c r="QC18" s="247"/>
      <c r="QD18" s="247"/>
      <c r="QE18" s="247"/>
      <c r="QF18" s="247"/>
      <c r="QG18" s="247"/>
      <c r="QH18" s="247"/>
      <c r="QI18" s="247"/>
      <c r="QJ18" s="247"/>
      <c r="QK18" s="247"/>
      <c r="QL18" s="247"/>
      <c r="QM18" s="247"/>
      <c r="QN18" s="247"/>
      <c r="QO18" s="247"/>
      <c r="QP18" s="247"/>
      <c r="QQ18" s="247"/>
      <c r="QR18" s="247"/>
      <c r="QS18" s="247"/>
      <c r="QT18" s="247"/>
      <c r="QU18" s="247"/>
      <c r="QV18" s="247"/>
      <c r="QW18" s="247"/>
      <c r="QX18" s="247"/>
      <c r="QY18" s="247"/>
      <c r="QZ18" s="247"/>
      <c r="RA18" s="247"/>
      <c r="RB18" s="247"/>
      <c r="RC18" s="247"/>
      <c r="RD18" s="247"/>
      <c r="RE18" s="247"/>
      <c r="RF18" s="247"/>
      <c r="RG18" s="247"/>
      <c r="RH18" s="247"/>
      <c r="RI18" s="247"/>
      <c r="RJ18" s="247"/>
      <c r="RK18" s="247"/>
      <c r="RL18" s="247"/>
      <c r="RM18" s="247"/>
      <c r="RN18" s="247"/>
      <c r="RO18" s="247"/>
      <c r="RP18" s="247"/>
      <c r="RQ18" s="247"/>
      <c r="RR18" s="247"/>
      <c r="RS18" s="247"/>
      <c r="RT18" s="247"/>
      <c r="RU18" s="247"/>
      <c r="RV18" s="247"/>
      <c r="RW18" s="247"/>
      <c r="RX18" s="247"/>
      <c r="RY18" s="247"/>
      <c r="RZ18" s="247"/>
      <c r="SA18" s="247"/>
      <c r="SB18" s="247"/>
      <c r="SC18" s="247"/>
      <c r="SD18" s="247"/>
      <c r="SE18" s="247"/>
      <c r="SF18" s="247"/>
      <c r="SG18" s="247"/>
      <c r="SH18" s="247"/>
      <c r="SI18" s="247"/>
      <c r="SJ18" s="247"/>
      <c r="SK18" s="247"/>
      <c r="SL18" s="247"/>
      <c r="SM18" s="247"/>
      <c r="SN18" s="247"/>
      <c r="SO18" s="247"/>
      <c r="SP18" s="247"/>
      <c r="SQ18" s="247"/>
      <c r="SR18" s="247"/>
      <c r="SS18" s="247"/>
      <c r="ST18" s="247"/>
      <c r="SU18" s="247"/>
      <c r="SV18" s="247"/>
      <c r="SW18" s="247"/>
      <c r="SX18" s="247"/>
      <c r="SY18" s="247"/>
      <c r="SZ18" s="247"/>
      <c r="TA18" s="247"/>
      <c r="TB18" s="247"/>
      <c r="TC18" s="247"/>
      <c r="TD18" s="247"/>
      <c r="TE18" s="247"/>
      <c r="TF18" s="247"/>
      <c r="TG18" s="247"/>
      <c r="TH18" s="247"/>
      <c r="TI18" s="247"/>
      <c r="TJ18" s="247"/>
      <c r="TK18" s="247"/>
      <c r="TL18" s="247"/>
      <c r="TM18" s="247"/>
      <c r="TN18" s="247"/>
      <c r="TO18" s="247"/>
      <c r="TP18" s="247"/>
      <c r="TQ18" s="247"/>
      <c r="TR18" s="247"/>
      <c r="TS18" s="247"/>
      <c r="TT18" s="247"/>
      <c r="TU18" s="247"/>
      <c r="TV18" s="247"/>
      <c r="TW18" s="247"/>
      <c r="TX18" s="247"/>
      <c r="TY18" s="247"/>
      <c r="TZ18" s="247"/>
      <c r="UA18" s="247"/>
      <c r="UB18" s="247"/>
      <c r="UC18" s="247"/>
      <c r="UD18" s="247"/>
      <c r="UE18" s="247"/>
      <c r="UF18" s="247"/>
      <c r="UG18" s="247"/>
      <c r="UH18" s="247"/>
      <c r="UI18" s="247"/>
      <c r="UJ18" s="247"/>
      <c r="UK18" s="247"/>
      <c r="UL18" s="247"/>
      <c r="UM18" s="247"/>
      <c r="UN18" s="247"/>
      <c r="UO18" s="247"/>
      <c r="UP18" s="247"/>
      <c r="UQ18" s="247"/>
      <c r="UR18" s="247"/>
      <c r="US18" s="247"/>
      <c r="UT18" s="247"/>
      <c r="UU18" s="247"/>
      <c r="UV18" s="247"/>
      <c r="UW18" s="247"/>
      <c r="UX18" s="247"/>
      <c r="UY18" s="247"/>
      <c r="UZ18" s="247"/>
      <c r="VA18" s="247"/>
      <c r="VB18" s="247"/>
      <c r="VC18" s="247"/>
      <c r="VD18" s="247"/>
      <c r="VE18" s="247"/>
      <c r="VF18" s="247"/>
      <c r="VG18" s="247"/>
      <c r="VH18" s="247"/>
      <c r="VI18" s="247"/>
      <c r="VJ18" s="247"/>
      <c r="VK18" s="247"/>
      <c r="VL18" s="247"/>
      <c r="VM18" s="247"/>
      <c r="VN18" s="247"/>
      <c r="VO18" s="247"/>
      <c r="VP18" s="247"/>
      <c r="VQ18" s="247"/>
      <c r="VR18" s="247"/>
      <c r="VS18" s="247"/>
      <c r="VT18" s="247"/>
      <c r="VU18" s="247"/>
      <c r="VV18" s="247"/>
      <c r="VW18" s="247"/>
      <c r="VX18" s="247"/>
      <c r="VY18" s="247"/>
      <c r="VZ18" s="247"/>
      <c r="WA18" s="247"/>
      <c r="WB18" s="247"/>
      <c r="WC18" s="247"/>
      <c r="WD18" s="247"/>
      <c r="WE18" s="247"/>
      <c r="WF18" s="247"/>
      <c r="WG18" s="247"/>
      <c r="WH18" s="247"/>
      <c r="WI18" s="247"/>
      <c r="WJ18" s="247"/>
      <c r="WK18" s="247"/>
      <c r="WL18" s="247"/>
      <c r="WM18" s="247"/>
      <c r="WN18" s="247"/>
      <c r="WO18" s="247"/>
      <c r="WP18" s="247"/>
      <c r="WQ18" s="247"/>
      <c r="WR18" s="247"/>
      <c r="WS18" s="247"/>
      <c r="WT18" s="247"/>
      <c r="WU18" s="247"/>
      <c r="WV18" s="247"/>
      <c r="WW18" s="247"/>
      <c r="WX18" s="247"/>
      <c r="WY18" s="247"/>
      <c r="WZ18" s="247"/>
      <c r="XA18" s="247"/>
      <c r="XB18" s="247"/>
      <c r="XC18" s="247"/>
      <c r="XD18" s="247"/>
      <c r="XE18" s="247"/>
      <c r="XF18" s="247"/>
      <c r="XG18" s="247"/>
      <c r="XH18" s="247"/>
      <c r="XI18" s="247"/>
      <c r="XJ18" s="247"/>
      <c r="XK18" s="247"/>
      <c r="XL18" s="247"/>
      <c r="XM18" s="247"/>
      <c r="XN18" s="247"/>
      <c r="XO18" s="247"/>
      <c r="XP18" s="247"/>
      <c r="XQ18" s="247"/>
      <c r="XR18" s="247"/>
      <c r="XS18" s="247"/>
      <c r="XT18" s="247"/>
      <c r="XU18" s="247"/>
      <c r="XV18" s="247"/>
      <c r="XW18" s="247"/>
      <c r="XX18" s="247"/>
      <c r="XY18" s="247"/>
      <c r="XZ18" s="247"/>
      <c r="YA18" s="247"/>
      <c r="YB18" s="247"/>
      <c r="YC18" s="247"/>
      <c r="YD18" s="247"/>
      <c r="YE18" s="247"/>
      <c r="YF18" s="247"/>
      <c r="YG18" s="247"/>
      <c r="YH18" s="247"/>
      <c r="YI18" s="247"/>
      <c r="YJ18" s="247"/>
      <c r="YK18" s="247"/>
      <c r="YL18" s="247"/>
      <c r="YM18" s="247"/>
      <c r="YN18" s="247"/>
      <c r="YO18" s="247"/>
      <c r="YP18" s="247"/>
      <c r="YQ18" s="247"/>
      <c r="YR18" s="247"/>
      <c r="YS18" s="247"/>
      <c r="YT18" s="247"/>
      <c r="YU18" s="247"/>
      <c r="YV18" s="247"/>
      <c r="YW18" s="247"/>
      <c r="YX18" s="247"/>
      <c r="YY18" s="247"/>
      <c r="YZ18" s="247"/>
      <c r="ZA18" s="247"/>
      <c r="ZB18" s="247"/>
      <c r="ZC18" s="247"/>
      <c r="ZD18" s="247"/>
      <c r="ZE18" s="247"/>
      <c r="ZF18" s="247"/>
      <c r="ZG18" s="247"/>
      <c r="ZH18" s="247"/>
      <c r="ZI18" s="247"/>
      <c r="ZJ18" s="247"/>
      <c r="ZK18" s="247"/>
      <c r="ZL18" s="247"/>
      <c r="ZM18" s="247"/>
      <c r="ZN18" s="247"/>
      <c r="ZO18" s="247"/>
      <c r="ZP18" s="247"/>
      <c r="ZQ18" s="247"/>
      <c r="ZR18" s="247"/>
      <c r="ZS18" s="247"/>
      <c r="ZT18" s="247"/>
      <c r="ZU18" s="247"/>
      <c r="ZV18" s="247"/>
      <c r="ZW18" s="247"/>
      <c r="ZX18" s="247"/>
      <c r="ZY18" s="247"/>
      <c r="ZZ18" s="247"/>
      <c r="AAA18" s="247"/>
      <c r="AAB18" s="247"/>
      <c r="AAC18" s="247"/>
      <c r="AAD18" s="247"/>
      <c r="AAE18" s="247"/>
      <c r="AAF18" s="247"/>
      <c r="AAG18" s="247"/>
      <c r="AAH18" s="247"/>
      <c r="AAI18" s="247"/>
      <c r="AAJ18" s="247"/>
      <c r="AAK18" s="247"/>
      <c r="AAL18" s="247"/>
      <c r="AAM18" s="247"/>
      <c r="AAN18" s="247"/>
      <c r="AAO18" s="247"/>
      <c r="AAP18" s="247"/>
      <c r="AAQ18" s="247"/>
      <c r="AAR18" s="247"/>
      <c r="AAS18" s="247"/>
      <c r="AAT18" s="247"/>
      <c r="AAU18" s="247"/>
      <c r="AAV18" s="247"/>
      <c r="AAW18" s="247"/>
      <c r="AAX18" s="247"/>
      <c r="AAY18" s="247"/>
      <c r="AAZ18" s="247"/>
      <c r="ABA18" s="247"/>
      <c r="ABB18" s="247"/>
      <c r="ABC18" s="247"/>
      <c r="ABD18" s="247"/>
      <c r="ABE18" s="247"/>
      <c r="ABF18" s="247"/>
      <c r="ABG18" s="247"/>
      <c r="ABH18" s="247"/>
      <c r="ABI18" s="247"/>
      <c r="ABJ18" s="247"/>
      <c r="ABK18" s="247"/>
      <c r="ABL18" s="247"/>
      <c r="ABM18" s="247"/>
      <c r="ABN18" s="247"/>
      <c r="ABO18" s="247"/>
      <c r="ABP18" s="247"/>
      <c r="ABQ18" s="247"/>
      <c r="ABR18" s="247"/>
      <c r="ABS18" s="247"/>
      <c r="ABT18" s="247"/>
      <c r="ABU18" s="247"/>
      <c r="ABV18" s="247"/>
      <c r="ABW18" s="247"/>
      <c r="ABX18" s="247"/>
      <c r="ABY18" s="247"/>
      <c r="ABZ18" s="247"/>
      <c r="ACA18" s="247"/>
      <c r="ACB18" s="247"/>
      <c r="ACC18" s="247"/>
      <c r="ACD18" s="247"/>
      <c r="ACE18" s="247"/>
      <c r="ACF18" s="247"/>
      <c r="ACG18" s="247"/>
      <c r="ACH18" s="247"/>
      <c r="ACI18" s="247"/>
      <c r="ACJ18" s="247"/>
      <c r="ACK18" s="247"/>
      <c r="ACL18" s="247"/>
      <c r="ACM18" s="247"/>
      <c r="ACN18" s="247"/>
      <c r="ACO18" s="247"/>
      <c r="ACP18" s="247"/>
      <c r="ACQ18" s="247"/>
      <c r="ACR18" s="247"/>
      <c r="ACS18" s="247"/>
      <c r="ACT18" s="247"/>
      <c r="ACU18" s="247"/>
      <c r="ACV18" s="247"/>
      <c r="ACW18" s="247"/>
      <c r="ACX18" s="247"/>
      <c r="ACY18" s="247"/>
      <c r="ACZ18" s="247"/>
      <c r="ADA18" s="247"/>
      <c r="ADB18" s="247"/>
      <c r="ADC18" s="247"/>
      <c r="ADD18" s="247"/>
      <c r="ADE18" s="247"/>
      <c r="ADF18" s="247"/>
      <c r="ADG18" s="247"/>
      <c r="ADH18" s="247"/>
      <c r="ADI18" s="247"/>
      <c r="ADJ18" s="247"/>
      <c r="ADK18" s="247"/>
      <c r="ADL18" s="247"/>
      <c r="ADM18" s="247"/>
      <c r="ADN18" s="247"/>
      <c r="ADO18" s="247"/>
      <c r="ADP18" s="247"/>
      <c r="ADQ18" s="247"/>
      <c r="ADR18" s="247"/>
      <c r="ADS18" s="247"/>
      <c r="ADT18" s="247"/>
      <c r="ADU18" s="247"/>
      <c r="ADV18" s="247"/>
      <c r="ADW18" s="247"/>
      <c r="ADX18" s="247"/>
      <c r="ADY18" s="247"/>
      <c r="ADZ18" s="247"/>
      <c r="AEA18" s="247"/>
      <c r="AEB18" s="247"/>
      <c r="AEC18" s="247"/>
      <c r="AED18" s="247"/>
      <c r="AEE18" s="247"/>
      <c r="AEF18" s="247"/>
      <c r="AEG18" s="247"/>
      <c r="AEH18" s="247"/>
      <c r="AEI18" s="247"/>
      <c r="AEJ18" s="247"/>
      <c r="AEK18" s="247"/>
      <c r="AEL18" s="247"/>
      <c r="AEM18" s="247"/>
      <c r="AEN18" s="247"/>
      <c r="AEO18" s="247"/>
      <c r="AEP18" s="247"/>
      <c r="AEQ18" s="247"/>
      <c r="AER18" s="247"/>
      <c r="AES18" s="247"/>
      <c r="AET18" s="247"/>
      <c r="AEU18" s="247"/>
      <c r="AEV18" s="247"/>
      <c r="AEW18" s="247"/>
      <c r="AEX18" s="247"/>
      <c r="AEY18" s="247"/>
      <c r="AEZ18" s="247"/>
      <c r="AFA18" s="247"/>
      <c r="AFB18" s="247"/>
      <c r="AFC18" s="247"/>
      <c r="AFD18" s="247"/>
      <c r="AFE18" s="247"/>
      <c r="AFF18" s="247"/>
      <c r="AFG18" s="247"/>
      <c r="AFH18" s="247"/>
      <c r="AFI18" s="247"/>
      <c r="AFJ18" s="247"/>
      <c r="AFK18" s="247"/>
      <c r="AFL18" s="247"/>
      <c r="AFM18" s="247"/>
      <c r="AFN18" s="247"/>
      <c r="AFO18" s="247"/>
      <c r="AFP18" s="247"/>
      <c r="AFQ18" s="247"/>
      <c r="AFR18" s="247"/>
      <c r="AFS18" s="247"/>
      <c r="AFT18" s="247"/>
      <c r="AFU18" s="247"/>
      <c r="AFV18" s="247"/>
      <c r="AFW18" s="247"/>
      <c r="AFX18" s="247"/>
      <c r="AFY18" s="247"/>
      <c r="AFZ18" s="247"/>
      <c r="AGA18" s="247"/>
      <c r="AGB18" s="247"/>
      <c r="AGC18" s="247"/>
      <c r="AGD18" s="247"/>
      <c r="AGE18" s="247"/>
      <c r="AGF18" s="247"/>
      <c r="AGG18" s="247"/>
      <c r="AGH18" s="247"/>
      <c r="AGI18" s="247"/>
      <c r="AGJ18" s="247"/>
      <c r="AGK18" s="247"/>
      <c r="AGL18" s="247"/>
      <c r="AGM18" s="247"/>
      <c r="AGN18" s="247"/>
      <c r="AGO18" s="247"/>
      <c r="AGP18" s="247"/>
      <c r="AGQ18" s="247"/>
      <c r="AGR18" s="247"/>
      <c r="AGS18" s="247"/>
      <c r="AGT18" s="247"/>
      <c r="AGU18" s="247"/>
      <c r="AGV18" s="247"/>
      <c r="AGW18" s="247"/>
      <c r="AGX18" s="247"/>
      <c r="AGY18" s="247"/>
      <c r="AGZ18" s="247"/>
      <c r="AHA18" s="247"/>
      <c r="AHB18" s="247"/>
      <c r="AHC18" s="247"/>
      <c r="AHD18" s="247"/>
      <c r="AHE18" s="247"/>
      <c r="AHF18" s="247"/>
      <c r="AHG18" s="247"/>
      <c r="AHH18" s="247"/>
      <c r="AHI18" s="247"/>
      <c r="AHJ18" s="247"/>
      <c r="AHK18" s="247"/>
      <c r="AHL18" s="247"/>
      <c r="AHM18" s="247"/>
      <c r="AHN18" s="247"/>
      <c r="AHO18" s="247"/>
      <c r="AHP18" s="247"/>
      <c r="AHQ18" s="247"/>
      <c r="AHR18" s="247"/>
      <c r="AHS18" s="247"/>
      <c r="AHT18" s="247"/>
      <c r="AHU18" s="247"/>
      <c r="AHV18" s="247"/>
      <c r="AHW18" s="247"/>
      <c r="AHX18" s="247"/>
      <c r="AHY18" s="247"/>
      <c r="AHZ18" s="247"/>
      <c r="AIA18" s="247"/>
      <c r="AIB18" s="247"/>
      <c r="AIC18" s="247"/>
      <c r="AID18" s="247"/>
      <c r="AIE18" s="247"/>
      <c r="AIF18" s="247"/>
      <c r="AIG18" s="247"/>
      <c r="AIH18" s="247"/>
      <c r="AII18" s="247"/>
      <c r="AIJ18" s="247"/>
      <c r="AIK18" s="247"/>
      <c r="AIL18" s="247"/>
      <c r="AIM18" s="247"/>
      <c r="AIN18" s="247"/>
      <c r="AIO18" s="247"/>
      <c r="AIP18" s="247"/>
      <c r="AIQ18" s="247"/>
      <c r="AIR18" s="247"/>
      <c r="AIS18" s="247"/>
      <c r="AIT18" s="247"/>
      <c r="AIU18" s="247"/>
      <c r="AIV18" s="247"/>
      <c r="AIW18" s="247"/>
      <c r="AIX18" s="247"/>
      <c r="AIY18" s="247"/>
      <c r="AIZ18" s="247"/>
      <c r="AJA18" s="247"/>
      <c r="AJB18" s="247"/>
      <c r="AJC18" s="247"/>
      <c r="AJD18" s="247"/>
      <c r="AJE18" s="247"/>
      <c r="AJF18" s="247"/>
      <c r="AJG18" s="247"/>
      <c r="AJH18" s="247"/>
      <c r="AJI18" s="247"/>
      <c r="AJJ18" s="247"/>
      <c r="AJK18" s="247"/>
      <c r="AJL18" s="247"/>
      <c r="AJM18" s="247"/>
      <c r="AJN18" s="247"/>
      <c r="AJO18" s="247"/>
      <c r="AJP18" s="247"/>
      <c r="AJQ18" s="247"/>
      <c r="AJR18" s="247"/>
      <c r="AJS18" s="247"/>
      <c r="AJT18" s="247"/>
      <c r="AJU18" s="247"/>
      <c r="AJV18" s="247"/>
      <c r="AJW18" s="247"/>
      <c r="AJX18" s="247"/>
      <c r="AJY18" s="247"/>
      <c r="AJZ18" s="247"/>
      <c r="AKA18" s="247"/>
      <c r="AKB18" s="247"/>
      <c r="AKC18" s="247"/>
      <c r="AKD18" s="247"/>
      <c r="AKE18" s="247"/>
      <c r="AKF18" s="247"/>
      <c r="AKG18" s="247"/>
      <c r="AKH18" s="247"/>
      <c r="AKI18" s="247"/>
      <c r="AKJ18" s="247"/>
      <c r="AKK18" s="247"/>
      <c r="AKL18" s="247"/>
      <c r="AKM18" s="247"/>
      <c r="AKN18" s="247"/>
      <c r="AKO18" s="247"/>
      <c r="AKP18" s="247"/>
      <c r="AKQ18" s="247"/>
      <c r="AKR18" s="247"/>
      <c r="AKS18" s="247"/>
      <c r="AKT18" s="247"/>
      <c r="AKU18" s="247"/>
      <c r="AKV18" s="247"/>
      <c r="AKW18" s="247"/>
      <c r="AKX18" s="247"/>
      <c r="AKY18" s="247"/>
      <c r="AKZ18" s="247"/>
      <c r="ALA18" s="247"/>
      <c r="ALB18" s="247"/>
      <c r="ALC18" s="247"/>
      <c r="ALD18" s="247"/>
      <c r="ALE18" s="247"/>
      <c r="ALF18" s="247"/>
      <c r="ALG18" s="247"/>
      <c r="ALH18" s="247"/>
      <c r="ALI18" s="247"/>
      <c r="ALJ18" s="247"/>
      <c r="ALK18" s="247"/>
      <c r="ALL18" s="247"/>
      <c r="ALM18" s="247"/>
      <c r="ALN18" s="247"/>
      <c r="ALO18" s="247"/>
      <c r="ALP18" s="247"/>
    </row>
    <row r="19" spans="1:1004" ht="21.75" customHeight="1" x14ac:dyDescent="0.2">
      <c r="A19" s="260"/>
      <c r="B19" s="255"/>
      <c r="C19" s="261"/>
      <c r="D19" s="262"/>
      <c r="E19" s="263"/>
      <c r="F19" s="264"/>
      <c r="G19" s="264">
        <f>SUM(F13:F18)</f>
        <v>0</v>
      </c>
    </row>
    <row r="20" spans="1:1004" s="253" customFormat="1" ht="33.75" customHeight="1" x14ac:dyDescent="0.2">
      <c r="A20" s="250" t="s">
        <v>235</v>
      </c>
      <c r="B20" s="251" t="s">
        <v>268</v>
      </c>
      <c r="C20" s="251"/>
      <c r="D20" s="315"/>
      <c r="E20" s="251"/>
      <c r="F20" s="251"/>
      <c r="G20" s="252"/>
    </row>
    <row r="21" spans="1:1004" ht="21.75" customHeight="1" x14ac:dyDescent="0.2">
      <c r="A21" s="265">
        <v>2.1</v>
      </c>
      <c r="B21" s="266" t="s">
        <v>251</v>
      </c>
      <c r="C21" s="266"/>
      <c r="D21" s="316"/>
      <c r="E21" s="266"/>
      <c r="F21" s="266"/>
      <c r="G21" s="267"/>
    </row>
    <row r="22" spans="1:1004" s="275" customFormat="1" ht="21.75" customHeight="1" x14ac:dyDescent="0.2">
      <c r="A22" s="268" t="s">
        <v>269</v>
      </c>
      <c r="B22" s="269" t="s">
        <v>252</v>
      </c>
      <c r="C22" s="270">
        <v>1</v>
      </c>
      <c r="D22" s="271" t="s">
        <v>3</v>
      </c>
      <c r="E22" s="272"/>
      <c r="F22" s="273">
        <f>C22*E22</f>
        <v>0</v>
      </c>
      <c r="G22" s="274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  <c r="FG22" s="246"/>
      <c r="FH22" s="246"/>
      <c r="FI22" s="246"/>
      <c r="FJ22" s="246"/>
      <c r="FK22" s="246"/>
      <c r="FL22" s="246"/>
      <c r="FM22" s="246"/>
      <c r="FN22" s="246"/>
      <c r="FO22" s="246"/>
      <c r="FP22" s="246"/>
      <c r="FQ22" s="246"/>
      <c r="FR22" s="246"/>
      <c r="FS22" s="246"/>
      <c r="FT22" s="246"/>
      <c r="FU22" s="246"/>
      <c r="FV22" s="246"/>
      <c r="FW22" s="246"/>
      <c r="FX22" s="246"/>
      <c r="FY22" s="246"/>
      <c r="FZ22" s="246"/>
      <c r="GA22" s="246"/>
      <c r="GB22" s="246"/>
      <c r="GC22" s="246"/>
      <c r="GD22" s="246"/>
      <c r="GE22" s="246"/>
      <c r="GF22" s="246"/>
      <c r="GG22" s="246"/>
      <c r="GH22" s="246"/>
      <c r="GI22" s="246"/>
      <c r="GJ22" s="246"/>
      <c r="GK22" s="246"/>
      <c r="GL22" s="246"/>
      <c r="GM22" s="246"/>
      <c r="GN22" s="246"/>
      <c r="GO22" s="246"/>
      <c r="GP22" s="246"/>
      <c r="GQ22" s="246"/>
      <c r="GR22" s="246"/>
      <c r="GS22" s="246"/>
      <c r="GT22" s="246"/>
      <c r="GU22" s="246"/>
      <c r="GV22" s="246"/>
      <c r="GW22" s="246"/>
      <c r="GX22" s="246"/>
      <c r="GY22" s="246"/>
      <c r="GZ22" s="246"/>
      <c r="HA22" s="246"/>
      <c r="HB22" s="246"/>
      <c r="HC22" s="246"/>
      <c r="HD22" s="246"/>
      <c r="HE22" s="246"/>
      <c r="HF22" s="246"/>
      <c r="HG22" s="246"/>
      <c r="HH22" s="246"/>
      <c r="HI22" s="246"/>
      <c r="HJ22" s="246"/>
      <c r="HK22" s="246"/>
      <c r="HL22" s="246"/>
      <c r="HM22" s="246"/>
      <c r="HN22" s="246"/>
      <c r="HO22" s="246"/>
      <c r="HP22" s="246"/>
      <c r="HQ22" s="246"/>
      <c r="HR22" s="246"/>
      <c r="HS22" s="246"/>
      <c r="HT22" s="246"/>
      <c r="HU22" s="246"/>
      <c r="HV22" s="246"/>
      <c r="HW22" s="246"/>
      <c r="HX22" s="246"/>
      <c r="HY22" s="246"/>
      <c r="HZ22" s="246"/>
      <c r="IA22" s="246"/>
      <c r="IB22" s="246"/>
      <c r="IC22" s="246"/>
      <c r="ID22" s="246"/>
      <c r="IE22" s="246"/>
      <c r="IF22" s="246"/>
      <c r="IG22" s="246"/>
      <c r="IH22" s="246"/>
      <c r="II22" s="246"/>
      <c r="IJ22" s="246"/>
      <c r="IK22" s="246"/>
      <c r="IL22" s="246"/>
      <c r="IM22" s="246"/>
      <c r="IN22" s="246"/>
      <c r="IO22" s="246"/>
      <c r="IP22" s="246"/>
      <c r="IQ22" s="246"/>
      <c r="IR22" s="246"/>
      <c r="IS22" s="246"/>
      <c r="IT22" s="246"/>
      <c r="IU22" s="246"/>
      <c r="IV22" s="246"/>
      <c r="IW22" s="246"/>
      <c r="IX22" s="246"/>
      <c r="IY22" s="246"/>
      <c r="IZ22" s="246"/>
      <c r="JA22" s="246"/>
      <c r="JB22" s="246"/>
      <c r="JC22" s="246"/>
      <c r="JD22" s="246"/>
      <c r="JE22" s="246"/>
      <c r="JF22" s="246"/>
      <c r="JG22" s="246"/>
      <c r="JH22" s="246"/>
      <c r="JI22" s="246"/>
      <c r="JJ22" s="246"/>
      <c r="JK22" s="246"/>
      <c r="JL22" s="246"/>
      <c r="JM22" s="246"/>
      <c r="JN22" s="246"/>
      <c r="JO22" s="246"/>
      <c r="JP22" s="246"/>
      <c r="JQ22" s="246"/>
      <c r="JR22" s="246"/>
      <c r="JS22" s="246"/>
      <c r="JT22" s="246"/>
      <c r="JU22" s="246"/>
      <c r="JV22" s="246"/>
      <c r="JW22" s="246"/>
      <c r="JX22" s="246"/>
      <c r="JY22" s="246"/>
      <c r="JZ22" s="246"/>
      <c r="KA22" s="246"/>
      <c r="KB22" s="246"/>
      <c r="KC22" s="246"/>
      <c r="KD22" s="246"/>
      <c r="KE22" s="246"/>
      <c r="KF22" s="246"/>
      <c r="KG22" s="246"/>
      <c r="KH22" s="246"/>
      <c r="KI22" s="246"/>
      <c r="KJ22" s="246"/>
      <c r="KK22" s="246"/>
      <c r="KL22" s="246"/>
      <c r="KM22" s="246"/>
      <c r="KN22" s="246"/>
      <c r="KO22" s="246"/>
      <c r="KP22" s="246"/>
      <c r="KQ22" s="246"/>
      <c r="KR22" s="246"/>
      <c r="KS22" s="246"/>
      <c r="KT22" s="246"/>
      <c r="KU22" s="246"/>
      <c r="KV22" s="246"/>
      <c r="KW22" s="246"/>
      <c r="KX22" s="246"/>
      <c r="KY22" s="246"/>
      <c r="KZ22" s="246"/>
      <c r="LA22" s="246"/>
      <c r="LB22" s="246"/>
      <c r="LC22" s="246"/>
      <c r="LD22" s="246"/>
      <c r="LE22" s="246"/>
      <c r="LF22" s="246"/>
      <c r="LG22" s="246"/>
      <c r="LH22" s="246"/>
      <c r="LI22" s="246"/>
      <c r="LJ22" s="246"/>
      <c r="LK22" s="246"/>
      <c r="LL22" s="246"/>
      <c r="LM22" s="246"/>
      <c r="LN22" s="246"/>
      <c r="LO22" s="246"/>
      <c r="LP22" s="246"/>
      <c r="LQ22" s="246"/>
      <c r="LR22" s="246"/>
      <c r="LS22" s="246"/>
      <c r="LT22" s="246"/>
      <c r="LU22" s="246"/>
      <c r="LV22" s="246"/>
      <c r="LW22" s="246"/>
      <c r="LX22" s="246"/>
      <c r="LY22" s="246"/>
      <c r="LZ22" s="246"/>
      <c r="MA22" s="246"/>
      <c r="MB22" s="246"/>
      <c r="MC22" s="246"/>
      <c r="MD22" s="246"/>
      <c r="ME22" s="246"/>
      <c r="MF22" s="246"/>
      <c r="MG22" s="246"/>
      <c r="MH22" s="246"/>
      <c r="MI22" s="246"/>
      <c r="MJ22" s="246"/>
      <c r="MK22" s="246"/>
      <c r="ML22" s="246"/>
      <c r="MM22" s="246"/>
      <c r="MN22" s="246"/>
      <c r="MO22" s="246"/>
      <c r="MP22" s="246"/>
      <c r="MQ22" s="246"/>
      <c r="MR22" s="246"/>
      <c r="MS22" s="246"/>
      <c r="MT22" s="246"/>
      <c r="MU22" s="246"/>
      <c r="MV22" s="246"/>
      <c r="MW22" s="246"/>
      <c r="MX22" s="246"/>
      <c r="MY22" s="246"/>
      <c r="MZ22" s="246"/>
      <c r="NA22" s="246"/>
      <c r="NB22" s="246"/>
      <c r="NC22" s="246"/>
      <c r="ND22" s="246"/>
      <c r="NE22" s="246"/>
      <c r="NF22" s="246"/>
      <c r="NG22" s="246"/>
      <c r="NH22" s="246"/>
      <c r="NI22" s="246"/>
      <c r="NJ22" s="246"/>
      <c r="NK22" s="246"/>
      <c r="NL22" s="246"/>
      <c r="NM22" s="246"/>
      <c r="NN22" s="246"/>
      <c r="NO22" s="246"/>
      <c r="NP22" s="246"/>
      <c r="NQ22" s="246"/>
      <c r="NR22" s="246"/>
      <c r="NS22" s="246"/>
      <c r="NT22" s="246"/>
      <c r="NU22" s="246"/>
      <c r="NV22" s="246"/>
      <c r="NW22" s="246"/>
      <c r="NX22" s="246"/>
      <c r="NY22" s="246"/>
      <c r="NZ22" s="246"/>
      <c r="OA22" s="246"/>
      <c r="OB22" s="246"/>
      <c r="OC22" s="246"/>
      <c r="OD22" s="246"/>
      <c r="OE22" s="246"/>
      <c r="OF22" s="246"/>
      <c r="OG22" s="246"/>
      <c r="OH22" s="246"/>
      <c r="OI22" s="246"/>
      <c r="OJ22" s="246"/>
      <c r="OK22" s="246"/>
      <c r="OL22" s="246"/>
      <c r="OM22" s="246"/>
      <c r="ON22" s="246"/>
      <c r="OO22" s="246"/>
      <c r="OP22" s="246"/>
      <c r="OQ22" s="246"/>
      <c r="OR22" s="246"/>
      <c r="OS22" s="246"/>
      <c r="OT22" s="246"/>
      <c r="OU22" s="246"/>
      <c r="OV22" s="246"/>
      <c r="OW22" s="246"/>
      <c r="OX22" s="246"/>
      <c r="OY22" s="246"/>
      <c r="OZ22" s="246"/>
      <c r="PA22" s="246"/>
      <c r="PB22" s="246"/>
      <c r="PC22" s="246"/>
      <c r="PD22" s="246"/>
      <c r="PE22" s="246"/>
      <c r="PF22" s="246"/>
      <c r="PG22" s="246"/>
      <c r="PH22" s="246"/>
      <c r="PI22" s="246"/>
      <c r="PJ22" s="246"/>
      <c r="PK22" s="246"/>
      <c r="PL22" s="246"/>
      <c r="PM22" s="246"/>
      <c r="PN22" s="246"/>
      <c r="PO22" s="246"/>
      <c r="PP22" s="246"/>
      <c r="PQ22" s="246"/>
      <c r="PR22" s="246"/>
      <c r="PS22" s="246"/>
      <c r="PT22" s="246"/>
      <c r="PU22" s="246"/>
      <c r="PV22" s="246"/>
      <c r="PW22" s="246"/>
      <c r="PX22" s="246"/>
      <c r="PY22" s="246"/>
      <c r="PZ22" s="246"/>
      <c r="QA22" s="246"/>
      <c r="QB22" s="246"/>
      <c r="QC22" s="246"/>
      <c r="QD22" s="246"/>
      <c r="QE22" s="246"/>
      <c r="QF22" s="246"/>
      <c r="QG22" s="246"/>
      <c r="QH22" s="246"/>
      <c r="QI22" s="246"/>
      <c r="QJ22" s="246"/>
      <c r="QK22" s="246"/>
      <c r="QL22" s="246"/>
      <c r="QM22" s="246"/>
      <c r="QN22" s="246"/>
      <c r="QO22" s="246"/>
      <c r="QP22" s="246"/>
      <c r="QQ22" s="246"/>
      <c r="QR22" s="246"/>
      <c r="QS22" s="246"/>
      <c r="QT22" s="246"/>
      <c r="QU22" s="246"/>
      <c r="QV22" s="246"/>
      <c r="QW22" s="246"/>
      <c r="QX22" s="246"/>
      <c r="QY22" s="246"/>
      <c r="QZ22" s="246"/>
      <c r="RA22" s="246"/>
      <c r="RB22" s="246"/>
      <c r="RC22" s="246"/>
      <c r="RD22" s="246"/>
      <c r="RE22" s="246"/>
      <c r="RF22" s="246"/>
      <c r="RG22" s="246"/>
      <c r="RH22" s="246"/>
      <c r="RI22" s="246"/>
      <c r="RJ22" s="246"/>
      <c r="RK22" s="246"/>
      <c r="RL22" s="246"/>
      <c r="RM22" s="246"/>
      <c r="RN22" s="246"/>
      <c r="RO22" s="246"/>
      <c r="RP22" s="246"/>
      <c r="RQ22" s="246"/>
      <c r="RR22" s="246"/>
      <c r="RS22" s="246"/>
      <c r="RT22" s="246"/>
      <c r="RU22" s="246"/>
      <c r="RV22" s="246"/>
      <c r="RW22" s="246"/>
      <c r="RX22" s="246"/>
      <c r="RY22" s="246"/>
      <c r="RZ22" s="246"/>
      <c r="SA22" s="246"/>
      <c r="SB22" s="246"/>
      <c r="SC22" s="246"/>
      <c r="SD22" s="246"/>
      <c r="SE22" s="246"/>
      <c r="SF22" s="246"/>
      <c r="SG22" s="246"/>
      <c r="SH22" s="246"/>
      <c r="SI22" s="246"/>
      <c r="SJ22" s="246"/>
      <c r="SK22" s="246"/>
      <c r="SL22" s="246"/>
      <c r="SM22" s="246"/>
      <c r="SN22" s="246"/>
      <c r="SO22" s="246"/>
      <c r="SP22" s="246"/>
      <c r="SQ22" s="246"/>
      <c r="SR22" s="246"/>
      <c r="SS22" s="246"/>
      <c r="ST22" s="246"/>
      <c r="SU22" s="246"/>
      <c r="SV22" s="246"/>
      <c r="SW22" s="246"/>
      <c r="SX22" s="246"/>
      <c r="SY22" s="246"/>
      <c r="SZ22" s="246"/>
      <c r="TA22" s="246"/>
      <c r="TB22" s="246"/>
      <c r="TC22" s="246"/>
      <c r="TD22" s="246"/>
      <c r="TE22" s="246"/>
      <c r="TF22" s="246"/>
      <c r="TG22" s="246"/>
      <c r="TH22" s="246"/>
      <c r="TI22" s="246"/>
      <c r="TJ22" s="246"/>
      <c r="TK22" s="246"/>
      <c r="TL22" s="246"/>
      <c r="TM22" s="246"/>
      <c r="TN22" s="246"/>
      <c r="TO22" s="246"/>
      <c r="TP22" s="246"/>
      <c r="TQ22" s="246"/>
      <c r="TR22" s="246"/>
      <c r="TS22" s="246"/>
      <c r="TT22" s="246"/>
      <c r="TU22" s="246"/>
      <c r="TV22" s="246"/>
      <c r="TW22" s="246"/>
      <c r="TX22" s="246"/>
      <c r="TY22" s="246"/>
      <c r="TZ22" s="246"/>
      <c r="UA22" s="246"/>
      <c r="UB22" s="246"/>
      <c r="UC22" s="246"/>
      <c r="UD22" s="246"/>
      <c r="UE22" s="246"/>
      <c r="UF22" s="246"/>
      <c r="UG22" s="246"/>
      <c r="UH22" s="246"/>
      <c r="UI22" s="246"/>
      <c r="UJ22" s="246"/>
      <c r="UK22" s="246"/>
      <c r="UL22" s="246"/>
      <c r="UM22" s="246"/>
      <c r="UN22" s="246"/>
      <c r="UO22" s="246"/>
      <c r="UP22" s="246"/>
      <c r="UQ22" s="246"/>
      <c r="UR22" s="246"/>
      <c r="US22" s="246"/>
      <c r="UT22" s="246"/>
      <c r="UU22" s="246"/>
      <c r="UV22" s="246"/>
      <c r="UW22" s="246"/>
      <c r="UX22" s="246"/>
      <c r="UY22" s="246"/>
      <c r="UZ22" s="246"/>
      <c r="VA22" s="246"/>
      <c r="VB22" s="246"/>
      <c r="VC22" s="246"/>
      <c r="VD22" s="246"/>
      <c r="VE22" s="246"/>
      <c r="VF22" s="246"/>
      <c r="VG22" s="246"/>
      <c r="VH22" s="246"/>
      <c r="VI22" s="246"/>
      <c r="VJ22" s="246"/>
      <c r="VK22" s="246"/>
      <c r="VL22" s="246"/>
      <c r="VM22" s="246"/>
      <c r="VN22" s="246"/>
      <c r="VO22" s="246"/>
      <c r="VP22" s="246"/>
      <c r="VQ22" s="246"/>
      <c r="VR22" s="246"/>
      <c r="VS22" s="246"/>
      <c r="VT22" s="246"/>
      <c r="VU22" s="246"/>
      <c r="VV22" s="246"/>
      <c r="VW22" s="246"/>
      <c r="VX22" s="246"/>
      <c r="VY22" s="246"/>
      <c r="VZ22" s="246"/>
      <c r="WA22" s="246"/>
      <c r="WB22" s="246"/>
      <c r="WC22" s="246"/>
      <c r="WD22" s="246"/>
      <c r="WE22" s="246"/>
      <c r="WF22" s="246"/>
      <c r="WG22" s="246"/>
      <c r="WH22" s="246"/>
      <c r="WI22" s="246"/>
      <c r="WJ22" s="246"/>
      <c r="WK22" s="246"/>
      <c r="WL22" s="246"/>
      <c r="WM22" s="246"/>
      <c r="WN22" s="246"/>
      <c r="WO22" s="246"/>
      <c r="WP22" s="246"/>
      <c r="WQ22" s="246"/>
      <c r="WR22" s="246"/>
      <c r="WS22" s="246"/>
      <c r="WT22" s="246"/>
      <c r="WU22" s="246"/>
      <c r="WV22" s="246"/>
      <c r="WW22" s="246"/>
      <c r="WX22" s="246"/>
      <c r="WY22" s="246"/>
      <c r="WZ22" s="246"/>
      <c r="XA22" s="246"/>
      <c r="XB22" s="246"/>
      <c r="XC22" s="246"/>
      <c r="XD22" s="246"/>
      <c r="XE22" s="246"/>
      <c r="XF22" s="246"/>
      <c r="XG22" s="246"/>
      <c r="XH22" s="246"/>
      <c r="XI22" s="246"/>
      <c r="XJ22" s="246"/>
      <c r="XK22" s="246"/>
      <c r="XL22" s="246"/>
      <c r="XM22" s="246"/>
      <c r="XN22" s="246"/>
      <c r="XO22" s="246"/>
      <c r="XP22" s="246"/>
      <c r="XQ22" s="246"/>
      <c r="XR22" s="246"/>
      <c r="XS22" s="246"/>
      <c r="XT22" s="246"/>
      <c r="XU22" s="246"/>
      <c r="XV22" s="246"/>
      <c r="XW22" s="246"/>
      <c r="XX22" s="246"/>
      <c r="XY22" s="246"/>
      <c r="XZ22" s="246"/>
      <c r="YA22" s="246"/>
      <c r="YB22" s="246"/>
      <c r="YC22" s="246"/>
      <c r="YD22" s="246"/>
      <c r="YE22" s="246"/>
      <c r="YF22" s="246"/>
      <c r="YG22" s="246"/>
      <c r="YH22" s="246"/>
      <c r="YI22" s="246"/>
      <c r="YJ22" s="246"/>
      <c r="YK22" s="246"/>
      <c r="YL22" s="246"/>
      <c r="YM22" s="246"/>
      <c r="YN22" s="246"/>
      <c r="YO22" s="246"/>
      <c r="YP22" s="246"/>
      <c r="YQ22" s="246"/>
      <c r="YR22" s="246"/>
      <c r="YS22" s="246"/>
      <c r="YT22" s="246"/>
      <c r="YU22" s="246"/>
      <c r="YV22" s="246"/>
      <c r="YW22" s="246"/>
      <c r="YX22" s="246"/>
      <c r="YY22" s="246"/>
      <c r="YZ22" s="246"/>
      <c r="ZA22" s="246"/>
      <c r="ZB22" s="246"/>
      <c r="ZC22" s="246"/>
      <c r="ZD22" s="246"/>
      <c r="ZE22" s="246"/>
      <c r="ZF22" s="246"/>
      <c r="ZG22" s="246"/>
      <c r="ZH22" s="246"/>
      <c r="ZI22" s="246"/>
      <c r="ZJ22" s="246"/>
      <c r="ZK22" s="246"/>
      <c r="ZL22" s="246"/>
      <c r="ZM22" s="246"/>
      <c r="ZN22" s="246"/>
      <c r="ZO22" s="246"/>
      <c r="ZP22" s="246"/>
      <c r="ZQ22" s="246"/>
      <c r="ZR22" s="246"/>
      <c r="ZS22" s="246"/>
      <c r="ZT22" s="246"/>
      <c r="ZU22" s="246"/>
      <c r="ZV22" s="246"/>
      <c r="ZW22" s="246"/>
      <c r="ZX22" s="246"/>
      <c r="ZY22" s="246"/>
      <c r="ZZ22" s="246"/>
      <c r="AAA22" s="246"/>
      <c r="AAB22" s="246"/>
      <c r="AAC22" s="246"/>
      <c r="AAD22" s="246"/>
      <c r="AAE22" s="246"/>
      <c r="AAF22" s="246"/>
      <c r="AAG22" s="246"/>
      <c r="AAH22" s="246"/>
      <c r="AAI22" s="246"/>
      <c r="AAJ22" s="246"/>
      <c r="AAK22" s="246"/>
      <c r="AAL22" s="246"/>
      <c r="AAM22" s="246"/>
      <c r="AAN22" s="246"/>
      <c r="AAO22" s="246"/>
      <c r="AAP22" s="246"/>
      <c r="AAQ22" s="246"/>
      <c r="AAR22" s="246"/>
      <c r="AAS22" s="246"/>
      <c r="AAT22" s="246"/>
      <c r="AAU22" s="246"/>
      <c r="AAV22" s="246"/>
      <c r="AAW22" s="246"/>
      <c r="AAX22" s="246"/>
      <c r="AAY22" s="246"/>
      <c r="AAZ22" s="246"/>
      <c r="ABA22" s="246"/>
      <c r="ABB22" s="246"/>
      <c r="ABC22" s="246"/>
      <c r="ABD22" s="246"/>
      <c r="ABE22" s="246"/>
      <c r="ABF22" s="246"/>
      <c r="ABG22" s="246"/>
      <c r="ABH22" s="246"/>
      <c r="ABI22" s="246"/>
      <c r="ABJ22" s="246"/>
      <c r="ABK22" s="246"/>
      <c r="ABL22" s="246"/>
      <c r="ABM22" s="246"/>
      <c r="ABN22" s="246"/>
      <c r="ABO22" s="246"/>
      <c r="ABP22" s="246"/>
      <c r="ABQ22" s="246"/>
      <c r="ABR22" s="246"/>
      <c r="ABS22" s="246"/>
      <c r="ABT22" s="246"/>
      <c r="ABU22" s="246"/>
      <c r="ABV22" s="246"/>
      <c r="ABW22" s="246"/>
      <c r="ABX22" s="246"/>
      <c r="ABY22" s="246"/>
      <c r="ABZ22" s="246"/>
      <c r="ACA22" s="246"/>
      <c r="ACB22" s="246"/>
      <c r="ACC22" s="246"/>
      <c r="ACD22" s="246"/>
      <c r="ACE22" s="246"/>
      <c r="ACF22" s="246"/>
      <c r="ACG22" s="246"/>
      <c r="ACH22" s="246"/>
      <c r="ACI22" s="246"/>
      <c r="ACJ22" s="246"/>
      <c r="ACK22" s="246"/>
      <c r="ACL22" s="246"/>
      <c r="ACM22" s="246"/>
      <c r="ACN22" s="246"/>
      <c r="ACO22" s="246"/>
      <c r="ACP22" s="246"/>
      <c r="ACQ22" s="246"/>
      <c r="ACR22" s="246"/>
      <c r="ACS22" s="246"/>
      <c r="ACT22" s="246"/>
      <c r="ACU22" s="246"/>
      <c r="ACV22" s="246"/>
      <c r="ACW22" s="246"/>
      <c r="ACX22" s="246"/>
      <c r="ACY22" s="246"/>
      <c r="ACZ22" s="246"/>
      <c r="ADA22" s="246"/>
      <c r="ADB22" s="246"/>
      <c r="ADC22" s="246"/>
      <c r="ADD22" s="246"/>
      <c r="ADE22" s="246"/>
      <c r="ADF22" s="246"/>
      <c r="ADG22" s="246"/>
      <c r="ADH22" s="246"/>
      <c r="ADI22" s="246"/>
      <c r="ADJ22" s="246"/>
      <c r="ADK22" s="246"/>
      <c r="ADL22" s="246"/>
      <c r="ADM22" s="246"/>
      <c r="ADN22" s="246"/>
      <c r="ADO22" s="246"/>
      <c r="ADP22" s="246"/>
      <c r="ADQ22" s="246"/>
      <c r="ADR22" s="246"/>
      <c r="ADS22" s="246"/>
      <c r="ADT22" s="246"/>
      <c r="ADU22" s="246"/>
      <c r="ADV22" s="246"/>
      <c r="ADW22" s="246"/>
      <c r="ADX22" s="246"/>
      <c r="ADY22" s="246"/>
      <c r="ADZ22" s="246"/>
      <c r="AEA22" s="246"/>
      <c r="AEB22" s="246"/>
      <c r="AEC22" s="246"/>
      <c r="AED22" s="246"/>
      <c r="AEE22" s="246"/>
      <c r="AEF22" s="246"/>
      <c r="AEG22" s="246"/>
      <c r="AEH22" s="246"/>
      <c r="AEI22" s="246"/>
      <c r="AEJ22" s="246"/>
      <c r="AEK22" s="246"/>
      <c r="AEL22" s="246"/>
      <c r="AEM22" s="246"/>
      <c r="AEN22" s="246"/>
      <c r="AEO22" s="246"/>
      <c r="AEP22" s="246"/>
      <c r="AEQ22" s="246"/>
      <c r="AER22" s="246"/>
      <c r="AES22" s="246"/>
      <c r="AET22" s="246"/>
      <c r="AEU22" s="246"/>
      <c r="AEV22" s="246"/>
      <c r="AEW22" s="246"/>
      <c r="AEX22" s="246"/>
      <c r="AEY22" s="246"/>
      <c r="AEZ22" s="246"/>
      <c r="AFA22" s="246"/>
      <c r="AFB22" s="246"/>
      <c r="AFC22" s="246"/>
      <c r="AFD22" s="246"/>
      <c r="AFE22" s="246"/>
      <c r="AFF22" s="246"/>
      <c r="AFG22" s="246"/>
      <c r="AFH22" s="246"/>
      <c r="AFI22" s="246"/>
      <c r="AFJ22" s="246"/>
      <c r="AFK22" s="246"/>
      <c r="AFL22" s="246"/>
      <c r="AFM22" s="246"/>
      <c r="AFN22" s="246"/>
      <c r="AFO22" s="246"/>
      <c r="AFP22" s="246"/>
      <c r="AFQ22" s="246"/>
      <c r="AFR22" s="246"/>
      <c r="AFS22" s="246"/>
      <c r="AFT22" s="246"/>
      <c r="AFU22" s="246"/>
      <c r="AFV22" s="246"/>
      <c r="AFW22" s="246"/>
      <c r="AFX22" s="246"/>
      <c r="AFY22" s="246"/>
      <c r="AFZ22" s="246"/>
      <c r="AGA22" s="246"/>
      <c r="AGB22" s="246"/>
      <c r="AGC22" s="246"/>
      <c r="AGD22" s="246"/>
      <c r="AGE22" s="246"/>
      <c r="AGF22" s="246"/>
      <c r="AGG22" s="246"/>
      <c r="AGH22" s="246"/>
      <c r="AGI22" s="246"/>
      <c r="AGJ22" s="246"/>
      <c r="AGK22" s="246"/>
      <c r="AGL22" s="246"/>
      <c r="AGM22" s="246"/>
      <c r="AGN22" s="246"/>
      <c r="AGO22" s="246"/>
      <c r="AGP22" s="246"/>
      <c r="AGQ22" s="246"/>
      <c r="AGR22" s="246"/>
      <c r="AGS22" s="246"/>
      <c r="AGT22" s="246"/>
      <c r="AGU22" s="246"/>
      <c r="AGV22" s="246"/>
      <c r="AGW22" s="246"/>
      <c r="AGX22" s="246"/>
      <c r="AGY22" s="246"/>
      <c r="AGZ22" s="246"/>
      <c r="AHA22" s="246"/>
      <c r="AHB22" s="246"/>
      <c r="AHC22" s="246"/>
      <c r="AHD22" s="246"/>
      <c r="AHE22" s="246"/>
      <c r="AHF22" s="246"/>
      <c r="AHG22" s="246"/>
      <c r="AHH22" s="246"/>
      <c r="AHI22" s="246"/>
      <c r="AHJ22" s="246"/>
      <c r="AHK22" s="246"/>
      <c r="AHL22" s="246"/>
      <c r="AHM22" s="246"/>
      <c r="AHN22" s="246"/>
      <c r="AHO22" s="246"/>
      <c r="AHP22" s="246"/>
      <c r="AHQ22" s="246"/>
      <c r="AHR22" s="246"/>
      <c r="AHS22" s="246"/>
      <c r="AHT22" s="246"/>
      <c r="AHU22" s="246"/>
      <c r="AHV22" s="246"/>
      <c r="AHW22" s="246"/>
      <c r="AHX22" s="246"/>
      <c r="AHY22" s="246"/>
      <c r="AHZ22" s="246"/>
      <c r="AIA22" s="246"/>
      <c r="AIB22" s="246"/>
      <c r="AIC22" s="246"/>
      <c r="AID22" s="246"/>
      <c r="AIE22" s="246"/>
      <c r="AIF22" s="246"/>
      <c r="AIG22" s="246"/>
      <c r="AIH22" s="246"/>
      <c r="AII22" s="246"/>
      <c r="AIJ22" s="246"/>
      <c r="AIK22" s="246"/>
      <c r="AIL22" s="246"/>
      <c r="AIM22" s="246"/>
      <c r="AIN22" s="246"/>
      <c r="AIO22" s="246"/>
      <c r="AIP22" s="246"/>
      <c r="AIQ22" s="246"/>
      <c r="AIR22" s="246"/>
      <c r="AIS22" s="246"/>
      <c r="AIT22" s="246"/>
      <c r="AIU22" s="246"/>
      <c r="AIV22" s="246"/>
      <c r="AIW22" s="246"/>
      <c r="AIX22" s="246"/>
      <c r="AIY22" s="246"/>
      <c r="AIZ22" s="246"/>
      <c r="AJA22" s="246"/>
      <c r="AJB22" s="246"/>
      <c r="AJC22" s="246"/>
      <c r="AJD22" s="246"/>
      <c r="AJE22" s="246"/>
      <c r="AJF22" s="246"/>
      <c r="AJG22" s="246"/>
      <c r="AJH22" s="246"/>
      <c r="AJI22" s="246"/>
      <c r="AJJ22" s="246"/>
      <c r="AJK22" s="246"/>
      <c r="AJL22" s="246"/>
      <c r="AJM22" s="246"/>
      <c r="AJN22" s="246"/>
      <c r="AJO22" s="246"/>
      <c r="AJP22" s="246"/>
      <c r="AJQ22" s="246"/>
      <c r="AJR22" s="246"/>
      <c r="AJS22" s="246"/>
      <c r="AJT22" s="246"/>
      <c r="AJU22" s="246"/>
      <c r="AJV22" s="246"/>
      <c r="AJW22" s="246"/>
      <c r="AJX22" s="246"/>
      <c r="AJY22" s="246"/>
      <c r="AJZ22" s="246"/>
      <c r="AKA22" s="246"/>
      <c r="AKB22" s="246"/>
      <c r="AKC22" s="246"/>
      <c r="AKD22" s="246"/>
      <c r="AKE22" s="246"/>
      <c r="AKF22" s="246"/>
      <c r="AKG22" s="246"/>
      <c r="AKH22" s="246"/>
      <c r="AKI22" s="246"/>
      <c r="AKJ22" s="246"/>
      <c r="AKK22" s="246"/>
      <c r="AKL22" s="246"/>
      <c r="AKM22" s="246"/>
      <c r="AKN22" s="246"/>
      <c r="AKO22" s="246"/>
      <c r="AKP22" s="246"/>
      <c r="AKQ22" s="246"/>
      <c r="AKR22" s="246"/>
      <c r="AKS22" s="246"/>
      <c r="AKT22" s="246"/>
      <c r="AKU22" s="246"/>
      <c r="AKV22" s="246"/>
      <c r="AKW22" s="246"/>
      <c r="AKX22" s="246"/>
      <c r="AKY22" s="246"/>
      <c r="AKZ22" s="246"/>
      <c r="ALA22" s="246"/>
      <c r="ALB22" s="246"/>
      <c r="ALC22" s="246"/>
      <c r="ALD22" s="246"/>
      <c r="ALE22" s="246"/>
      <c r="ALF22" s="246"/>
      <c r="ALG22" s="246"/>
      <c r="ALH22" s="246"/>
      <c r="ALI22" s="246"/>
      <c r="ALJ22" s="246"/>
      <c r="ALK22" s="246"/>
      <c r="ALL22" s="246"/>
      <c r="ALM22" s="246"/>
      <c r="ALN22" s="246"/>
      <c r="ALO22" s="246"/>
      <c r="ALP22" s="246"/>
    </row>
    <row r="23" spans="1:1004" ht="21.75" customHeight="1" x14ac:dyDescent="0.2">
      <c r="A23" s="260"/>
      <c r="B23" s="255"/>
      <c r="C23" s="261"/>
      <c r="D23" s="262"/>
      <c r="E23" s="263"/>
      <c r="F23" s="264"/>
      <c r="G23" s="264">
        <f>SUM(F22)</f>
        <v>0</v>
      </c>
    </row>
    <row r="24" spans="1:1004" ht="21.75" customHeight="1" x14ac:dyDescent="0.2">
      <c r="A24" s="265">
        <v>2.2000000000000002</v>
      </c>
      <c r="B24" s="266" t="s">
        <v>270</v>
      </c>
      <c r="C24" s="266"/>
      <c r="D24" s="316"/>
      <c r="E24" s="266"/>
      <c r="F24" s="266"/>
      <c r="G24" s="267"/>
    </row>
    <row r="25" spans="1:1004" s="275" customFormat="1" ht="21.75" customHeight="1" x14ac:dyDescent="0.2">
      <c r="A25" s="276" t="s">
        <v>271</v>
      </c>
      <c r="B25" s="269" t="s">
        <v>272</v>
      </c>
      <c r="C25" s="270">
        <v>3.7</v>
      </c>
      <c r="D25" s="271" t="s">
        <v>4</v>
      </c>
      <c r="E25" s="272"/>
      <c r="F25" s="273">
        <f>+C25*E25</f>
        <v>0</v>
      </c>
      <c r="G25" s="277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  <c r="BP25" s="246"/>
      <c r="BQ25" s="246"/>
      <c r="BR25" s="246"/>
      <c r="BS25" s="246"/>
      <c r="BT25" s="246"/>
      <c r="BU25" s="246"/>
      <c r="BV25" s="246"/>
      <c r="BW25" s="246"/>
      <c r="BX25" s="246"/>
      <c r="BY25" s="246"/>
      <c r="BZ25" s="246"/>
      <c r="CA25" s="246"/>
      <c r="CB25" s="246"/>
      <c r="CC25" s="246"/>
      <c r="CD25" s="246"/>
      <c r="CE25" s="246"/>
      <c r="CF25" s="246"/>
      <c r="CG25" s="246"/>
      <c r="CH25" s="246"/>
      <c r="CI25" s="246"/>
      <c r="CJ25" s="246"/>
      <c r="CK25" s="246"/>
      <c r="CL25" s="246"/>
      <c r="CM25" s="246"/>
      <c r="CN25" s="246"/>
      <c r="CO25" s="246"/>
      <c r="CP25" s="246"/>
      <c r="CQ25" s="246"/>
      <c r="CR25" s="246"/>
      <c r="CS25" s="246"/>
      <c r="CT25" s="246"/>
      <c r="CU25" s="246"/>
      <c r="CV25" s="246"/>
      <c r="CW25" s="246"/>
      <c r="CX25" s="246"/>
      <c r="CY25" s="246"/>
      <c r="CZ25" s="246"/>
      <c r="DA25" s="246"/>
      <c r="DB25" s="246"/>
      <c r="DC25" s="246"/>
      <c r="DD25" s="246"/>
      <c r="DE25" s="246"/>
      <c r="DF25" s="246"/>
      <c r="DG25" s="246"/>
      <c r="DH25" s="246"/>
      <c r="DI25" s="246"/>
      <c r="DJ25" s="246"/>
      <c r="DK25" s="246"/>
      <c r="DL25" s="246"/>
      <c r="DM25" s="246"/>
      <c r="DN25" s="246"/>
      <c r="DO25" s="246"/>
      <c r="DP25" s="246"/>
      <c r="DQ25" s="246"/>
      <c r="DR25" s="246"/>
      <c r="DS25" s="246"/>
      <c r="DT25" s="246"/>
      <c r="DU25" s="246"/>
      <c r="DV25" s="246"/>
      <c r="DW25" s="246"/>
      <c r="DX25" s="246"/>
      <c r="DY25" s="246"/>
      <c r="DZ25" s="246"/>
      <c r="EA25" s="246"/>
      <c r="EB25" s="246"/>
      <c r="EC25" s="246"/>
      <c r="ED25" s="246"/>
      <c r="EE25" s="246"/>
      <c r="EF25" s="246"/>
      <c r="EG25" s="246"/>
      <c r="EH25" s="246"/>
      <c r="EI25" s="246"/>
      <c r="EJ25" s="246"/>
      <c r="EK25" s="246"/>
      <c r="EL25" s="246"/>
      <c r="EM25" s="246"/>
      <c r="EN25" s="246"/>
      <c r="EO25" s="246"/>
      <c r="EP25" s="246"/>
      <c r="EQ25" s="246"/>
      <c r="ER25" s="246"/>
      <c r="ES25" s="246"/>
      <c r="ET25" s="246"/>
      <c r="EU25" s="246"/>
      <c r="EV25" s="246"/>
      <c r="EW25" s="246"/>
      <c r="EX25" s="246"/>
      <c r="EY25" s="246"/>
      <c r="EZ25" s="246"/>
      <c r="FA25" s="246"/>
      <c r="FB25" s="246"/>
      <c r="FC25" s="246"/>
      <c r="FD25" s="246"/>
      <c r="FE25" s="246"/>
      <c r="FF25" s="246"/>
      <c r="FG25" s="246"/>
      <c r="FH25" s="246"/>
      <c r="FI25" s="246"/>
      <c r="FJ25" s="246"/>
      <c r="FK25" s="246"/>
      <c r="FL25" s="246"/>
      <c r="FM25" s="246"/>
      <c r="FN25" s="246"/>
      <c r="FO25" s="246"/>
      <c r="FP25" s="246"/>
      <c r="FQ25" s="246"/>
      <c r="FR25" s="246"/>
      <c r="FS25" s="246"/>
      <c r="FT25" s="246"/>
      <c r="FU25" s="246"/>
      <c r="FV25" s="246"/>
      <c r="FW25" s="246"/>
      <c r="FX25" s="246"/>
      <c r="FY25" s="246"/>
      <c r="FZ25" s="246"/>
      <c r="GA25" s="246"/>
      <c r="GB25" s="246"/>
      <c r="GC25" s="246"/>
      <c r="GD25" s="246"/>
      <c r="GE25" s="246"/>
      <c r="GF25" s="246"/>
      <c r="GG25" s="246"/>
      <c r="GH25" s="246"/>
      <c r="GI25" s="246"/>
      <c r="GJ25" s="246"/>
      <c r="GK25" s="246"/>
      <c r="GL25" s="246"/>
      <c r="GM25" s="246"/>
      <c r="GN25" s="246"/>
      <c r="GO25" s="246"/>
      <c r="GP25" s="246"/>
      <c r="GQ25" s="246"/>
      <c r="GR25" s="246"/>
      <c r="GS25" s="246"/>
      <c r="GT25" s="246"/>
      <c r="GU25" s="246"/>
      <c r="GV25" s="246"/>
      <c r="GW25" s="246"/>
      <c r="GX25" s="246"/>
      <c r="GY25" s="246"/>
      <c r="GZ25" s="246"/>
      <c r="HA25" s="246"/>
      <c r="HB25" s="246"/>
      <c r="HC25" s="246"/>
      <c r="HD25" s="246"/>
      <c r="HE25" s="246"/>
      <c r="HF25" s="246"/>
      <c r="HG25" s="246"/>
      <c r="HH25" s="246"/>
      <c r="HI25" s="246"/>
      <c r="HJ25" s="246"/>
      <c r="HK25" s="246"/>
      <c r="HL25" s="246"/>
      <c r="HM25" s="246"/>
      <c r="HN25" s="246"/>
      <c r="HO25" s="246"/>
      <c r="HP25" s="246"/>
      <c r="HQ25" s="246"/>
      <c r="HR25" s="246"/>
      <c r="HS25" s="246"/>
      <c r="HT25" s="246"/>
      <c r="HU25" s="246"/>
      <c r="HV25" s="246"/>
      <c r="HW25" s="246"/>
      <c r="HX25" s="246"/>
      <c r="HY25" s="246"/>
      <c r="HZ25" s="246"/>
      <c r="IA25" s="246"/>
      <c r="IB25" s="246"/>
      <c r="IC25" s="246"/>
      <c r="ID25" s="246"/>
      <c r="IE25" s="246"/>
      <c r="IF25" s="246"/>
      <c r="IG25" s="246"/>
      <c r="IH25" s="246"/>
      <c r="II25" s="246"/>
      <c r="IJ25" s="246"/>
      <c r="IK25" s="246"/>
      <c r="IL25" s="246"/>
      <c r="IM25" s="246"/>
      <c r="IN25" s="246"/>
      <c r="IO25" s="246"/>
      <c r="IP25" s="246"/>
      <c r="IQ25" s="246"/>
      <c r="IR25" s="246"/>
      <c r="IS25" s="246"/>
      <c r="IT25" s="246"/>
      <c r="IU25" s="246"/>
      <c r="IV25" s="246"/>
      <c r="IW25" s="246"/>
      <c r="IX25" s="246"/>
      <c r="IY25" s="246"/>
      <c r="IZ25" s="246"/>
      <c r="JA25" s="246"/>
      <c r="JB25" s="246"/>
      <c r="JC25" s="246"/>
      <c r="JD25" s="246"/>
      <c r="JE25" s="246"/>
      <c r="JF25" s="246"/>
      <c r="JG25" s="246"/>
      <c r="JH25" s="246"/>
      <c r="JI25" s="246"/>
      <c r="JJ25" s="246"/>
      <c r="JK25" s="246"/>
      <c r="JL25" s="246"/>
      <c r="JM25" s="246"/>
      <c r="JN25" s="246"/>
      <c r="JO25" s="246"/>
      <c r="JP25" s="246"/>
      <c r="JQ25" s="246"/>
      <c r="JR25" s="246"/>
      <c r="JS25" s="246"/>
      <c r="JT25" s="246"/>
      <c r="JU25" s="246"/>
      <c r="JV25" s="246"/>
      <c r="JW25" s="246"/>
      <c r="JX25" s="246"/>
      <c r="JY25" s="246"/>
      <c r="JZ25" s="246"/>
      <c r="KA25" s="246"/>
      <c r="KB25" s="246"/>
      <c r="KC25" s="246"/>
      <c r="KD25" s="246"/>
      <c r="KE25" s="246"/>
      <c r="KF25" s="246"/>
      <c r="KG25" s="246"/>
      <c r="KH25" s="246"/>
      <c r="KI25" s="246"/>
      <c r="KJ25" s="246"/>
      <c r="KK25" s="246"/>
      <c r="KL25" s="246"/>
      <c r="KM25" s="246"/>
      <c r="KN25" s="246"/>
      <c r="KO25" s="246"/>
      <c r="KP25" s="246"/>
      <c r="KQ25" s="246"/>
      <c r="KR25" s="246"/>
      <c r="KS25" s="246"/>
      <c r="KT25" s="246"/>
      <c r="KU25" s="246"/>
      <c r="KV25" s="246"/>
      <c r="KW25" s="246"/>
      <c r="KX25" s="246"/>
      <c r="KY25" s="246"/>
      <c r="KZ25" s="246"/>
      <c r="LA25" s="246"/>
      <c r="LB25" s="246"/>
      <c r="LC25" s="246"/>
      <c r="LD25" s="246"/>
      <c r="LE25" s="246"/>
      <c r="LF25" s="246"/>
      <c r="LG25" s="246"/>
      <c r="LH25" s="246"/>
      <c r="LI25" s="246"/>
      <c r="LJ25" s="246"/>
      <c r="LK25" s="246"/>
      <c r="LL25" s="246"/>
      <c r="LM25" s="246"/>
      <c r="LN25" s="246"/>
      <c r="LO25" s="246"/>
      <c r="LP25" s="246"/>
      <c r="LQ25" s="246"/>
      <c r="LR25" s="246"/>
      <c r="LS25" s="246"/>
      <c r="LT25" s="246"/>
      <c r="LU25" s="246"/>
      <c r="LV25" s="246"/>
      <c r="LW25" s="246"/>
      <c r="LX25" s="246"/>
      <c r="LY25" s="246"/>
      <c r="LZ25" s="246"/>
      <c r="MA25" s="246"/>
      <c r="MB25" s="246"/>
      <c r="MC25" s="246"/>
      <c r="MD25" s="246"/>
      <c r="ME25" s="246"/>
      <c r="MF25" s="246"/>
      <c r="MG25" s="246"/>
      <c r="MH25" s="246"/>
      <c r="MI25" s="246"/>
      <c r="MJ25" s="246"/>
      <c r="MK25" s="246"/>
      <c r="ML25" s="246"/>
      <c r="MM25" s="246"/>
      <c r="MN25" s="246"/>
      <c r="MO25" s="246"/>
      <c r="MP25" s="246"/>
      <c r="MQ25" s="246"/>
      <c r="MR25" s="246"/>
      <c r="MS25" s="246"/>
      <c r="MT25" s="246"/>
      <c r="MU25" s="246"/>
      <c r="MV25" s="246"/>
      <c r="MW25" s="246"/>
      <c r="MX25" s="246"/>
      <c r="MY25" s="246"/>
      <c r="MZ25" s="246"/>
      <c r="NA25" s="246"/>
      <c r="NB25" s="246"/>
      <c r="NC25" s="246"/>
      <c r="ND25" s="246"/>
      <c r="NE25" s="246"/>
      <c r="NF25" s="246"/>
      <c r="NG25" s="246"/>
      <c r="NH25" s="246"/>
      <c r="NI25" s="246"/>
      <c r="NJ25" s="246"/>
      <c r="NK25" s="246"/>
      <c r="NL25" s="246"/>
      <c r="NM25" s="246"/>
      <c r="NN25" s="246"/>
      <c r="NO25" s="246"/>
      <c r="NP25" s="246"/>
      <c r="NQ25" s="246"/>
      <c r="NR25" s="246"/>
      <c r="NS25" s="246"/>
      <c r="NT25" s="246"/>
      <c r="NU25" s="246"/>
      <c r="NV25" s="246"/>
      <c r="NW25" s="246"/>
      <c r="NX25" s="246"/>
      <c r="NY25" s="246"/>
      <c r="NZ25" s="246"/>
      <c r="OA25" s="246"/>
      <c r="OB25" s="246"/>
      <c r="OC25" s="246"/>
      <c r="OD25" s="246"/>
      <c r="OE25" s="246"/>
      <c r="OF25" s="246"/>
      <c r="OG25" s="246"/>
      <c r="OH25" s="246"/>
      <c r="OI25" s="246"/>
      <c r="OJ25" s="246"/>
      <c r="OK25" s="246"/>
      <c r="OL25" s="246"/>
      <c r="OM25" s="246"/>
      <c r="ON25" s="246"/>
      <c r="OO25" s="246"/>
      <c r="OP25" s="246"/>
      <c r="OQ25" s="246"/>
      <c r="OR25" s="246"/>
      <c r="OS25" s="246"/>
      <c r="OT25" s="246"/>
      <c r="OU25" s="246"/>
      <c r="OV25" s="246"/>
      <c r="OW25" s="246"/>
      <c r="OX25" s="246"/>
      <c r="OY25" s="246"/>
      <c r="OZ25" s="246"/>
      <c r="PA25" s="246"/>
      <c r="PB25" s="246"/>
      <c r="PC25" s="246"/>
      <c r="PD25" s="246"/>
      <c r="PE25" s="246"/>
      <c r="PF25" s="246"/>
      <c r="PG25" s="246"/>
      <c r="PH25" s="246"/>
      <c r="PI25" s="246"/>
      <c r="PJ25" s="246"/>
      <c r="PK25" s="246"/>
      <c r="PL25" s="246"/>
      <c r="PM25" s="246"/>
      <c r="PN25" s="246"/>
      <c r="PO25" s="246"/>
      <c r="PP25" s="246"/>
      <c r="PQ25" s="246"/>
      <c r="PR25" s="246"/>
      <c r="PS25" s="246"/>
      <c r="PT25" s="246"/>
      <c r="PU25" s="246"/>
      <c r="PV25" s="246"/>
      <c r="PW25" s="246"/>
      <c r="PX25" s="246"/>
      <c r="PY25" s="246"/>
      <c r="PZ25" s="246"/>
      <c r="QA25" s="246"/>
      <c r="QB25" s="246"/>
      <c r="QC25" s="246"/>
      <c r="QD25" s="246"/>
      <c r="QE25" s="246"/>
      <c r="QF25" s="246"/>
      <c r="QG25" s="246"/>
      <c r="QH25" s="246"/>
      <c r="QI25" s="246"/>
      <c r="QJ25" s="246"/>
      <c r="QK25" s="246"/>
      <c r="QL25" s="246"/>
      <c r="QM25" s="246"/>
      <c r="QN25" s="246"/>
      <c r="QO25" s="246"/>
      <c r="QP25" s="246"/>
      <c r="QQ25" s="246"/>
      <c r="QR25" s="246"/>
      <c r="QS25" s="246"/>
      <c r="QT25" s="246"/>
      <c r="QU25" s="246"/>
      <c r="QV25" s="246"/>
      <c r="QW25" s="246"/>
      <c r="QX25" s="246"/>
      <c r="QY25" s="246"/>
      <c r="QZ25" s="246"/>
      <c r="RA25" s="246"/>
      <c r="RB25" s="246"/>
      <c r="RC25" s="246"/>
      <c r="RD25" s="246"/>
      <c r="RE25" s="246"/>
      <c r="RF25" s="246"/>
      <c r="RG25" s="246"/>
      <c r="RH25" s="246"/>
      <c r="RI25" s="246"/>
      <c r="RJ25" s="246"/>
      <c r="RK25" s="246"/>
      <c r="RL25" s="246"/>
      <c r="RM25" s="246"/>
      <c r="RN25" s="246"/>
      <c r="RO25" s="246"/>
      <c r="RP25" s="246"/>
      <c r="RQ25" s="246"/>
      <c r="RR25" s="246"/>
      <c r="RS25" s="246"/>
      <c r="RT25" s="246"/>
      <c r="RU25" s="246"/>
      <c r="RV25" s="246"/>
      <c r="RW25" s="246"/>
      <c r="RX25" s="246"/>
      <c r="RY25" s="246"/>
      <c r="RZ25" s="246"/>
      <c r="SA25" s="246"/>
      <c r="SB25" s="246"/>
      <c r="SC25" s="246"/>
      <c r="SD25" s="246"/>
      <c r="SE25" s="246"/>
      <c r="SF25" s="246"/>
      <c r="SG25" s="246"/>
      <c r="SH25" s="246"/>
      <c r="SI25" s="246"/>
      <c r="SJ25" s="246"/>
      <c r="SK25" s="246"/>
      <c r="SL25" s="246"/>
      <c r="SM25" s="246"/>
      <c r="SN25" s="246"/>
      <c r="SO25" s="246"/>
      <c r="SP25" s="246"/>
      <c r="SQ25" s="246"/>
      <c r="SR25" s="246"/>
      <c r="SS25" s="246"/>
      <c r="ST25" s="246"/>
      <c r="SU25" s="246"/>
      <c r="SV25" s="246"/>
      <c r="SW25" s="246"/>
      <c r="SX25" s="246"/>
      <c r="SY25" s="246"/>
      <c r="SZ25" s="246"/>
      <c r="TA25" s="246"/>
      <c r="TB25" s="246"/>
      <c r="TC25" s="246"/>
      <c r="TD25" s="246"/>
      <c r="TE25" s="246"/>
      <c r="TF25" s="246"/>
      <c r="TG25" s="246"/>
      <c r="TH25" s="246"/>
      <c r="TI25" s="246"/>
      <c r="TJ25" s="246"/>
      <c r="TK25" s="246"/>
      <c r="TL25" s="246"/>
      <c r="TM25" s="246"/>
      <c r="TN25" s="246"/>
      <c r="TO25" s="246"/>
      <c r="TP25" s="246"/>
      <c r="TQ25" s="246"/>
      <c r="TR25" s="246"/>
      <c r="TS25" s="246"/>
      <c r="TT25" s="246"/>
      <c r="TU25" s="246"/>
      <c r="TV25" s="246"/>
      <c r="TW25" s="246"/>
      <c r="TX25" s="246"/>
      <c r="TY25" s="246"/>
      <c r="TZ25" s="246"/>
      <c r="UA25" s="246"/>
      <c r="UB25" s="246"/>
      <c r="UC25" s="246"/>
      <c r="UD25" s="246"/>
      <c r="UE25" s="246"/>
      <c r="UF25" s="246"/>
      <c r="UG25" s="246"/>
      <c r="UH25" s="246"/>
      <c r="UI25" s="246"/>
      <c r="UJ25" s="246"/>
      <c r="UK25" s="246"/>
      <c r="UL25" s="246"/>
      <c r="UM25" s="246"/>
      <c r="UN25" s="246"/>
      <c r="UO25" s="246"/>
      <c r="UP25" s="246"/>
      <c r="UQ25" s="246"/>
      <c r="UR25" s="246"/>
      <c r="US25" s="246"/>
      <c r="UT25" s="246"/>
      <c r="UU25" s="246"/>
      <c r="UV25" s="246"/>
      <c r="UW25" s="246"/>
      <c r="UX25" s="246"/>
      <c r="UY25" s="246"/>
      <c r="UZ25" s="246"/>
      <c r="VA25" s="246"/>
      <c r="VB25" s="246"/>
      <c r="VC25" s="246"/>
      <c r="VD25" s="246"/>
      <c r="VE25" s="246"/>
      <c r="VF25" s="246"/>
      <c r="VG25" s="246"/>
      <c r="VH25" s="246"/>
      <c r="VI25" s="246"/>
      <c r="VJ25" s="246"/>
      <c r="VK25" s="246"/>
      <c r="VL25" s="246"/>
      <c r="VM25" s="246"/>
      <c r="VN25" s="246"/>
      <c r="VO25" s="246"/>
      <c r="VP25" s="246"/>
      <c r="VQ25" s="246"/>
      <c r="VR25" s="246"/>
      <c r="VS25" s="246"/>
      <c r="VT25" s="246"/>
      <c r="VU25" s="246"/>
      <c r="VV25" s="246"/>
      <c r="VW25" s="246"/>
      <c r="VX25" s="246"/>
      <c r="VY25" s="246"/>
      <c r="VZ25" s="246"/>
      <c r="WA25" s="246"/>
      <c r="WB25" s="246"/>
      <c r="WC25" s="246"/>
      <c r="WD25" s="246"/>
      <c r="WE25" s="246"/>
      <c r="WF25" s="246"/>
      <c r="WG25" s="246"/>
      <c r="WH25" s="246"/>
      <c r="WI25" s="246"/>
      <c r="WJ25" s="246"/>
      <c r="WK25" s="246"/>
      <c r="WL25" s="246"/>
      <c r="WM25" s="246"/>
      <c r="WN25" s="246"/>
      <c r="WO25" s="246"/>
      <c r="WP25" s="246"/>
      <c r="WQ25" s="246"/>
      <c r="WR25" s="246"/>
      <c r="WS25" s="246"/>
      <c r="WT25" s="246"/>
      <c r="WU25" s="246"/>
      <c r="WV25" s="246"/>
      <c r="WW25" s="246"/>
      <c r="WX25" s="246"/>
      <c r="WY25" s="246"/>
      <c r="WZ25" s="246"/>
      <c r="XA25" s="246"/>
      <c r="XB25" s="246"/>
      <c r="XC25" s="246"/>
      <c r="XD25" s="246"/>
      <c r="XE25" s="246"/>
      <c r="XF25" s="246"/>
      <c r="XG25" s="246"/>
      <c r="XH25" s="246"/>
      <c r="XI25" s="246"/>
      <c r="XJ25" s="246"/>
      <c r="XK25" s="246"/>
      <c r="XL25" s="246"/>
      <c r="XM25" s="246"/>
      <c r="XN25" s="246"/>
      <c r="XO25" s="246"/>
      <c r="XP25" s="246"/>
      <c r="XQ25" s="246"/>
      <c r="XR25" s="246"/>
      <c r="XS25" s="246"/>
      <c r="XT25" s="246"/>
      <c r="XU25" s="246"/>
      <c r="XV25" s="246"/>
      <c r="XW25" s="246"/>
      <c r="XX25" s="246"/>
      <c r="XY25" s="246"/>
      <c r="XZ25" s="246"/>
      <c r="YA25" s="246"/>
      <c r="YB25" s="246"/>
      <c r="YC25" s="246"/>
      <c r="YD25" s="246"/>
      <c r="YE25" s="246"/>
      <c r="YF25" s="246"/>
      <c r="YG25" s="246"/>
      <c r="YH25" s="246"/>
      <c r="YI25" s="246"/>
      <c r="YJ25" s="246"/>
      <c r="YK25" s="246"/>
      <c r="YL25" s="246"/>
      <c r="YM25" s="246"/>
      <c r="YN25" s="246"/>
      <c r="YO25" s="246"/>
      <c r="YP25" s="246"/>
      <c r="YQ25" s="246"/>
      <c r="YR25" s="246"/>
      <c r="YS25" s="246"/>
      <c r="YT25" s="246"/>
      <c r="YU25" s="246"/>
      <c r="YV25" s="246"/>
      <c r="YW25" s="246"/>
      <c r="YX25" s="246"/>
      <c r="YY25" s="246"/>
      <c r="YZ25" s="246"/>
      <c r="ZA25" s="246"/>
      <c r="ZB25" s="246"/>
      <c r="ZC25" s="246"/>
      <c r="ZD25" s="246"/>
      <c r="ZE25" s="246"/>
      <c r="ZF25" s="246"/>
      <c r="ZG25" s="246"/>
      <c r="ZH25" s="246"/>
      <c r="ZI25" s="246"/>
      <c r="ZJ25" s="246"/>
      <c r="ZK25" s="246"/>
      <c r="ZL25" s="246"/>
      <c r="ZM25" s="246"/>
      <c r="ZN25" s="246"/>
      <c r="ZO25" s="246"/>
      <c r="ZP25" s="246"/>
      <c r="ZQ25" s="246"/>
      <c r="ZR25" s="246"/>
      <c r="ZS25" s="246"/>
      <c r="ZT25" s="246"/>
      <c r="ZU25" s="246"/>
      <c r="ZV25" s="246"/>
      <c r="ZW25" s="246"/>
      <c r="ZX25" s="246"/>
      <c r="ZY25" s="246"/>
      <c r="ZZ25" s="246"/>
      <c r="AAA25" s="246"/>
      <c r="AAB25" s="246"/>
      <c r="AAC25" s="246"/>
      <c r="AAD25" s="246"/>
      <c r="AAE25" s="246"/>
      <c r="AAF25" s="246"/>
      <c r="AAG25" s="246"/>
      <c r="AAH25" s="246"/>
      <c r="AAI25" s="246"/>
      <c r="AAJ25" s="246"/>
      <c r="AAK25" s="246"/>
      <c r="AAL25" s="246"/>
      <c r="AAM25" s="246"/>
      <c r="AAN25" s="246"/>
      <c r="AAO25" s="246"/>
      <c r="AAP25" s="246"/>
      <c r="AAQ25" s="246"/>
      <c r="AAR25" s="246"/>
      <c r="AAS25" s="246"/>
      <c r="AAT25" s="246"/>
      <c r="AAU25" s="246"/>
      <c r="AAV25" s="246"/>
      <c r="AAW25" s="246"/>
      <c r="AAX25" s="246"/>
      <c r="AAY25" s="246"/>
      <c r="AAZ25" s="246"/>
      <c r="ABA25" s="246"/>
      <c r="ABB25" s="246"/>
      <c r="ABC25" s="246"/>
      <c r="ABD25" s="246"/>
      <c r="ABE25" s="246"/>
      <c r="ABF25" s="246"/>
      <c r="ABG25" s="246"/>
      <c r="ABH25" s="246"/>
      <c r="ABI25" s="246"/>
      <c r="ABJ25" s="246"/>
      <c r="ABK25" s="246"/>
      <c r="ABL25" s="246"/>
      <c r="ABM25" s="246"/>
      <c r="ABN25" s="246"/>
      <c r="ABO25" s="246"/>
      <c r="ABP25" s="246"/>
      <c r="ABQ25" s="246"/>
      <c r="ABR25" s="246"/>
      <c r="ABS25" s="246"/>
      <c r="ABT25" s="246"/>
      <c r="ABU25" s="246"/>
      <c r="ABV25" s="246"/>
      <c r="ABW25" s="246"/>
      <c r="ABX25" s="246"/>
      <c r="ABY25" s="246"/>
      <c r="ABZ25" s="246"/>
      <c r="ACA25" s="246"/>
      <c r="ACB25" s="246"/>
      <c r="ACC25" s="246"/>
      <c r="ACD25" s="246"/>
      <c r="ACE25" s="246"/>
      <c r="ACF25" s="246"/>
      <c r="ACG25" s="246"/>
      <c r="ACH25" s="246"/>
      <c r="ACI25" s="246"/>
      <c r="ACJ25" s="246"/>
      <c r="ACK25" s="246"/>
      <c r="ACL25" s="246"/>
      <c r="ACM25" s="246"/>
      <c r="ACN25" s="246"/>
      <c r="ACO25" s="246"/>
      <c r="ACP25" s="246"/>
      <c r="ACQ25" s="246"/>
      <c r="ACR25" s="246"/>
      <c r="ACS25" s="246"/>
      <c r="ACT25" s="246"/>
      <c r="ACU25" s="246"/>
      <c r="ACV25" s="246"/>
      <c r="ACW25" s="246"/>
      <c r="ACX25" s="246"/>
      <c r="ACY25" s="246"/>
      <c r="ACZ25" s="246"/>
      <c r="ADA25" s="246"/>
      <c r="ADB25" s="246"/>
      <c r="ADC25" s="246"/>
      <c r="ADD25" s="246"/>
      <c r="ADE25" s="246"/>
      <c r="ADF25" s="246"/>
      <c r="ADG25" s="246"/>
      <c r="ADH25" s="246"/>
      <c r="ADI25" s="246"/>
      <c r="ADJ25" s="246"/>
      <c r="ADK25" s="246"/>
      <c r="ADL25" s="246"/>
      <c r="ADM25" s="246"/>
      <c r="ADN25" s="246"/>
      <c r="ADO25" s="246"/>
      <c r="ADP25" s="246"/>
      <c r="ADQ25" s="246"/>
      <c r="ADR25" s="246"/>
      <c r="ADS25" s="246"/>
      <c r="ADT25" s="246"/>
      <c r="ADU25" s="246"/>
      <c r="ADV25" s="246"/>
      <c r="ADW25" s="246"/>
      <c r="ADX25" s="246"/>
      <c r="ADY25" s="246"/>
      <c r="ADZ25" s="246"/>
      <c r="AEA25" s="246"/>
      <c r="AEB25" s="246"/>
      <c r="AEC25" s="246"/>
      <c r="AED25" s="246"/>
      <c r="AEE25" s="246"/>
      <c r="AEF25" s="246"/>
      <c r="AEG25" s="246"/>
      <c r="AEH25" s="246"/>
      <c r="AEI25" s="246"/>
      <c r="AEJ25" s="246"/>
      <c r="AEK25" s="246"/>
      <c r="AEL25" s="246"/>
      <c r="AEM25" s="246"/>
      <c r="AEN25" s="246"/>
      <c r="AEO25" s="246"/>
      <c r="AEP25" s="246"/>
      <c r="AEQ25" s="246"/>
      <c r="AER25" s="246"/>
      <c r="AES25" s="246"/>
      <c r="AET25" s="246"/>
      <c r="AEU25" s="246"/>
      <c r="AEV25" s="246"/>
      <c r="AEW25" s="246"/>
      <c r="AEX25" s="246"/>
      <c r="AEY25" s="246"/>
      <c r="AEZ25" s="246"/>
      <c r="AFA25" s="246"/>
      <c r="AFB25" s="246"/>
      <c r="AFC25" s="246"/>
      <c r="AFD25" s="246"/>
      <c r="AFE25" s="246"/>
      <c r="AFF25" s="246"/>
      <c r="AFG25" s="246"/>
      <c r="AFH25" s="246"/>
      <c r="AFI25" s="246"/>
      <c r="AFJ25" s="246"/>
      <c r="AFK25" s="246"/>
      <c r="AFL25" s="246"/>
      <c r="AFM25" s="246"/>
      <c r="AFN25" s="246"/>
      <c r="AFO25" s="246"/>
      <c r="AFP25" s="246"/>
      <c r="AFQ25" s="246"/>
      <c r="AFR25" s="246"/>
      <c r="AFS25" s="246"/>
      <c r="AFT25" s="246"/>
      <c r="AFU25" s="246"/>
      <c r="AFV25" s="246"/>
      <c r="AFW25" s="246"/>
      <c r="AFX25" s="246"/>
      <c r="AFY25" s="246"/>
      <c r="AFZ25" s="246"/>
      <c r="AGA25" s="246"/>
      <c r="AGB25" s="246"/>
      <c r="AGC25" s="246"/>
      <c r="AGD25" s="246"/>
      <c r="AGE25" s="246"/>
      <c r="AGF25" s="246"/>
      <c r="AGG25" s="246"/>
      <c r="AGH25" s="246"/>
      <c r="AGI25" s="246"/>
      <c r="AGJ25" s="246"/>
      <c r="AGK25" s="246"/>
      <c r="AGL25" s="246"/>
      <c r="AGM25" s="246"/>
      <c r="AGN25" s="246"/>
      <c r="AGO25" s="246"/>
      <c r="AGP25" s="246"/>
      <c r="AGQ25" s="246"/>
      <c r="AGR25" s="246"/>
      <c r="AGS25" s="246"/>
      <c r="AGT25" s="246"/>
      <c r="AGU25" s="246"/>
      <c r="AGV25" s="246"/>
      <c r="AGW25" s="246"/>
      <c r="AGX25" s="246"/>
      <c r="AGY25" s="246"/>
      <c r="AGZ25" s="246"/>
      <c r="AHA25" s="246"/>
      <c r="AHB25" s="246"/>
      <c r="AHC25" s="246"/>
      <c r="AHD25" s="246"/>
      <c r="AHE25" s="246"/>
      <c r="AHF25" s="246"/>
      <c r="AHG25" s="246"/>
      <c r="AHH25" s="246"/>
      <c r="AHI25" s="246"/>
      <c r="AHJ25" s="246"/>
      <c r="AHK25" s="246"/>
      <c r="AHL25" s="246"/>
      <c r="AHM25" s="246"/>
      <c r="AHN25" s="246"/>
      <c r="AHO25" s="246"/>
      <c r="AHP25" s="246"/>
      <c r="AHQ25" s="246"/>
      <c r="AHR25" s="246"/>
      <c r="AHS25" s="246"/>
      <c r="AHT25" s="246"/>
      <c r="AHU25" s="246"/>
      <c r="AHV25" s="246"/>
      <c r="AHW25" s="246"/>
      <c r="AHX25" s="246"/>
      <c r="AHY25" s="246"/>
      <c r="AHZ25" s="246"/>
      <c r="AIA25" s="246"/>
      <c r="AIB25" s="246"/>
      <c r="AIC25" s="246"/>
      <c r="AID25" s="246"/>
      <c r="AIE25" s="246"/>
      <c r="AIF25" s="246"/>
      <c r="AIG25" s="246"/>
      <c r="AIH25" s="246"/>
      <c r="AII25" s="246"/>
      <c r="AIJ25" s="246"/>
      <c r="AIK25" s="246"/>
      <c r="AIL25" s="246"/>
      <c r="AIM25" s="246"/>
      <c r="AIN25" s="246"/>
      <c r="AIO25" s="246"/>
      <c r="AIP25" s="246"/>
      <c r="AIQ25" s="246"/>
      <c r="AIR25" s="246"/>
      <c r="AIS25" s="246"/>
      <c r="AIT25" s="246"/>
      <c r="AIU25" s="246"/>
      <c r="AIV25" s="246"/>
      <c r="AIW25" s="246"/>
      <c r="AIX25" s="246"/>
      <c r="AIY25" s="246"/>
      <c r="AIZ25" s="246"/>
      <c r="AJA25" s="246"/>
      <c r="AJB25" s="246"/>
      <c r="AJC25" s="246"/>
      <c r="AJD25" s="246"/>
      <c r="AJE25" s="246"/>
      <c r="AJF25" s="246"/>
      <c r="AJG25" s="246"/>
      <c r="AJH25" s="246"/>
      <c r="AJI25" s="246"/>
      <c r="AJJ25" s="246"/>
      <c r="AJK25" s="246"/>
      <c r="AJL25" s="246"/>
      <c r="AJM25" s="246"/>
      <c r="AJN25" s="246"/>
      <c r="AJO25" s="246"/>
      <c r="AJP25" s="246"/>
      <c r="AJQ25" s="246"/>
      <c r="AJR25" s="246"/>
      <c r="AJS25" s="246"/>
      <c r="AJT25" s="246"/>
      <c r="AJU25" s="246"/>
      <c r="AJV25" s="246"/>
      <c r="AJW25" s="246"/>
      <c r="AJX25" s="246"/>
      <c r="AJY25" s="246"/>
      <c r="AJZ25" s="246"/>
      <c r="AKA25" s="246"/>
      <c r="AKB25" s="246"/>
      <c r="AKC25" s="246"/>
      <c r="AKD25" s="246"/>
      <c r="AKE25" s="246"/>
      <c r="AKF25" s="246"/>
      <c r="AKG25" s="246"/>
      <c r="AKH25" s="246"/>
      <c r="AKI25" s="246"/>
      <c r="AKJ25" s="246"/>
      <c r="AKK25" s="246"/>
      <c r="AKL25" s="246"/>
      <c r="AKM25" s="246"/>
      <c r="AKN25" s="246"/>
      <c r="AKO25" s="246"/>
      <c r="AKP25" s="246"/>
      <c r="AKQ25" s="246"/>
      <c r="AKR25" s="246"/>
      <c r="AKS25" s="246"/>
      <c r="AKT25" s="246"/>
      <c r="AKU25" s="246"/>
      <c r="AKV25" s="246"/>
      <c r="AKW25" s="246"/>
      <c r="AKX25" s="246"/>
      <c r="AKY25" s="246"/>
      <c r="AKZ25" s="246"/>
      <c r="ALA25" s="246"/>
      <c r="ALB25" s="246"/>
      <c r="ALC25" s="246"/>
      <c r="ALD25" s="246"/>
      <c r="ALE25" s="246"/>
      <c r="ALF25" s="246"/>
      <c r="ALG25" s="246"/>
      <c r="ALH25" s="246"/>
      <c r="ALI25" s="246"/>
      <c r="ALJ25" s="246"/>
      <c r="ALK25" s="246"/>
      <c r="ALL25" s="246"/>
      <c r="ALM25" s="246"/>
      <c r="ALN25" s="246"/>
      <c r="ALO25" s="246"/>
      <c r="ALP25" s="246"/>
    </row>
    <row r="26" spans="1:1004" s="275" customFormat="1" ht="21.75" customHeight="1" x14ac:dyDescent="0.2">
      <c r="A26" s="276" t="s">
        <v>273</v>
      </c>
      <c r="B26" s="269" t="s">
        <v>261</v>
      </c>
      <c r="C26" s="270">
        <v>1.89</v>
      </c>
      <c r="D26" s="271" t="s">
        <v>4</v>
      </c>
      <c r="E26" s="272"/>
      <c r="F26" s="273">
        <f>+C26*E26</f>
        <v>0</v>
      </c>
      <c r="G26" s="277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6"/>
      <c r="BX26" s="246"/>
      <c r="BY26" s="246"/>
      <c r="BZ26" s="246"/>
      <c r="CA26" s="246"/>
      <c r="CB26" s="246"/>
      <c r="CC26" s="246"/>
      <c r="CD26" s="246"/>
      <c r="CE26" s="246"/>
      <c r="CF26" s="246"/>
      <c r="CG26" s="246"/>
      <c r="CH26" s="246"/>
      <c r="CI26" s="246"/>
      <c r="CJ26" s="246"/>
      <c r="CK26" s="246"/>
      <c r="CL26" s="246"/>
      <c r="CM26" s="246"/>
      <c r="CN26" s="246"/>
      <c r="CO26" s="246"/>
      <c r="CP26" s="246"/>
      <c r="CQ26" s="246"/>
      <c r="CR26" s="246"/>
      <c r="CS26" s="246"/>
      <c r="CT26" s="246"/>
      <c r="CU26" s="246"/>
      <c r="CV26" s="246"/>
      <c r="CW26" s="246"/>
      <c r="CX26" s="246"/>
      <c r="CY26" s="246"/>
      <c r="CZ26" s="246"/>
      <c r="DA26" s="246"/>
      <c r="DB26" s="246"/>
      <c r="DC26" s="246"/>
      <c r="DD26" s="246"/>
      <c r="DE26" s="246"/>
      <c r="DF26" s="246"/>
      <c r="DG26" s="246"/>
      <c r="DH26" s="246"/>
      <c r="DI26" s="246"/>
      <c r="DJ26" s="246"/>
      <c r="DK26" s="246"/>
      <c r="DL26" s="246"/>
      <c r="DM26" s="246"/>
      <c r="DN26" s="246"/>
      <c r="DO26" s="246"/>
      <c r="DP26" s="246"/>
      <c r="DQ26" s="246"/>
      <c r="DR26" s="246"/>
      <c r="DS26" s="246"/>
      <c r="DT26" s="246"/>
      <c r="DU26" s="246"/>
      <c r="DV26" s="246"/>
      <c r="DW26" s="246"/>
      <c r="DX26" s="246"/>
      <c r="DY26" s="246"/>
      <c r="DZ26" s="246"/>
      <c r="EA26" s="246"/>
      <c r="EB26" s="246"/>
      <c r="EC26" s="246"/>
      <c r="ED26" s="246"/>
      <c r="EE26" s="246"/>
      <c r="EF26" s="246"/>
      <c r="EG26" s="246"/>
      <c r="EH26" s="246"/>
      <c r="EI26" s="246"/>
      <c r="EJ26" s="246"/>
      <c r="EK26" s="246"/>
      <c r="EL26" s="246"/>
      <c r="EM26" s="246"/>
      <c r="EN26" s="246"/>
      <c r="EO26" s="246"/>
      <c r="EP26" s="246"/>
      <c r="EQ26" s="246"/>
      <c r="ER26" s="246"/>
      <c r="ES26" s="246"/>
      <c r="ET26" s="246"/>
      <c r="EU26" s="246"/>
      <c r="EV26" s="246"/>
      <c r="EW26" s="246"/>
      <c r="EX26" s="246"/>
      <c r="EY26" s="246"/>
      <c r="EZ26" s="246"/>
      <c r="FA26" s="246"/>
      <c r="FB26" s="246"/>
      <c r="FC26" s="246"/>
      <c r="FD26" s="246"/>
      <c r="FE26" s="246"/>
      <c r="FF26" s="246"/>
      <c r="FG26" s="246"/>
      <c r="FH26" s="246"/>
      <c r="FI26" s="246"/>
      <c r="FJ26" s="246"/>
      <c r="FK26" s="246"/>
      <c r="FL26" s="246"/>
      <c r="FM26" s="246"/>
      <c r="FN26" s="246"/>
      <c r="FO26" s="246"/>
      <c r="FP26" s="246"/>
      <c r="FQ26" s="246"/>
      <c r="FR26" s="246"/>
      <c r="FS26" s="246"/>
      <c r="FT26" s="246"/>
      <c r="FU26" s="246"/>
      <c r="FV26" s="246"/>
      <c r="FW26" s="246"/>
      <c r="FX26" s="246"/>
      <c r="FY26" s="246"/>
      <c r="FZ26" s="246"/>
      <c r="GA26" s="246"/>
      <c r="GB26" s="246"/>
      <c r="GC26" s="246"/>
      <c r="GD26" s="246"/>
      <c r="GE26" s="246"/>
      <c r="GF26" s="246"/>
      <c r="GG26" s="246"/>
      <c r="GH26" s="246"/>
      <c r="GI26" s="246"/>
      <c r="GJ26" s="246"/>
      <c r="GK26" s="246"/>
      <c r="GL26" s="246"/>
      <c r="GM26" s="246"/>
      <c r="GN26" s="246"/>
      <c r="GO26" s="246"/>
      <c r="GP26" s="246"/>
      <c r="GQ26" s="246"/>
      <c r="GR26" s="246"/>
      <c r="GS26" s="246"/>
      <c r="GT26" s="246"/>
      <c r="GU26" s="246"/>
      <c r="GV26" s="246"/>
      <c r="GW26" s="246"/>
      <c r="GX26" s="246"/>
      <c r="GY26" s="246"/>
      <c r="GZ26" s="246"/>
      <c r="HA26" s="246"/>
      <c r="HB26" s="246"/>
      <c r="HC26" s="246"/>
      <c r="HD26" s="246"/>
      <c r="HE26" s="246"/>
      <c r="HF26" s="246"/>
      <c r="HG26" s="246"/>
      <c r="HH26" s="246"/>
      <c r="HI26" s="246"/>
      <c r="HJ26" s="246"/>
      <c r="HK26" s="246"/>
      <c r="HL26" s="246"/>
      <c r="HM26" s="246"/>
      <c r="HN26" s="246"/>
      <c r="HO26" s="246"/>
      <c r="HP26" s="246"/>
      <c r="HQ26" s="246"/>
      <c r="HR26" s="246"/>
      <c r="HS26" s="246"/>
      <c r="HT26" s="246"/>
      <c r="HU26" s="246"/>
      <c r="HV26" s="246"/>
      <c r="HW26" s="246"/>
      <c r="HX26" s="246"/>
      <c r="HY26" s="246"/>
      <c r="HZ26" s="246"/>
      <c r="IA26" s="246"/>
      <c r="IB26" s="246"/>
      <c r="IC26" s="246"/>
      <c r="ID26" s="246"/>
      <c r="IE26" s="246"/>
      <c r="IF26" s="246"/>
      <c r="IG26" s="246"/>
      <c r="IH26" s="246"/>
      <c r="II26" s="246"/>
      <c r="IJ26" s="246"/>
      <c r="IK26" s="246"/>
      <c r="IL26" s="246"/>
      <c r="IM26" s="246"/>
      <c r="IN26" s="246"/>
      <c r="IO26" s="246"/>
      <c r="IP26" s="246"/>
      <c r="IQ26" s="246"/>
      <c r="IR26" s="246"/>
      <c r="IS26" s="246"/>
      <c r="IT26" s="246"/>
      <c r="IU26" s="246"/>
      <c r="IV26" s="246"/>
      <c r="IW26" s="246"/>
      <c r="IX26" s="246"/>
      <c r="IY26" s="246"/>
      <c r="IZ26" s="246"/>
      <c r="JA26" s="246"/>
      <c r="JB26" s="246"/>
      <c r="JC26" s="246"/>
      <c r="JD26" s="246"/>
      <c r="JE26" s="246"/>
      <c r="JF26" s="246"/>
      <c r="JG26" s="246"/>
      <c r="JH26" s="246"/>
      <c r="JI26" s="246"/>
      <c r="JJ26" s="246"/>
      <c r="JK26" s="246"/>
      <c r="JL26" s="246"/>
      <c r="JM26" s="246"/>
      <c r="JN26" s="246"/>
      <c r="JO26" s="246"/>
      <c r="JP26" s="246"/>
      <c r="JQ26" s="246"/>
      <c r="JR26" s="246"/>
      <c r="JS26" s="246"/>
      <c r="JT26" s="246"/>
      <c r="JU26" s="246"/>
      <c r="JV26" s="246"/>
      <c r="JW26" s="246"/>
      <c r="JX26" s="246"/>
      <c r="JY26" s="246"/>
      <c r="JZ26" s="246"/>
      <c r="KA26" s="246"/>
      <c r="KB26" s="246"/>
      <c r="KC26" s="246"/>
      <c r="KD26" s="246"/>
      <c r="KE26" s="246"/>
      <c r="KF26" s="246"/>
      <c r="KG26" s="246"/>
      <c r="KH26" s="246"/>
      <c r="KI26" s="246"/>
      <c r="KJ26" s="246"/>
      <c r="KK26" s="246"/>
      <c r="KL26" s="246"/>
      <c r="KM26" s="246"/>
      <c r="KN26" s="246"/>
      <c r="KO26" s="246"/>
      <c r="KP26" s="246"/>
      <c r="KQ26" s="246"/>
      <c r="KR26" s="246"/>
      <c r="KS26" s="246"/>
      <c r="KT26" s="246"/>
      <c r="KU26" s="246"/>
      <c r="KV26" s="246"/>
      <c r="KW26" s="246"/>
      <c r="KX26" s="246"/>
      <c r="KY26" s="246"/>
      <c r="KZ26" s="246"/>
      <c r="LA26" s="246"/>
      <c r="LB26" s="246"/>
      <c r="LC26" s="246"/>
      <c r="LD26" s="246"/>
      <c r="LE26" s="246"/>
      <c r="LF26" s="246"/>
      <c r="LG26" s="246"/>
      <c r="LH26" s="246"/>
      <c r="LI26" s="246"/>
      <c r="LJ26" s="246"/>
      <c r="LK26" s="246"/>
      <c r="LL26" s="246"/>
      <c r="LM26" s="246"/>
      <c r="LN26" s="246"/>
      <c r="LO26" s="246"/>
      <c r="LP26" s="246"/>
      <c r="LQ26" s="246"/>
      <c r="LR26" s="246"/>
      <c r="LS26" s="246"/>
      <c r="LT26" s="246"/>
      <c r="LU26" s="246"/>
      <c r="LV26" s="246"/>
      <c r="LW26" s="246"/>
      <c r="LX26" s="246"/>
      <c r="LY26" s="246"/>
      <c r="LZ26" s="246"/>
      <c r="MA26" s="246"/>
      <c r="MB26" s="246"/>
      <c r="MC26" s="246"/>
      <c r="MD26" s="246"/>
      <c r="ME26" s="246"/>
      <c r="MF26" s="246"/>
      <c r="MG26" s="246"/>
      <c r="MH26" s="246"/>
      <c r="MI26" s="246"/>
      <c r="MJ26" s="246"/>
      <c r="MK26" s="246"/>
      <c r="ML26" s="246"/>
      <c r="MM26" s="246"/>
      <c r="MN26" s="246"/>
      <c r="MO26" s="246"/>
      <c r="MP26" s="246"/>
      <c r="MQ26" s="246"/>
      <c r="MR26" s="246"/>
      <c r="MS26" s="246"/>
      <c r="MT26" s="246"/>
      <c r="MU26" s="246"/>
      <c r="MV26" s="246"/>
      <c r="MW26" s="246"/>
      <c r="MX26" s="246"/>
      <c r="MY26" s="246"/>
      <c r="MZ26" s="246"/>
      <c r="NA26" s="246"/>
      <c r="NB26" s="246"/>
      <c r="NC26" s="246"/>
      <c r="ND26" s="246"/>
      <c r="NE26" s="246"/>
      <c r="NF26" s="246"/>
      <c r="NG26" s="246"/>
      <c r="NH26" s="246"/>
      <c r="NI26" s="246"/>
      <c r="NJ26" s="246"/>
      <c r="NK26" s="246"/>
      <c r="NL26" s="246"/>
      <c r="NM26" s="246"/>
      <c r="NN26" s="246"/>
      <c r="NO26" s="246"/>
      <c r="NP26" s="246"/>
      <c r="NQ26" s="246"/>
      <c r="NR26" s="246"/>
      <c r="NS26" s="246"/>
      <c r="NT26" s="246"/>
      <c r="NU26" s="246"/>
      <c r="NV26" s="246"/>
      <c r="NW26" s="246"/>
      <c r="NX26" s="246"/>
      <c r="NY26" s="246"/>
      <c r="NZ26" s="246"/>
      <c r="OA26" s="246"/>
      <c r="OB26" s="246"/>
      <c r="OC26" s="246"/>
      <c r="OD26" s="246"/>
      <c r="OE26" s="246"/>
      <c r="OF26" s="246"/>
      <c r="OG26" s="246"/>
      <c r="OH26" s="246"/>
      <c r="OI26" s="246"/>
      <c r="OJ26" s="246"/>
      <c r="OK26" s="246"/>
      <c r="OL26" s="246"/>
      <c r="OM26" s="246"/>
      <c r="ON26" s="246"/>
      <c r="OO26" s="246"/>
      <c r="OP26" s="246"/>
      <c r="OQ26" s="246"/>
      <c r="OR26" s="246"/>
      <c r="OS26" s="246"/>
      <c r="OT26" s="246"/>
      <c r="OU26" s="246"/>
      <c r="OV26" s="246"/>
      <c r="OW26" s="246"/>
      <c r="OX26" s="246"/>
      <c r="OY26" s="246"/>
      <c r="OZ26" s="246"/>
      <c r="PA26" s="246"/>
      <c r="PB26" s="246"/>
      <c r="PC26" s="246"/>
      <c r="PD26" s="246"/>
      <c r="PE26" s="246"/>
      <c r="PF26" s="246"/>
      <c r="PG26" s="246"/>
      <c r="PH26" s="246"/>
      <c r="PI26" s="246"/>
      <c r="PJ26" s="246"/>
      <c r="PK26" s="246"/>
      <c r="PL26" s="246"/>
      <c r="PM26" s="246"/>
      <c r="PN26" s="246"/>
      <c r="PO26" s="246"/>
      <c r="PP26" s="246"/>
      <c r="PQ26" s="246"/>
      <c r="PR26" s="246"/>
      <c r="PS26" s="246"/>
      <c r="PT26" s="246"/>
      <c r="PU26" s="246"/>
      <c r="PV26" s="246"/>
      <c r="PW26" s="246"/>
      <c r="PX26" s="246"/>
      <c r="PY26" s="246"/>
      <c r="PZ26" s="246"/>
      <c r="QA26" s="246"/>
      <c r="QB26" s="246"/>
      <c r="QC26" s="246"/>
      <c r="QD26" s="246"/>
      <c r="QE26" s="246"/>
      <c r="QF26" s="246"/>
      <c r="QG26" s="246"/>
      <c r="QH26" s="246"/>
      <c r="QI26" s="246"/>
      <c r="QJ26" s="246"/>
      <c r="QK26" s="246"/>
      <c r="QL26" s="246"/>
      <c r="QM26" s="246"/>
      <c r="QN26" s="246"/>
      <c r="QO26" s="246"/>
      <c r="QP26" s="246"/>
      <c r="QQ26" s="246"/>
      <c r="QR26" s="246"/>
      <c r="QS26" s="246"/>
      <c r="QT26" s="246"/>
      <c r="QU26" s="246"/>
      <c r="QV26" s="246"/>
      <c r="QW26" s="246"/>
      <c r="QX26" s="246"/>
      <c r="QY26" s="246"/>
      <c r="QZ26" s="246"/>
      <c r="RA26" s="246"/>
      <c r="RB26" s="246"/>
      <c r="RC26" s="246"/>
      <c r="RD26" s="246"/>
      <c r="RE26" s="246"/>
      <c r="RF26" s="246"/>
      <c r="RG26" s="246"/>
      <c r="RH26" s="246"/>
      <c r="RI26" s="246"/>
      <c r="RJ26" s="246"/>
      <c r="RK26" s="246"/>
      <c r="RL26" s="246"/>
      <c r="RM26" s="246"/>
      <c r="RN26" s="246"/>
      <c r="RO26" s="246"/>
      <c r="RP26" s="246"/>
      <c r="RQ26" s="246"/>
      <c r="RR26" s="246"/>
      <c r="RS26" s="246"/>
      <c r="RT26" s="246"/>
      <c r="RU26" s="246"/>
      <c r="RV26" s="246"/>
      <c r="RW26" s="246"/>
      <c r="RX26" s="246"/>
      <c r="RY26" s="246"/>
      <c r="RZ26" s="246"/>
      <c r="SA26" s="246"/>
      <c r="SB26" s="246"/>
      <c r="SC26" s="246"/>
      <c r="SD26" s="246"/>
      <c r="SE26" s="246"/>
      <c r="SF26" s="246"/>
      <c r="SG26" s="246"/>
      <c r="SH26" s="246"/>
      <c r="SI26" s="246"/>
      <c r="SJ26" s="246"/>
      <c r="SK26" s="246"/>
      <c r="SL26" s="246"/>
      <c r="SM26" s="246"/>
      <c r="SN26" s="246"/>
      <c r="SO26" s="246"/>
      <c r="SP26" s="246"/>
      <c r="SQ26" s="246"/>
      <c r="SR26" s="246"/>
      <c r="SS26" s="246"/>
      <c r="ST26" s="246"/>
      <c r="SU26" s="246"/>
      <c r="SV26" s="246"/>
      <c r="SW26" s="246"/>
      <c r="SX26" s="246"/>
      <c r="SY26" s="246"/>
      <c r="SZ26" s="246"/>
      <c r="TA26" s="246"/>
      <c r="TB26" s="246"/>
      <c r="TC26" s="246"/>
      <c r="TD26" s="246"/>
      <c r="TE26" s="246"/>
      <c r="TF26" s="246"/>
      <c r="TG26" s="246"/>
      <c r="TH26" s="246"/>
      <c r="TI26" s="246"/>
      <c r="TJ26" s="246"/>
      <c r="TK26" s="246"/>
      <c r="TL26" s="246"/>
      <c r="TM26" s="246"/>
      <c r="TN26" s="246"/>
      <c r="TO26" s="246"/>
      <c r="TP26" s="246"/>
      <c r="TQ26" s="246"/>
      <c r="TR26" s="246"/>
      <c r="TS26" s="246"/>
      <c r="TT26" s="246"/>
      <c r="TU26" s="246"/>
      <c r="TV26" s="246"/>
      <c r="TW26" s="246"/>
      <c r="TX26" s="246"/>
      <c r="TY26" s="246"/>
      <c r="TZ26" s="246"/>
      <c r="UA26" s="246"/>
      <c r="UB26" s="246"/>
      <c r="UC26" s="246"/>
      <c r="UD26" s="246"/>
      <c r="UE26" s="246"/>
      <c r="UF26" s="246"/>
      <c r="UG26" s="246"/>
      <c r="UH26" s="246"/>
      <c r="UI26" s="246"/>
      <c r="UJ26" s="246"/>
      <c r="UK26" s="246"/>
      <c r="UL26" s="246"/>
      <c r="UM26" s="246"/>
      <c r="UN26" s="246"/>
      <c r="UO26" s="246"/>
      <c r="UP26" s="246"/>
      <c r="UQ26" s="246"/>
      <c r="UR26" s="246"/>
      <c r="US26" s="246"/>
      <c r="UT26" s="246"/>
      <c r="UU26" s="246"/>
      <c r="UV26" s="246"/>
      <c r="UW26" s="246"/>
      <c r="UX26" s="246"/>
      <c r="UY26" s="246"/>
      <c r="UZ26" s="246"/>
      <c r="VA26" s="246"/>
      <c r="VB26" s="246"/>
      <c r="VC26" s="246"/>
      <c r="VD26" s="246"/>
      <c r="VE26" s="246"/>
      <c r="VF26" s="246"/>
      <c r="VG26" s="246"/>
      <c r="VH26" s="246"/>
      <c r="VI26" s="246"/>
      <c r="VJ26" s="246"/>
      <c r="VK26" s="246"/>
      <c r="VL26" s="246"/>
      <c r="VM26" s="246"/>
      <c r="VN26" s="246"/>
      <c r="VO26" s="246"/>
      <c r="VP26" s="246"/>
      <c r="VQ26" s="246"/>
      <c r="VR26" s="246"/>
      <c r="VS26" s="246"/>
      <c r="VT26" s="246"/>
      <c r="VU26" s="246"/>
      <c r="VV26" s="246"/>
      <c r="VW26" s="246"/>
      <c r="VX26" s="246"/>
      <c r="VY26" s="246"/>
      <c r="VZ26" s="246"/>
      <c r="WA26" s="246"/>
      <c r="WB26" s="246"/>
      <c r="WC26" s="246"/>
      <c r="WD26" s="246"/>
      <c r="WE26" s="246"/>
      <c r="WF26" s="246"/>
      <c r="WG26" s="246"/>
      <c r="WH26" s="246"/>
      <c r="WI26" s="246"/>
      <c r="WJ26" s="246"/>
      <c r="WK26" s="246"/>
      <c r="WL26" s="246"/>
      <c r="WM26" s="246"/>
      <c r="WN26" s="246"/>
      <c r="WO26" s="246"/>
      <c r="WP26" s="246"/>
      <c r="WQ26" s="246"/>
      <c r="WR26" s="246"/>
      <c r="WS26" s="246"/>
      <c r="WT26" s="246"/>
      <c r="WU26" s="246"/>
      <c r="WV26" s="246"/>
      <c r="WW26" s="246"/>
      <c r="WX26" s="246"/>
      <c r="WY26" s="246"/>
      <c r="WZ26" s="246"/>
      <c r="XA26" s="246"/>
      <c r="XB26" s="246"/>
      <c r="XC26" s="246"/>
      <c r="XD26" s="246"/>
      <c r="XE26" s="246"/>
      <c r="XF26" s="246"/>
      <c r="XG26" s="246"/>
      <c r="XH26" s="246"/>
      <c r="XI26" s="246"/>
      <c r="XJ26" s="246"/>
      <c r="XK26" s="246"/>
      <c r="XL26" s="246"/>
      <c r="XM26" s="246"/>
      <c r="XN26" s="246"/>
      <c r="XO26" s="246"/>
      <c r="XP26" s="246"/>
      <c r="XQ26" s="246"/>
      <c r="XR26" s="246"/>
      <c r="XS26" s="246"/>
      <c r="XT26" s="246"/>
      <c r="XU26" s="246"/>
      <c r="XV26" s="246"/>
      <c r="XW26" s="246"/>
      <c r="XX26" s="246"/>
      <c r="XY26" s="246"/>
      <c r="XZ26" s="246"/>
      <c r="YA26" s="246"/>
      <c r="YB26" s="246"/>
      <c r="YC26" s="246"/>
      <c r="YD26" s="246"/>
      <c r="YE26" s="246"/>
      <c r="YF26" s="246"/>
      <c r="YG26" s="246"/>
      <c r="YH26" s="246"/>
      <c r="YI26" s="246"/>
      <c r="YJ26" s="246"/>
      <c r="YK26" s="246"/>
      <c r="YL26" s="246"/>
      <c r="YM26" s="246"/>
      <c r="YN26" s="246"/>
      <c r="YO26" s="246"/>
      <c r="YP26" s="246"/>
      <c r="YQ26" s="246"/>
      <c r="YR26" s="246"/>
      <c r="YS26" s="246"/>
      <c r="YT26" s="246"/>
      <c r="YU26" s="246"/>
      <c r="YV26" s="246"/>
      <c r="YW26" s="246"/>
      <c r="YX26" s="246"/>
      <c r="YY26" s="246"/>
      <c r="YZ26" s="246"/>
      <c r="ZA26" s="246"/>
      <c r="ZB26" s="246"/>
      <c r="ZC26" s="246"/>
      <c r="ZD26" s="246"/>
      <c r="ZE26" s="246"/>
      <c r="ZF26" s="246"/>
      <c r="ZG26" s="246"/>
      <c r="ZH26" s="246"/>
      <c r="ZI26" s="246"/>
      <c r="ZJ26" s="246"/>
      <c r="ZK26" s="246"/>
      <c r="ZL26" s="246"/>
      <c r="ZM26" s="246"/>
      <c r="ZN26" s="246"/>
      <c r="ZO26" s="246"/>
      <c r="ZP26" s="246"/>
      <c r="ZQ26" s="246"/>
      <c r="ZR26" s="246"/>
      <c r="ZS26" s="246"/>
      <c r="ZT26" s="246"/>
      <c r="ZU26" s="246"/>
      <c r="ZV26" s="246"/>
      <c r="ZW26" s="246"/>
      <c r="ZX26" s="246"/>
      <c r="ZY26" s="246"/>
      <c r="ZZ26" s="246"/>
      <c r="AAA26" s="246"/>
      <c r="AAB26" s="246"/>
      <c r="AAC26" s="246"/>
      <c r="AAD26" s="246"/>
      <c r="AAE26" s="246"/>
      <c r="AAF26" s="246"/>
      <c r="AAG26" s="246"/>
      <c r="AAH26" s="246"/>
      <c r="AAI26" s="246"/>
      <c r="AAJ26" s="246"/>
      <c r="AAK26" s="246"/>
      <c r="AAL26" s="246"/>
      <c r="AAM26" s="246"/>
      <c r="AAN26" s="246"/>
      <c r="AAO26" s="246"/>
      <c r="AAP26" s="246"/>
      <c r="AAQ26" s="246"/>
      <c r="AAR26" s="246"/>
      <c r="AAS26" s="246"/>
      <c r="AAT26" s="246"/>
      <c r="AAU26" s="246"/>
      <c r="AAV26" s="246"/>
      <c r="AAW26" s="246"/>
      <c r="AAX26" s="246"/>
      <c r="AAY26" s="246"/>
      <c r="AAZ26" s="246"/>
      <c r="ABA26" s="246"/>
      <c r="ABB26" s="246"/>
      <c r="ABC26" s="246"/>
      <c r="ABD26" s="246"/>
      <c r="ABE26" s="246"/>
      <c r="ABF26" s="246"/>
      <c r="ABG26" s="246"/>
      <c r="ABH26" s="246"/>
      <c r="ABI26" s="246"/>
      <c r="ABJ26" s="246"/>
      <c r="ABK26" s="246"/>
      <c r="ABL26" s="246"/>
      <c r="ABM26" s="246"/>
      <c r="ABN26" s="246"/>
      <c r="ABO26" s="246"/>
      <c r="ABP26" s="246"/>
      <c r="ABQ26" s="246"/>
      <c r="ABR26" s="246"/>
      <c r="ABS26" s="246"/>
      <c r="ABT26" s="246"/>
      <c r="ABU26" s="246"/>
      <c r="ABV26" s="246"/>
      <c r="ABW26" s="246"/>
      <c r="ABX26" s="246"/>
      <c r="ABY26" s="246"/>
      <c r="ABZ26" s="246"/>
      <c r="ACA26" s="246"/>
      <c r="ACB26" s="246"/>
      <c r="ACC26" s="246"/>
      <c r="ACD26" s="246"/>
      <c r="ACE26" s="246"/>
      <c r="ACF26" s="246"/>
      <c r="ACG26" s="246"/>
      <c r="ACH26" s="246"/>
      <c r="ACI26" s="246"/>
      <c r="ACJ26" s="246"/>
      <c r="ACK26" s="246"/>
      <c r="ACL26" s="246"/>
      <c r="ACM26" s="246"/>
      <c r="ACN26" s="246"/>
      <c r="ACO26" s="246"/>
      <c r="ACP26" s="246"/>
      <c r="ACQ26" s="246"/>
      <c r="ACR26" s="246"/>
      <c r="ACS26" s="246"/>
      <c r="ACT26" s="246"/>
      <c r="ACU26" s="246"/>
      <c r="ACV26" s="246"/>
      <c r="ACW26" s="246"/>
      <c r="ACX26" s="246"/>
      <c r="ACY26" s="246"/>
      <c r="ACZ26" s="246"/>
      <c r="ADA26" s="246"/>
      <c r="ADB26" s="246"/>
      <c r="ADC26" s="246"/>
      <c r="ADD26" s="246"/>
      <c r="ADE26" s="246"/>
      <c r="ADF26" s="246"/>
      <c r="ADG26" s="246"/>
      <c r="ADH26" s="246"/>
      <c r="ADI26" s="246"/>
      <c r="ADJ26" s="246"/>
      <c r="ADK26" s="246"/>
      <c r="ADL26" s="246"/>
      <c r="ADM26" s="246"/>
      <c r="ADN26" s="246"/>
      <c r="ADO26" s="246"/>
      <c r="ADP26" s="246"/>
      <c r="ADQ26" s="246"/>
      <c r="ADR26" s="246"/>
      <c r="ADS26" s="246"/>
      <c r="ADT26" s="246"/>
      <c r="ADU26" s="246"/>
      <c r="ADV26" s="246"/>
      <c r="ADW26" s="246"/>
      <c r="ADX26" s="246"/>
      <c r="ADY26" s="246"/>
      <c r="ADZ26" s="246"/>
      <c r="AEA26" s="246"/>
      <c r="AEB26" s="246"/>
      <c r="AEC26" s="246"/>
      <c r="AED26" s="246"/>
      <c r="AEE26" s="246"/>
      <c r="AEF26" s="246"/>
      <c r="AEG26" s="246"/>
      <c r="AEH26" s="246"/>
      <c r="AEI26" s="246"/>
      <c r="AEJ26" s="246"/>
      <c r="AEK26" s="246"/>
      <c r="AEL26" s="246"/>
      <c r="AEM26" s="246"/>
      <c r="AEN26" s="246"/>
      <c r="AEO26" s="246"/>
      <c r="AEP26" s="246"/>
      <c r="AEQ26" s="246"/>
      <c r="AER26" s="246"/>
      <c r="AES26" s="246"/>
      <c r="AET26" s="246"/>
      <c r="AEU26" s="246"/>
      <c r="AEV26" s="246"/>
      <c r="AEW26" s="246"/>
      <c r="AEX26" s="246"/>
      <c r="AEY26" s="246"/>
      <c r="AEZ26" s="246"/>
      <c r="AFA26" s="246"/>
      <c r="AFB26" s="246"/>
      <c r="AFC26" s="246"/>
      <c r="AFD26" s="246"/>
      <c r="AFE26" s="246"/>
      <c r="AFF26" s="246"/>
      <c r="AFG26" s="246"/>
      <c r="AFH26" s="246"/>
      <c r="AFI26" s="246"/>
      <c r="AFJ26" s="246"/>
      <c r="AFK26" s="246"/>
      <c r="AFL26" s="246"/>
      <c r="AFM26" s="246"/>
      <c r="AFN26" s="246"/>
      <c r="AFO26" s="246"/>
      <c r="AFP26" s="246"/>
      <c r="AFQ26" s="246"/>
      <c r="AFR26" s="246"/>
      <c r="AFS26" s="246"/>
      <c r="AFT26" s="246"/>
      <c r="AFU26" s="246"/>
      <c r="AFV26" s="246"/>
      <c r="AFW26" s="246"/>
      <c r="AFX26" s="246"/>
      <c r="AFY26" s="246"/>
      <c r="AFZ26" s="246"/>
      <c r="AGA26" s="246"/>
      <c r="AGB26" s="246"/>
      <c r="AGC26" s="246"/>
      <c r="AGD26" s="246"/>
      <c r="AGE26" s="246"/>
      <c r="AGF26" s="246"/>
      <c r="AGG26" s="246"/>
      <c r="AGH26" s="246"/>
      <c r="AGI26" s="246"/>
      <c r="AGJ26" s="246"/>
      <c r="AGK26" s="246"/>
      <c r="AGL26" s="246"/>
      <c r="AGM26" s="246"/>
      <c r="AGN26" s="246"/>
      <c r="AGO26" s="246"/>
      <c r="AGP26" s="246"/>
      <c r="AGQ26" s="246"/>
      <c r="AGR26" s="246"/>
      <c r="AGS26" s="246"/>
      <c r="AGT26" s="246"/>
      <c r="AGU26" s="246"/>
      <c r="AGV26" s="246"/>
      <c r="AGW26" s="246"/>
      <c r="AGX26" s="246"/>
      <c r="AGY26" s="246"/>
      <c r="AGZ26" s="246"/>
      <c r="AHA26" s="246"/>
      <c r="AHB26" s="246"/>
      <c r="AHC26" s="246"/>
      <c r="AHD26" s="246"/>
      <c r="AHE26" s="246"/>
      <c r="AHF26" s="246"/>
      <c r="AHG26" s="246"/>
      <c r="AHH26" s="246"/>
      <c r="AHI26" s="246"/>
      <c r="AHJ26" s="246"/>
      <c r="AHK26" s="246"/>
      <c r="AHL26" s="246"/>
      <c r="AHM26" s="246"/>
      <c r="AHN26" s="246"/>
      <c r="AHO26" s="246"/>
      <c r="AHP26" s="246"/>
      <c r="AHQ26" s="246"/>
      <c r="AHR26" s="246"/>
      <c r="AHS26" s="246"/>
      <c r="AHT26" s="246"/>
      <c r="AHU26" s="246"/>
      <c r="AHV26" s="246"/>
      <c r="AHW26" s="246"/>
      <c r="AHX26" s="246"/>
      <c r="AHY26" s="246"/>
      <c r="AHZ26" s="246"/>
      <c r="AIA26" s="246"/>
      <c r="AIB26" s="246"/>
      <c r="AIC26" s="246"/>
      <c r="AID26" s="246"/>
      <c r="AIE26" s="246"/>
      <c r="AIF26" s="246"/>
      <c r="AIG26" s="246"/>
      <c r="AIH26" s="246"/>
      <c r="AII26" s="246"/>
      <c r="AIJ26" s="246"/>
      <c r="AIK26" s="246"/>
      <c r="AIL26" s="246"/>
      <c r="AIM26" s="246"/>
      <c r="AIN26" s="246"/>
      <c r="AIO26" s="246"/>
      <c r="AIP26" s="246"/>
      <c r="AIQ26" s="246"/>
      <c r="AIR26" s="246"/>
      <c r="AIS26" s="246"/>
      <c r="AIT26" s="246"/>
      <c r="AIU26" s="246"/>
      <c r="AIV26" s="246"/>
      <c r="AIW26" s="246"/>
      <c r="AIX26" s="246"/>
      <c r="AIY26" s="246"/>
      <c r="AIZ26" s="246"/>
      <c r="AJA26" s="246"/>
      <c r="AJB26" s="246"/>
      <c r="AJC26" s="246"/>
      <c r="AJD26" s="246"/>
      <c r="AJE26" s="246"/>
      <c r="AJF26" s="246"/>
      <c r="AJG26" s="246"/>
      <c r="AJH26" s="246"/>
      <c r="AJI26" s="246"/>
      <c r="AJJ26" s="246"/>
      <c r="AJK26" s="246"/>
      <c r="AJL26" s="246"/>
      <c r="AJM26" s="246"/>
      <c r="AJN26" s="246"/>
      <c r="AJO26" s="246"/>
      <c r="AJP26" s="246"/>
      <c r="AJQ26" s="246"/>
      <c r="AJR26" s="246"/>
      <c r="AJS26" s="246"/>
      <c r="AJT26" s="246"/>
      <c r="AJU26" s="246"/>
      <c r="AJV26" s="246"/>
      <c r="AJW26" s="246"/>
      <c r="AJX26" s="246"/>
      <c r="AJY26" s="246"/>
      <c r="AJZ26" s="246"/>
      <c r="AKA26" s="246"/>
      <c r="AKB26" s="246"/>
      <c r="AKC26" s="246"/>
      <c r="AKD26" s="246"/>
      <c r="AKE26" s="246"/>
      <c r="AKF26" s="246"/>
      <c r="AKG26" s="246"/>
      <c r="AKH26" s="246"/>
      <c r="AKI26" s="246"/>
      <c r="AKJ26" s="246"/>
      <c r="AKK26" s="246"/>
      <c r="AKL26" s="246"/>
      <c r="AKM26" s="246"/>
      <c r="AKN26" s="246"/>
      <c r="AKO26" s="246"/>
      <c r="AKP26" s="246"/>
      <c r="AKQ26" s="246"/>
      <c r="AKR26" s="246"/>
      <c r="AKS26" s="246"/>
      <c r="AKT26" s="246"/>
      <c r="AKU26" s="246"/>
      <c r="AKV26" s="246"/>
      <c r="AKW26" s="246"/>
      <c r="AKX26" s="246"/>
      <c r="AKY26" s="246"/>
      <c r="AKZ26" s="246"/>
      <c r="ALA26" s="246"/>
      <c r="ALB26" s="246"/>
      <c r="ALC26" s="246"/>
      <c r="ALD26" s="246"/>
      <c r="ALE26" s="246"/>
      <c r="ALF26" s="246"/>
      <c r="ALG26" s="246"/>
      <c r="ALH26" s="246"/>
      <c r="ALI26" s="246"/>
      <c r="ALJ26" s="246"/>
      <c r="ALK26" s="246"/>
      <c r="ALL26" s="246"/>
      <c r="ALM26" s="246"/>
      <c r="ALN26" s="246"/>
      <c r="ALO26" s="246"/>
      <c r="ALP26" s="246"/>
    </row>
    <row r="27" spans="1:1004" s="275" customFormat="1" ht="21.75" customHeight="1" x14ac:dyDescent="0.2">
      <c r="A27" s="276" t="s">
        <v>274</v>
      </c>
      <c r="B27" s="269" t="s">
        <v>262</v>
      </c>
      <c r="C27" s="270">
        <v>2.27</v>
      </c>
      <c r="D27" s="271" t="s">
        <v>4</v>
      </c>
      <c r="E27" s="272"/>
      <c r="F27" s="273">
        <f>+C27*E27</f>
        <v>0</v>
      </c>
      <c r="G27" s="277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6"/>
      <c r="BR27" s="246"/>
      <c r="BS27" s="246"/>
      <c r="BT27" s="246"/>
      <c r="BU27" s="246"/>
      <c r="BV27" s="246"/>
      <c r="BW27" s="246"/>
      <c r="BX27" s="246"/>
      <c r="BY27" s="246"/>
      <c r="BZ27" s="246"/>
      <c r="CA27" s="246"/>
      <c r="CB27" s="246"/>
      <c r="CC27" s="246"/>
      <c r="CD27" s="246"/>
      <c r="CE27" s="246"/>
      <c r="CF27" s="246"/>
      <c r="CG27" s="246"/>
      <c r="CH27" s="246"/>
      <c r="CI27" s="246"/>
      <c r="CJ27" s="246"/>
      <c r="CK27" s="246"/>
      <c r="CL27" s="246"/>
      <c r="CM27" s="246"/>
      <c r="CN27" s="246"/>
      <c r="CO27" s="246"/>
      <c r="CP27" s="246"/>
      <c r="CQ27" s="246"/>
      <c r="CR27" s="246"/>
      <c r="CS27" s="246"/>
      <c r="CT27" s="246"/>
      <c r="CU27" s="246"/>
      <c r="CV27" s="246"/>
      <c r="CW27" s="246"/>
      <c r="CX27" s="246"/>
      <c r="CY27" s="246"/>
      <c r="CZ27" s="246"/>
      <c r="DA27" s="246"/>
      <c r="DB27" s="246"/>
      <c r="DC27" s="246"/>
      <c r="DD27" s="246"/>
      <c r="DE27" s="246"/>
      <c r="DF27" s="246"/>
      <c r="DG27" s="246"/>
      <c r="DH27" s="246"/>
      <c r="DI27" s="246"/>
      <c r="DJ27" s="246"/>
      <c r="DK27" s="246"/>
      <c r="DL27" s="246"/>
      <c r="DM27" s="246"/>
      <c r="DN27" s="246"/>
      <c r="DO27" s="246"/>
      <c r="DP27" s="246"/>
      <c r="DQ27" s="246"/>
      <c r="DR27" s="246"/>
      <c r="DS27" s="246"/>
      <c r="DT27" s="246"/>
      <c r="DU27" s="246"/>
      <c r="DV27" s="246"/>
      <c r="DW27" s="246"/>
      <c r="DX27" s="246"/>
      <c r="DY27" s="246"/>
      <c r="DZ27" s="246"/>
      <c r="EA27" s="246"/>
      <c r="EB27" s="246"/>
      <c r="EC27" s="246"/>
      <c r="ED27" s="246"/>
      <c r="EE27" s="246"/>
      <c r="EF27" s="246"/>
      <c r="EG27" s="246"/>
      <c r="EH27" s="246"/>
      <c r="EI27" s="246"/>
      <c r="EJ27" s="246"/>
      <c r="EK27" s="246"/>
      <c r="EL27" s="246"/>
      <c r="EM27" s="246"/>
      <c r="EN27" s="246"/>
      <c r="EO27" s="246"/>
      <c r="EP27" s="246"/>
      <c r="EQ27" s="246"/>
      <c r="ER27" s="246"/>
      <c r="ES27" s="246"/>
      <c r="ET27" s="246"/>
      <c r="EU27" s="246"/>
      <c r="EV27" s="246"/>
      <c r="EW27" s="246"/>
      <c r="EX27" s="246"/>
      <c r="EY27" s="246"/>
      <c r="EZ27" s="246"/>
      <c r="FA27" s="246"/>
      <c r="FB27" s="246"/>
      <c r="FC27" s="246"/>
      <c r="FD27" s="246"/>
      <c r="FE27" s="246"/>
      <c r="FF27" s="246"/>
      <c r="FG27" s="246"/>
      <c r="FH27" s="246"/>
      <c r="FI27" s="246"/>
      <c r="FJ27" s="246"/>
      <c r="FK27" s="246"/>
      <c r="FL27" s="246"/>
      <c r="FM27" s="246"/>
      <c r="FN27" s="246"/>
      <c r="FO27" s="246"/>
      <c r="FP27" s="246"/>
      <c r="FQ27" s="246"/>
      <c r="FR27" s="246"/>
      <c r="FS27" s="246"/>
      <c r="FT27" s="246"/>
      <c r="FU27" s="246"/>
      <c r="FV27" s="246"/>
      <c r="FW27" s="246"/>
      <c r="FX27" s="246"/>
      <c r="FY27" s="246"/>
      <c r="FZ27" s="246"/>
      <c r="GA27" s="246"/>
      <c r="GB27" s="246"/>
      <c r="GC27" s="246"/>
      <c r="GD27" s="246"/>
      <c r="GE27" s="246"/>
      <c r="GF27" s="246"/>
      <c r="GG27" s="246"/>
      <c r="GH27" s="246"/>
      <c r="GI27" s="246"/>
      <c r="GJ27" s="246"/>
      <c r="GK27" s="246"/>
      <c r="GL27" s="246"/>
      <c r="GM27" s="246"/>
      <c r="GN27" s="246"/>
      <c r="GO27" s="246"/>
      <c r="GP27" s="246"/>
      <c r="GQ27" s="246"/>
      <c r="GR27" s="246"/>
      <c r="GS27" s="246"/>
      <c r="GT27" s="246"/>
      <c r="GU27" s="246"/>
      <c r="GV27" s="246"/>
      <c r="GW27" s="246"/>
      <c r="GX27" s="246"/>
      <c r="GY27" s="246"/>
      <c r="GZ27" s="246"/>
      <c r="HA27" s="246"/>
      <c r="HB27" s="246"/>
      <c r="HC27" s="246"/>
      <c r="HD27" s="246"/>
      <c r="HE27" s="246"/>
      <c r="HF27" s="246"/>
      <c r="HG27" s="246"/>
      <c r="HH27" s="246"/>
      <c r="HI27" s="246"/>
      <c r="HJ27" s="246"/>
      <c r="HK27" s="246"/>
      <c r="HL27" s="246"/>
      <c r="HM27" s="246"/>
      <c r="HN27" s="246"/>
      <c r="HO27" s="246"/>
      <c r="HP27" s="246"/>
      <c r="HQ27" s="246"/>
      <c r="HR27" s="246"/>
      <c r="HS27" s="246"/>
      <c r="HT27" s="246"/>
      <c r="HU27" s="246"/>
      <c r="HV27" s="246"/>
      <c r="HW27" s="246"/>
      <c r="HX27" s="246"/>
      <c r="HY27" s="246"/>
      <c r="HZ27" s="246"/>
      <c r="IA27" s="246"/>
      <c r="IB27" s="246"/>
      <c r="IC27" s="246"/>
      <c r="ID27" s="246"/>
      <c r="IE27" s="246"/>
      <c r="IF27" s="246"/>
      <c r="IG27" s="246"/>
      <c r="IH27" s="246"/>
      <c r="II27" s="246"/>
      <c r="IJ27" s="246"/>
      <c r="IK27" s="246"/>
      <c r="IL27" s="246"/>
      <c r="IM27" s="246"/>
      <c r="IN27" s="246"/>
      <c r="IO27" s="246"/>
      <c r="IP27" s="246"/>
      <c r="IQ27" s="246"/>
      <c r="IR27" s="246"/>
      <c r="IS27" s="246"/>
      <c r="IT27" s="246"/>
      <c r="IU27" s="246"/>
      <c r="IV27" s="246"/>
      <c r="IW27" s="246"/>
      <c r="IX27" s="246"/>
      <c r="IY27" s="246"/>
      <c r="IZ27" s="246"/>
      <c r="JA27" s="246"/>
      <c r="JB27" s="246"/>
      <c r="JC27" s="246"/>
      <c r="JD27" s="246"/>
      <c r="JE27" s="246"/>
      <c r="JF27" s="246"/>
      <c r="JG27" s="246"/>
      <c r="JH27" s="246"/>
      <c r="JI27" s="246"/>
      <c r="JJ27" s="246"/>
      <c r="JK27" s="246"/>
      <c r="JL27" s="246"/>
      <c r="JM27" s="246"/>
      <c r="JN27" s="246"/>
      <c r="JO27" s="246"/>
      <c r="JP27" s="246"/>
      <c r="JQ27" s="246"/>
      <c r="JR27" s="246"/>
      <c r="JS27" s="246"/>
      <c r="JT27" s="246"/>
      <c r="JU27" s="246"/>
      <c r="JV27" s="246"/>
      <c r="JW27" s="246"/>
      <c r="JX27" s="246"/>
      <c r="JY27" s="246"/>
      <c r="JZ27" s="246"/>
      <c r="KA27" s="246"/>
      <c r="KB27" s="246"/>
      <c r="KC27" s="246"/>
      <c r="KD27" s="246"/>
      <c r="KE27" s="246"/>
      <c r="KF27" s="246"/>
      <c r="KG27" s="246"/>
      <c r="KH27" s="246"/>
      <c r="KI27" s="246"/>
      <c r="KJ27" s="246"/>
      <c r="KK27" s="246"/>
      <c r="KL27" s="246"/>
      <c r="KM27" s="246"/>
      <c r="KN27" s="246"/>
      <c r="KO27" s="246"/>
      <c r="KP27" s="246"/>
      <c r="KQ27" s="246"/>
      <c r="KR27" s="246"/>
      <c r="KS27" s="246"/>
      <c r="KT27" s="246"/>
      <c r="KU27" s="246"/>
      <c r="KV27" s="246"/>
      <c r="KW27" s="246"/>
      <c r="KX27" s="246"/>
      <c r="KY27" s="246"/>
      <c r="KZ27" s="246"/>
      <c r="LA27" s="246"/>
      <c r="LB27" s="246"/>
      <c r="LC27" s="246"/>
      <c r="LD27" s="246"/>
      <c r="LE27" s="246"/>
      <c r="LF27" s="246"/>
      <c r="LG27" s="246"/>
      <c r="LH27" s="246"/>
      <c r="LI27" s="246"/>
      <c r="LJ27" s="246"/>
      <c r="LK27" s="246"/>
      <c r="LL27" s="246"/>
      <c r="LM27" s="246"/>
      <c r="LN27" s="246"/>
      <c r="LO27" s="246"/>
      <c r="LP27" s="246"/>
      <c r="LQ27" s="246"/>
      <c r="LR27" s="246"/>
      <c r="LS27" s="246"/>
      <c r="LT27" s="246"/>
      <c r="LU27" s="246"/>
      <c r="LV27" s="246"/>
      <c r="LW27" s="246"/>
      <c r="LX27" s="246"/>
      <c r="LY27" s="246"/>
      <c r="LZ27" s="246"/>
      <c r="MA27" s="246"/>
      <c r="MB27" s="246"/>
      <c r="MC27" s="246"/>
      <c r="MD27" s="246"/>
      <c r="ME27" s="246"/>
      <c r="MF27" s="246"/>
      <c r="MG27" s="246"/>
      <c r="MH27" s="246"/>
      <c r="MI27" s="246"/>
      <c r="MJ27" s="246"/>
      <c r="MK27" s="246"/>
      <c r="ML27" s="246"/>
      <c r="MM27" s="246"/>
      <c r="MN27" s="246"/>
      <c r="MO27" s="246"/>
      <c r="MP27" s="246"/>
      <c r="MQ27" s="246"/>
      <c r="MR27" s="246"/>
      <c r="MS27" s="246"/>
      <c r="MT27" s="246"/>
      <c r="MU27" s="246"/>
      <c r="MV27" s="246"/>
      <c r="MW27" s="246"/>
      <c r="MX27" s="246"/>
      <c r="MY27" s="246"/>
      <c r="MZ27" s="246"/>
      <c r="NA27" s="246"/>
      <c r="NB27" s="246"/>
      <c r="NC27" s="246"/>
      <c r="ND27" s="246"/>
      <c r="NE27" s="246"/>
      <c r="NF27" s="246"/>
      <c r="NG27" s="246"/>
      <c r="NH27" s="246"/>
      <c r="NI27" s="246"/>
      <c r="NJ27" s="246"/>
      <c r="NK27" s="246"/>
      <c r="NL27" s="246"/>
      <c r="NM27" s="246"/>
      <c r="NN27" s="246"/>
      <c r="NO27" s="246"/>
      <c r="NP27" s="246"/>
      <c r="NQ27" s="246"/>
      <c r="NR27" s="246"/>
      <c r="NS27" s="246"/>
      <c r="NT27" s="246"/>
      <c r="NU27" s="246"/>
      <c r="NV27" s="246"/>
      <c r="NW27" s="246"/>
      <c r="NX27" s="246"/>
      <c r="NY27" s="246"/>
      <c r="NZ27" s="246"/>
      <c r="OA27" s="246"/>
      <c r="OB27" s="246"/>
      <c r="OC27" s="246"/>
      <c r="OD27" s="246"/>
      <c r="OE27" s="246"/>
      <c r="OF27" s="246"/>
      <c r="OG27" s="246"/>
      <c r="OH27" s="246"/>
      <c r="OI27" s="246"/>
      <c r="OJ27" s="246"/>
      <c r="OK27" s="246"/>
      <c r="OL27" s="246"/>
      <c r="OM27" s="246"/>
      <c r="ON27" s="246"/>
      <c r="OO27" s="246"/>
      <c r="OP27" s="246"/>
      <c r="OQ27" s="246"/>
      <c r="OR27" s="246"/>
      <c r="OS27" s="246"/>
      <c r="OT27" s="246"/>
      <c r="OU27" s="246"/>
      <c r="OV27" s="246"/>
      <c r="OW27" s="246"/>
      <c r="OX27" s="246"/>
      <c r="OY27" s="246"/>
      <c r="OZ27" s="246"/>
      <c r="PA27" s="246"/>
      <c r="PB27" s="246"/>
      <c r="PC27" s="246"/>
      <c r="PD27" s="246"/>
      <c r="PE27" s="246"/>
      <c r="PF27" s="246"/>
      <c r="PG27" s="246"/>
      <c r="PH27" s="246"/>
      <c r="PI27" s="246"/>
      <c r="PJ27" s="246"/>
      <c r="PK27" s="246"/>
      <c r="PL27" s="246"/>
      <c r="PM27" s="246"/>
      <c r="PN27" s="246"/>
      <c r="PO27" s="246"/>
      <c r="PP27" s="246"/>
      <c r="PQ27" s="246"/>
      <c r="PR27" s="246"/>
      <c r="PS27" s="246"/>
      <c r="PT27" s="246"/>
      <c r="PU27" s="246"/>
      <c r="PV27" s="246"/>
      <c r="PW27" s="246"/>
      <c r="PX27" s="246"/>
      <c r="PY27" s="246"/>
      <c r="PZ27" s="246"/>
      <c r="QA27" s="246"/>
      <c r="QB27" s="246"/>
      <c r="QC27" s="246"/>
      <c r="QD27" s="246"/>
      <c r="QE27" s="246"/>
      <c r="QF27" s="246"/>
      <c r="QG27" s="246"/>
      <c r="QH27" s="246"/>
      <c r="QI27" s="246"/>
      <c r="QJ27" s="246"/>
      <c r="QK27" s="246"/>
      <c r="QL27" s="246"/>
      <c r="QM27" s="246"/>
      <c r="QN27" s="246"/>
      <c r="QO27" s="246"/>
      <c r="QP27" s="246"/>
      <c r="QQ27" s="246"/>
      <c r="QR27" s="246"/>
      <c r="QS27" s="246"/>
      <c r="QT27" s="246"/>
      <c r="QU27" s="246"/>
      <c r="QV27" s="246"/>
      <c r="QW27" s="246"/>
      <c r="QX27" s="246"/>
      <c r="QY27" s="246"/>
      <c r="QZ27" s="246"/>
      <c r="RA27" s="246"/>
      <c r="RB27" s="246"/>
      <c r="RC27" s="246"/>
      <c r="RD27" s="246"/>
      <c r="RE27" s="246"/>
      <c r="RF27" s="246"/>
      <c r="RG27" s="246"/>
      <c r="RH27" s="246"/>
      <c r="RI27" s="246"/>
      <c r="RJ27" s="246"/>
      <c r="RK27" s="246"/>
      <c r="RL27" s="246"/>
      <c r="RM27" s="246"/>
      <c r="RN27" s="246"/>
      <c r="RO27" s="246"/>
      <c r="RP27" s="246"/>
      <c r="RQ27" s="246"/>
      <c r="RR27" s="246"/>
      <c r="RS27" s="246"/>
      <c r="RT27" s="246"/>
      <c r="RU27" s="246"/>
      <c r="RV27" s="246"/>
      <c r="RW27" s="246"/>
      <c r="RX27" s="246"/>
      <c r="RY27" s="246"/>
      <c r="RZ27" s="246"/>
      <c r="SA27" s="246"/>
      <c r="SB27" s="246"/>
      <c r="SC27" s="246"/>
      <c r="SD27" s="246"/>
      <c r="SE27" s="246"/>
      <c r="SF27" s="246"/>
      <c r="SG27" s="246"/>
      <c r="SH27" s="246"/>
      <c r="SI27" s="246"/>
      <c r="SJ27" s="246"/>
      <c r="SK27" s="246"/>
      <c r="SL27" s="246"/>
      <c r="SM27" s="246"/>
      <c r="SN27" s="246"/>
      <c r="SO27" s="246"/>
      <c r="SP27" s="246"/>
      <c r="SQ27" s="246"/>
      <c r="SR27" s="246"/>
      <c r="SS27" s="246"/>
      <c r="ST27" s="246"/>
      <c r="SU27" s="246"/>
      <c r="SV27" s="246"/>
      <c r="SW27" s="246"/>
      <c r="SX27" s="246"/>
      <c r="SY27" s="246"/>
      <c r="SZ27" s="246"/>
      <c r="TA27" s="246"/>
      <c r="TB27" s="246"/>
      <c r="TC27" s="246"/>
      <c r="TD27" s="246"/>
      <c r="TE27" s="246"/>
      <c r="TF27" s="246"/>
      <c r="TG27" s="246"/>
      <c r="TH27" s="246"/>
      <c r="TI27" s="246"/>
      <c r="TJ27" s="246"/>
      <c r="TK27" s="246"/>
      <c r="TL27" s="246"/>
      <c r="TM27" s="246"/>
      <c r="TN27" s="246"/>
      <c r="TO27" s="246"/>
      <c r="TP27" s="246"/>
      <c r="TQ27" s="246"/>
      <c r="TR27" s="246"/>
      <c r="TS27" s="246"/>
      <c r="TT27" s="246"/>
      <c r="TU27" s="246"/>
      <c r="TV27" s="246"/>
      <c r="TW27" s="246"/>
      <c r="TX27" s="246"/>
      <c r="TY27" s="246"/>
      <c r="TZ27" s="246"/>
      <c r="UA27" s="246"/>
      <c r="UB27" s="246"/>
      <c r="UC27" s="246"/>
      <c r="UD27" s="246"/>
      <c r="UE27" s="246"/>
      <c r="UF27" s="246"/>
      <c r="UG27" s="246"/>
      <c r="UH27" s="246"/>
      <c r="UI27" s="246"/>
      <c r="UJ27" s="246"/>
      <c r="UK27" s="246"/>
      <c r="UL27" s="246"/>
      <c r="UM27" s="246"/>
      <c r="UN27" s="246"/>
      <c r="UO27" s="246"/>
      <c r="UP27" s="246"/>
      <c r="UQ27" s="246"/>
      <c r="UR27" s="246"/>
      <c r="US27" s="246"/>
      <c r="UT27" s="246"/>
      <c r="UU27" s="246"/>
      <c r="UV27" s="246"/>
      <c r="UW27" s="246"/>
      <c r="UX27" s="246"/>
      <c r="UY27" s="246"/>
      <c r="UZ27" s="246"/>
      <c r="VA27" s="246"/>
      <c r="VB27" s="246"/>
      <c r="VC27" s="246"/>
      <c r="VD27" s="246"/>
      <c r="VE27" s="246"/>
      <c r="VF27" s="246"/>
      <c r="VG27" s="246"/>
      <c r="VH27" s="246"/>
      <c r="VI27" s="246"/>
      <c r="VJ27" s="246"/>
      <c r="VK27" s="246"/>
      <c r="VL27" s="246"/>
      <c r="VM27" s="246"/>
      <c r="VN27" s="246"/>
      <c r="VO27" s="246"/>
      <c r="VP27" s="246"/>
      <c r="VQ27" s="246"/>
      <c r="VR27" s="246"/>
      <c r="VS27" s="246"/>
      <c r="VT27" s="246"/>
      <c r="VU27" s="246"/>
      <c r="VV27" s="246"/>
      <c r="VW27" s="246"/>
      <c r="VX27" s="246"/>
      <c r="VY27" s="246"/>
      <c r="VZ27" s="246"/>
      <c r="WA27" s="246"/>
      <c r="WB27" s="246"/>
      <c r="WC27" s="246"/>
      <c r="WD27" s="246"/>
      <c r="WE27" s="246"/>
      <c r="WF27" s="246"/>
      <c r="WG27" s="246"/>
      <c r="WH27" s="246"/>
      <c r="WI27" s="246"/>
      <c r="WJ27" s="246"/>
      <c r="WK27" s="246"/>
      <c r="WL27" s="246"/>
      <c r="WM27" s="246"/>
      <c r="WN27" s="246"/>
      <c r="WO27" s="246"/>
      <c r="WP27" s="246"/>
      <c r="WQ27" s="246"/>
      <c r="WR27" s="246"/>
      <c r="WS27" s="246"/>
      <c r="WT27" s="246"/>
      <c r="WU27" s="246"/>
      <c r="WV27" s="246"/>
      <c r="WW27" s="246"/>
      <c r="WX27" s="246"/>
      <c r="WY27" s="246"/>
      <c r="WZ27" s="246"/>
      <c r="XA27" s="246"/>
      <c r="XB27" s="246"/>
      <c r="XC27" s="246"/>
      <c r="XD27" s="246"/>
      <c r="XE27" s="246"/>
      <c r="XF27" s="246"/>
      <c r="XG27" s="246"/>
      <c r="XH27" s="246"/>
      <c r="XI27" s="246"/>
      <c r="XJ27" s="246"/>
      <c r="XK27" s="246"/>
      <c r="XL27" s="246"/>
      <c r="XM27" s="246"/>
      <c r="XN27" s="246"/>
      <c r="XO27" s="246"/>
      <c r="XP27" s="246"/>
      <c r="XQ27" s="246"/>
      <c r="XR27" s="246"/>
      <c r="XS27" s="246"/>
      <c r="XT27" s="246"/>
      <c r="XU27" s="246"/>
      <c r="XV27" s="246"/>
      <c r="XW27" s="246"/>
      <c r="XX27" s="246"/>
      <c r="XY27" s="246"/>
      <c r="XZ27" s="246"/>
      <c r="YA27" s="246"/>
      <c r="YB27" s="246"/>
      <c r="YC27" s="246"/>
      <c r="YD27" s="246"/>
      <c r="YE27" s="246"/>
      <c r="YF27" s="246"/>
      <c r="YG27" s="246"/>
      <c r="YH27" s="246"/>
      <c r="YI27" s="246"/>
      <c r="YJ27" s="246"/>
      <c r="YK27" s="246"/>
      <c r="YL27" s="246"/>
      <c r="YM27" s="246"/>
      <c r="YN27" s="246"/>
      <c r="YO27" s="246"/>
      <c r="YP27" s="246"/>
      <c r="YQ27" s="246"/>
      <c r="YR27" s="246"/>
      <c r="YS27" s="246"/>
      <c r="YT27" s="246"/>
      <c r="YU27" s="246"/>
      <c r="YV27" s="246"/>
      <c r="YW27" s="246"/>
      <c r="YX27" s="246"/>
      <c r="YY27" s="246"/>
      <c r="YZ27" s="246"/>
      <c r="ZA27" s="246"/>
      <c r="ZB27" s="246"/>
      <c r="ZC27" s="246"/>
      <c r="ZD27" s="246"/>
      <c r="ZE27" s="246"/>
      <c r="ZF27" s="246"/>
      <c r="ZG27" s="246"/>
      <c r="ZH27" s="246"/>
      <c r="ZI27" s="246"/>
      <c r="ZJ27" s="246"/>
      <c r="ZK27" s="246"/>
      <c r="ZL27" s="246"/>
      <c r="ZM27" s="246"/>
      <c r="ZN27" s="246"/>
      <c r="ZO27" s="246"/>
      <c r="ZP27" s="246"/>
      <c r="ZQ27" s="246"/>
      <c r="ZR27" s="246"/>
      <c r="ZS27" s="246"/>
      <c r="ZT27" s="246"/>
      <c r="ZU27" s="246"/>
      <c r="ZV27" s="246"/>
      <c r="ZW27" s="246"/>
      <c r="ZX27" s="246"/>
      <c r="ZY27" s="246"/>
      <c r="ZZ27" s="246"/>
      <c r="AAA27" s="246"/>
      <c r="AAB27" s="246"/>
      <c r="AAC27" s="246"/>
      <c r="AAD27" s="246"/>
      <c r="AAE27" s="246"/>
      <c r="AAF27" s="246"/>
      <c r="AAG27" s="246"/>
      <c r="AAH27" s="246"/>
      <c r="AAI27" s="246"/>
      <c r="AAJ27" s="246"/>
      <c r="AAK27" s="246"/>
      <c r="AAL27" s="246"/>
      <c r="AAM27" s="246"/>
      <c r="AAN27" s="246"/>
      <c r="AAO27" s="246"/>
      <c r="AAP27" s="246"/>
      <c r="AAQ27" s="246"/>
      <c r="AAR27" s="246"/>
      <c r="AAS27" s="246"/>
      <c r="AAT27" s="246"/>
      <c r="AAU27" s="246"/>
      <c r="AAV27" s="246"/>
      <c r="AAW27" s="246"/>
      <c r="AAX27" s="246"/>
      <c r="AAY27" s="246"/>
      <c r="AAZ27" s="246"/>
      <c r="ABA27" s="246"/>
      <c r="ABB27" s="246"/>
      <c r="ABC27" s="246"/>
      <c r="ABD27" s="246"/>
      <c r="ABE27" s="246"/>
      <c r="ABF27" s="246"/>
      <c r="ABG27" s="246"/>
      <c r="ABH27" s="246"/>
      <c r="ABI27" s="246"/>
      <c r="ABJ27" s="246"/>
      <c r="ABK27" s="246"/>
      <c r="ABL27" s="246"/>
      <c r="ABM27" s="246"/>
      <c r="ABN27" s="246"/>
      <c r="ABO27" s="246"/>
      <c r="ABP27" s="246"/>
      <c r="ABQ27" s="246"/>
      <c r="ABR27" s="246"/>
      <c r="ABS27" s="246"/>
      <c r="ABT27" s="246"/>
      <c r="ABU27" s="246"/>
      <c r="ABV27" s="246"/>
      <c r="ABW27" s="246"/>
      <c r="ABX27" s="246"/>
      <c r="ABY27" s="246"/>
      <c r="ABZ27" s="246"/>
      <c r="ACA27" s="246"/>
      <c r="ACB27" s="246"/>
      <c r="ACC27" s="246"/>
      <c r="ACD27" s="246"/>
      <c r="ACE27" s="246"/>
      <c r="ACF27" s="246"/>
      <c r="ACG27" s="246"/>
      <c r="ACH27" s="246"/>
      <c r="ACI27" s="246"/>
      <c r="ACJ27" s="246"/>
      <c r="ACK27" s="246"/>
      <c r="ACL27" s="246"/>
      <c r="ACM27" s="246"/>
      <c r="ACN27" s="246"/>
      <c r="ACO27" s="246"/>
      <c r="ACP27" s="246"/>
      <c r="ACQ27" s="246"/>
      <c r="ACR27" s="246"/>
      <c r="ACS27" s="246"/>
      <c r="ACT27" s="246"/>
      <c r="ACU27" s="246"/>
      <c r="ACV27" s="246"/>
      <c r="ACW27" s="246"/>
      <c r="ACX27" s="246"/>
      <c r="ACY27" s="246"/>
      <c r="ACZ27" s="246"/>
      <c r="ADA27" s="246"/>
      <c r="ADB27" s="246"/>
      <c r="ADC27" s="246"/>
      <c r="ADD27" s="246"/>
      <c r="ADE27" s="246"/>
      <c r="ADF27" s="246"/>
      <c r="ADG27" s="246"/>
      <c r="ADH27" s="246"/>
      <c r="ADI27" s="246"/>
      <c r="ADJ27" s="246"/>
      <c r="ADK27" s="246"/>
      <c r="ADL27" s="246"/>
      <c r="ADM27" s="246"/>
      <c r="ADN27" s="246"/>
      <c r="ADO27" s="246"/>
      <c r="ADP27" s="246"/>
      <c r="ADQ27" s="246"/>
      <c r="ADR27" s="246"/>
      <c r="ADS27" s="246"/>
      <c r="ADT27" s="246"/>
      <c r="ADU27" s="246"/>
      <c r="ADV27" s="246"/>
      <c r="ADW27" s="246"/>
      <c r="ADX27" s="246"/>
      <c r="ADY27" s="246"/>
      <c r="ADZ27" s="246"/>
      <c r="AEA27" s="246"/>
      <c r="AEB27" s="246"/>
      <c r="AEC27" s="246"/>
      <c r="AED27" s="246"/>
      <c r="AEE27" s="246"/>
      <c r="AEF27" s="246"/>
      <c r="AEG27" s="246"/>
      <c r="AEH27" s="246"/>
      <c r="AEI27" s="246"/>
      <c r="AEJ27" s="246"/>
      <c r="AEK27" s="246"/>
      <c r="AEL27" s="246"/>
      <c r="AEM27" s="246"/>
      <c r="AEN27" s="246"/>
      <c r="AEO27" s="246"/>
      <c r="AEP27" s="246"/>
      <c r="AEQ27" s="246"/>
      <c r="AER27" s="246"/>
      <c r="AES27" s="246"/>
      <c r="AET27" s="246"/>
      <c r="AEU27" s="246"/>
      <c r="AEV27" s="246"/>
      <c r="AEW27" s="246"/>
      <c r="AEX27" s="246"/>
      <c r="AEY27" s="246"/>
      <c r="AEZ27" s="246"/>
      <c r="AFA27" s="246"/>
      <c r="AFB27" s="246"/>
      <c r="AFC27" s="246"/>
      <c r="AFD27" s="246"/>
      <c r="AFE27" s="246"/>
      <c r="AFF27" s="246"/>
      <c r="AFG27" s="246"/>
      <c r="AFH27" s="246"/>
      <c r="AFI27" s="246"/>
      <c r="AFJ27" s="246"/>
      <c r="AFK27" s="246"/>
      <c r="AFL27" s="246"/>
      <c r="AFM27" s="246"/>
      <c r="AFN27" s="246"/>
      <c r="AFO27" s="246"/>
      <c r="AFP27" s="246"/>
      <c r="AFQ27" s="246"/>
      <c r="AFR27" s="246"/>
      <c r="AFS27" s="246"/>
      <c r="AFT27" s="246"/>
      <c r="AFU27" s="246"/>
      <c r="AFV27" s="246"/>
      <c r="AFW27" s="246"/>
      <c r="AFX27" s="246"/>
      <c r="AFY27" s="246"/>
      <c r="AFZ27" s="246"/>
      <c r="AGA27" s="246"/>
      <c r="AGB27" s="246"/>
      <c r="AGC27" s="246"/>
      <c r="AGD27" s="246"/>
      <c r="AGE27" s="246"/>
      <c r="AGF27" s="246"/>
      <c r="AGG27" s="246"/>
      <c r="AGH27" s="246"/>
      <c r="AGI27" s="246"/>
      <c r="AGJ27" s="246"/>
      <c r="AGK27" s="246"/>
      <c r="AGL27" s="246"/>
      <c r="AGM27" s="246"/>
      <c r="AGN27" s="246"/>
      <c r="AGO27" s="246"/>
      <c r="AGP27" s="246"/>
      <c r="AGQ27" s="246"/>
      <c r="AGR27" s="246"/>
      <c r="AGS27" s="246"/>
      <c r="AGT27" s="246"/>
      <c r="AGU27" s="246"/>
      <c r="AGV27" s="246"/>
      <c r="AGW27" s="246"/>
      <c r="AGX27" s="246"/>
      <c r="AGY27" s="246"/>
      <c r="AGZ27" s="246"/>
      <c r="AHA27" s="246"/>
      <c r="AHB27" s="246"/>
      <c r="AHC27" s="246"/>
      <c r="AHD27" s="246"/>
      <c r="AHE27" s="246"/>
      <c r="AHF27" s="246"/>
      <c r="AHG27" s="246"/>
      <c r="AHH27" s="246"/>
      <c r="AHI27" s="246"/>
      <c r="AHJ27" s="246"/>
      <c r="AHK27" s="246"/>
      <c r="AHL27" s="246"/>
      <c r="AHM27" s="246"/>
      <c r="AHN27" s="246"/>
      <c r="AHO27" s="246"/>
      <c r="AHP27" s="246"/>
      <c r="AHQ27" s="246"/>
      <c r="AHR27" s="246"/>
      <c r="AHS27" s="246"/>
      <c r="AHT27" s="246"/>
      <c r="AHU27" s="246"/>
      <c r="AHV27" s="246"/>
      <c r="AHW27" s="246"/>
      <c r="AHX27" s="246"/>
      <c r="AHY27" s="246"/>
      <c r="AHZ27" s="246"/>
      <c r="AIA27" s="246"/>
      <c r="AIB27" s="246"/>
      <c r="AIC27" s="246"/>
      <c r="AID27" s="246"/>
      <c r="AIE27" s="246"/>
      <c r="AIF27" s="246"/>
      <c r="AIG27" s="246"/>
      <c r="AIH27" s="246"/>
      <c r="AII27" s="246"/>
      <c r="AIJ27" s="246"/>
      <c r="AIK27" s="246"/>
      <c r="AIL27" s="246"/>
      <c r="AIM27" s="246"/>
      <c r="AIN27" s="246"/>
      <c r="AIO27" s="246"/>
      <c r="AIP27" s="246"/>
      <c r="AIQ27" s="246"/>
      <c r="AIR27" s="246"/>
      <c r="AIS27" s="246"/>
      <c r="AIT27" s="246"/>
      <c r="AIU27" s="246"/>
      <c r="AIV27" s="246"/>
      <c r="AIW27" s="246"/>
      <c r="AIX27" s="246"/>
      <c r="AIY27" s="246"/>
      <c r="AIZ27" s="246"/>
      <c r="AJA27" s="246"/>
      <c r="AJB27" s="246"/>
      <c r="AJC27" s="246"/>
      <c r="AJD27" s="246"/>
      <c r="AJE27" s="246"/>
      <c r="AJF27" s="246"/>
      <c r="AJG27" s="246"/>
      <c r="AJH27" s="246"/>
      <c r="AJI27" s="246"/>
      <c r="AJJ27" s="246"/>
      <c r="AJK27" s="246"/>
      <c r="AJL27" s="246"/>
      <c r="AJM27" s="246"/>
      <c r="AJN27" s="246"/>
      <c r="AJO27" s="246"/>
      <c r="AJP27" s="246"/>
      <c r="AJQ27" s="246"/>
      <c r="AJR27" s="246"/>
      <c r="AJS27" s="246"/>
      <c r="AJT27" s="246"/>
      <c r="AJU27" s="246"/>
      <c r="AJV27" s="246"/>
      <c r="AJW27" s="246"/>
      <c r="AJX27" s="246"/>
      <c r="AJY27" s="246"/>
      <c r="AJZ27" s="246"/>
      <c r="AKA27" s="246"/>
      <c r="AKB27" s="246"/>
      <c r="AKC27" s="246"/>
      <c r="AKD27" s="246"/>
      <c r="AKE27" s="246"/>
      <c r="AKF27" s="246"/>
      <c r="AKG27" s="246"/>
      <c r="AKH27" s="246"/>
      <c r="AKI27" s="246"/>
      <c r="AKJ27" s="246"/>
      <c r="AKK27" s="246"/>
      <c r="AKL27" s="246"/>
      <c r="AKM27" s="246"/>
      <c r="AKN27" s="246"/>
      <c r="AKO27" s="246"/>
      <c r="AKP27" s="246"/>
      <c r="AKQ27" s="246"/>
      <c r="AKR27" s="246"/>
      <c r="AKS27" s="246"/>
      <c r="AKT27" s="246"/>
      <c r="AKU27" s="246"/>
      <c r="AKV27" s="246"/>
      <c r="AKW27" s="246"/>
      <c r="AKX27" s="246"/>
      <c r="AKY27" s="246"/>
      <c r="AKZ27" s="246"/>
      <c r="ALA27" s="246"/>
      <c r="ALB27" s="246"/>
      <c r="ALC27" s="246"/>
      <c r="ALD27" s="246"/>
      <c r="ALE27" s="246"/>
      <c r="ALF27" s="246"/>
      <c r="ALG27" s="246"/>
      <c r="ALH27" s="246"/>
      <c r="ALI27" s="246"/>
      <c r="ALJ27" s="246"/>
      <c r="ALK27" s="246"/>
      <c r="ALL27" s="246"/>
      <c r="ALM27" s="246"/>
      <c r="ALN27" s="246"/>
      <c r="ALO27" s="246"/>
      <c r="ALP27" s="246"/>
    </row>
    <row r="28" spans="1:1004" ht="21.75" customHeight="1" x14ac:dyDescent="0.2">
      <c r="A28" s="260"/>
      <c r="B28" s="255"/>
      <c r="C28" s="261"/>
      <c r="D28" s="262"/>
      <c r="E28" s="263"/>
      <c r="F28" s="264"/>
      <c r="G28" s="264">
        <f>SUM(F25:F27)</f>
        <v>0</v>
      </c>
    </row>
    <row r="29" spans="1:1004" ht="21.75" customHeight="1" x14ac:dyDescent="0.2">
      <c r="A29" s="265">
        <v>2.2999999999999998</v>
      </c>
      <c r="B29" s="266" t="s">
        <v>254</v>
      </c>
      <c r="C29" s="266"/>
      <c r="D29" s="316"/>
      <c r="E29" s="266"/>
      <c r="F29" s="266" t="s">
        <v>1</v>
      </c>
      <c r="G29" s="267"/>
    </row>
    <row r="30" spans="1:1004" s="275" customFormat="1" ht="21.75" customHeight="1" x14ac:dyDescent="0.2">
      <c r="A30" s="276" t="s">
        <v>275</v>
      </c>
      <c r="B30" s="269" t="s">
        <v>276</v>
      </c>
      <c r="C30" s="270">
        <v>1.32</v>
      </c>
      <c r="D30" s="271" t="s">
        <v>4</v>
      </c>
      <c r="E30" s="272"/>
      <c r="F30" s="273">
        <f>+C30*E30</f>
        <v>0</v>
      </c>
      <c r="G30" s="277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46"/>
      <c r="EF30" s="246"/>
      <c r="EG30" s="246"/>
      <c r="EH30" s="246"/>
      <c r="EI30" s="246"/>
      <c r="EJ30" s="246"/>
      <c r="EK30" s="246"/>
      <c r="EL30" s="246"/>
      <c r="EM30" s="246"/>
      <c r="EN30" s="246"/>
      <c r="EO30" s="246"/>
      <c r="EP30" s="246"/>
      <c r="EQ30" s="246"/>
      <c r="ER30" s="246"/>
      <c r="ES30" s="246"/>
      <c r="ET30" s="246"/>
      <c r="EU30" s="246"/>
      <c r="EV30" s="246"/>
      <c r="EW30" s="246"/>
      <c r="EX30" s="246"/>
      <c r="EY30" s="246"/>
      <c r="EZ30" s="246"/>
      <c r="FA30" s="246"/>
      <c r="FB30" s="246"/>
      <c r="FC30" s="246"/>
      <c r="FD30" s="246"/>
      <c r="FE30" s="246"/>
      <c r="FF30" s="246"/>
      <c r="FG30" s="246"/>
      <c r="FH30" s="246"/>
      <c r="FI30" s="246"/>
      <c r="FJ30" s="246"/>
      <c r="FK30" s="246"/>
      <c r="FL30" s="246"/>
      <c r="FM30" s="246"/>
      <c r="FN30" s="246"/>
      <c r="FO30" s="246"/>
      <c r="FP30" s="246"/>
      <c r="FQ30" s="246"/>
      <c r="FR30" s="246"/>
      <c r="FS30" s="246"/>
      <c r="FT30" s="246"/>
      <c r="FU30" s="246"/>
      <c r="FV30" s="246"/>
      <c r="FW30" s="246"/>
      <c r="FX30" s="246"/>
      <c r="FY30" s="246"/>
      <c r="FZ30" s="246"/>
      <c r="GA30" s="246"/>
      <c r="GB30" s="246"/>
      <c r="GC30" s="246"/>
      <c r="GD30" s="246"/>
      <c r="GE30" s="246"/>
      <c r="GF30" s="246"/>
      <c r="GG30" s="246"/>
      <c r="GH30" s="246"/>
      <c r="GI30" s="246"/>
      <c r="GJ30" s="246"/>
      <c r="GK30" s="246"/>
      <c r="GL30" s="246"/>
      <c r="GM30" s="246"/>
      <c r="GN30" s="246"/>
      <c r="GO30" s="246"/>
      <c r="GP30" s="246"/>
      <c r="GQ30" s="246"/>
      <c r="GR30" s="246"/>
      <c r="GS30" s="246"/>
      <c r="GT30" s="246"/>
      <c r="GU30" s="246"/>
      <c r="GV30" s="246"/>
      <c r="GW30" s="246"/>
      <c r="GX30" s="246"/>
      <c r="GY30" s="246"/>
      <c r="GZ30" s="246"/>
      <c r="HA30" s="246"/>
      <c r="HB30" s="246"/>
      <c r="HC30" s="246"/>
      <c r="HD30" s="246"/>
      <c r="HE30" s="246"/>
      <c r="HF30" s="246"/>
      <c r="HG30" s="246"/>
      <c r="HH30" s="246"/>
      <c r="HI30" s="246"/>
      <c r="HJ30" s="246"/>
      <c r="HK30" s="246"/>
      <c r="HL30" s="246"/>
      <c r="HM30" s="246"/>
      <c r="HN30" s="246"/>
      <c r="HO30" s="246"/>
      <c r="HP30" s="246"/>
      <c r="HQ30" s="246"/>
      <c r="HR30" s="246"/>
      <c r="HS30" s="246"/>
      <c r="HT30" s="246"/>
      <c r="HU30" s="246"/>
      <c r="HV30" s="246"/>
      <c r="HW30" s="246"/>
      <c r="HX30" s="246"/>
      <c r="HY30" s="246"/>
      <c r="HZ30" s="246"/>
      <c r="IA30" s="246"/>
      <c r="IB30" s="246"/>
      <c r="IC30" s="246"/>
      <c r="ID30" s="246"/>
      <c r="IE30" s="246"/>
      <c r="IF30" s="246"/>
      <c r="IG30" s="246"/>
      <c r="IH30" s="246"/>
      <c r="II30" s="246"/>
      <c r="IJ30" s="246"/>
      <c r="IK30" s="246"/>
      <c r="IL30" s="246"/>
      <c r="IM30" s="246"/>
      <c r="IN30" s="246"/>
      <c r="IO30" s="246"/>
      <c r="IP30" s="246"/>
      <c r="IQ30" s="246"/>
      <c r="IR30" s="246"/>
      <c r="IS30" s="246"/>
      <c r="IT30" s="246"/>
      <c r="IU30" s="246"/>
      <c r="IV30" s="246"/>
      <c r="IW30" s="246"/>
      <c r="IX30" s="246"/>
      <c r="IY30" s="246"/>
      <c r="IZ30" s="246"/>
      <c r="JA30" s="246"/>
      <c r="JB30" s="246"/>
      <c r="JC30" s="246"/>
      <c r="JD30" s="246"/>
      <c r="JE30" s="246"/>
      <c r="JF30" s="246"/>
      <c r="JG30" s="246"/>
      <c r="JH30" s="246"/>
      <c r="JI30" s="246"/>
      <c r="JJ30" s="246"/>
      <c r="JK30" s="246"/>
      <c r="JL30" s="246"/>
      <c r="JM30" s="246"/>
      <c r="JN30" s="246"/>
      <c r="JO30" s="246"/>
      <c r="JP30" s="246"/>
      <c r="JQ30" s="246"/>
      <c r="JR30" s="246"/>
      <c r="JS30" s="246"/>
      <c r="JT30" s="246"/>
      <c r="JU30" s="246"/>
      <c r="JV30" s="246"/>
      <c r="JW30" s="246"/>
      <c r="JX30" s="246"/>
      <c r="JY30" s="246"/>
      <c r="JZ30" s="246"/>
      <c r="KA30" s="246"/>
      <c r="KB30" s="246"/>
      <c r="KC30" s="246"/>
      <c r="KD30" s="246"/>
      <c r="KE30" s="246"/>
      <c r="KF30" s="246"/>
      <c r="KG30" s="246"/>
      <c r="KH30" s="246"/>
      <c r="KI30" s="246"/>
      <c r="KJ30" s="246"/>
      <c r="KK30" s="246"/>
      <c r="KL30" s="246"/>
      <c r="KM30" s="246"/>
      <c r="KN30" s="246"/>
      <c r="KO30" s="246"/>
      <c r="KP30" s="246"/>
      <c r="KQ30" s="246"/>
      <c r="KR30" s="246"/>
      <c r="KS30" s="246"/>
      <c r="KT30" s="246"/>
      <c r="KU30" s="246"/>
      <c r="KV30" s="246"/>
      <c r="KW30" s="246"/>
      <c r="KX30" s="246"/>
      <c r="KY30" s="246"/>
      <c r="KZ30" s="246"/>
      <c r="LA30" s="246"/>
      <c r="LB30" s="246"/>
      <c r="LC30" s="246"/>
      <c r="LD30" s="246"/>
      <c r="LE30" s="246"/>
      <c r="LF30" s="246"/>
      <c r="LG30" s="246"/>
      <c r="LH30" s="246"/>
      <c r="LI30" s="246"/>
      <c r="LJ30" s="246"/>
      <c r="LK30" s="246"/>
      <c r="LL30" s="246"/>
      <c r="LM30" s="246"/>
      <c r="LN30" s="246"/>
      <c r="LO30" s="246"/>
      <c r="LP30" s="246"/>
      <c r="LQ30" s="246"/>
      <c r="LR30" s="246"/>
      <c r="LS30" s="246"/>
      <c r="LT30" s="246"/>
      <c r="LU30" s="246"/>
      <c r="LV30" s="246"/>
      <c r="LW30" s="246"/>
      <c r="LX30" s="246"/>
      <c r="LY30" s="246"/>
      <c r="LZ30" s="246"/>
      <c r="MA30" s="246"/>
      <c r="MB30" s="246"/>
      <c r="MC30" s="246"/>
      <c r="MD30" s="246"/>
      <c r="ME30" s="246"/>
      <c r="MF30" s="246"/>
      <c r="MG30" s="246"/>
      <c r="MH30" s="246"/>
      <c r="MI30" s="246"/>
      <c r="MJ30" s="246"/>
      <c r="MK30" s="246"/>
      <c r="ML30" s="246"/>
      <c r="MM30" s="246"/>
      <c r="MN30" s="246"/>
      <c r="MO30" s="246"/>
      <c r="MP30" s="246"/>
      <c r="MQ30" s="246"/>
      <c r="MR30" s="246"/>
      <c r="MS30" s="246"/>
      <c r="MT30" s="246"/>
      <c r="MU30" s="246"/>
      <c r="MV30" s="246"/>
      <c r="MW30" s="246"/>
      <c r="MX30" s="246"/>
      <c r="MY30" s="246"/>
      <c r="MZ30" s="246"/>
      <c r="NA30" s="246"/>
      <c r="NB30" s="246"/>
      <c r="NC30" s="246"/>
      <c r="ND30" s="246"/>
      <c r="NE30" s="246"/>
      <c r="NF30" s="246"/>
      <c r="NG30" s="246"/>
      <c r="NH30" s="246"/>
      <c r="NI30" s="246"/>
      <c r="NJ30" s="246"/>
      <c r="NK30" s="246"/>
      <c r="NL30" s="246"/>
      <c r="NM30" s="246"/>
      <c r="NN30" s="246"/>
      <c r="NO30" s="246"/>
      <c r="NP30" s="246"/>
      <c r="NQ30" s="246"/>
      <c r="NR30" s="246"/>
      <c r="NS30" s="246"/>
      <c r="NT30" s="246"/>
      <c r="NU30" s="246"/>
      <c r="NV30" s="246"/>
      <c r="NW30" s="246"/>
      <c r="NX30" s="246"/>
      <c r="NY30" s="246"/>
      <c r="NZ30" s="246"/>
      <c r="OA30" s="246"/>
      <c r="OB30" s="246"/>
      <c r="OC30" s="246"/>
      <c r="OD30" s="246"/>
      <c r="OE30" s="246"/>
      <c r="OF30" s="246"/>
      <c r="OG30" s="246"/>
      <c r="OH30" s="246"/>
      <c r="OI30" s="246"/>
      <c r="OJ30" s="246"/>
      <c r="OK30" s="246"/>
      <c r="OL30" s="246"/>
      <c r="OM30" s="246"/>
      <c r="ON30" s="246"/>
      <c r="OO30" s="246"/>
      <c r="OP30" s="246"/>
      <c r="OQ30" s="246"/>
      <c r="OR30" s="246"/>
      <c r="OS30" s="246"/>
      <c r="OT30" s="246"/>
      <c r="OU30" s="246"/>
      <c r="OV30" s="246"/>
      <c r="OW30" s="246"/>
      <c r="OX30" s="246"/>
      <c r="OY30" s="246"/>
      <c r="OZ30" s="246"/>
      <c r="PA30" s="246"/>
      <c r="PB30" s="246"/>
      <c r="PC30" s="246"/>
      <c r="PD30" s="246"/>
      <c r="PE30" s="246"/>
      <c r="PF30" s="246"/>
      <c r="PG30" s="246"/>
      <c r="PH30" s="246"/>
      <c r="PI30" s="246"/>
      <c r="PJ30" s="246"/>
      <c r="PK30" s="246"/>
      <c r="PL30" s="246"/>
      <c r="PM30" s="246"/>
      <c r="PN30" s="246"/>
      <c r="PO30" s="246"/>
      <c r="PP30" s="246"/>
      <c r="PQ30" s="246"/>
      <c r="PR30" s="246"/>
      <c r="PS30" s="246"/>
      <c r="PT30" s="246"/>
      <c r="PU30" s="246"/>
      <c r="PV30" s="246"/>
      <c r="PW30" s="246"/>
      <c r="PX30" s="246"/>
      <c r="PY30" s="246"/>
      <c r="PZ30" s="246"/>
      <c r="QA30" s="246"/>
      <c r="QB30" s="246"/>
      <c r="QC30" s="246"/>
      <c r="QD30" s="246"/>
      <c r="QE30" s="246"/>
      <c r="QF30" s="246"/>
      <c r="QG30" s="246"/>
      <c r="QH30" s="246"/>
      <c r="QI30" s="246"/>
      <c r="QJ30" s="246"/>
      <c r="QK30" s="246"/>
      <c r="QL30" s="246"/>
      <c r="QM30" s="246"/>
      <c r="QN30" s="246"/>
      <c r="QO30" s="246"/>
      <c r="QP30" s="246"/>
      <c r="QQ30" s="246"/>
      <c r="QR30" s="246"/>
      <c r="QS30" s="246"/>
      <c r="QT30" s="246"/>
      <c r="QU30" s="246"/>
      <c r="QV30" s="246"/>
      <c r="QW30" s="246"/>
      <c r="QX30" s="246"/>
      <c r="QY30" s="246"/>
      <c r="QZ30" s="246"/>
      <c r="RA30" s="246"/>
      <c r="RB30" s="246"/>
      <c r="RC30" s="246"/>
      <c r="RD30" s="246"/>
      <c r="RE30" s="246"/>
      <c r="RF30" s="246"/>
      <c r="RG30" s="246"/>
      <c r="RH30" s="246"/>
      <c r="RI30" s="246"/>
      <c r="RJ30" s="246"/>
      <c r="RK30" s="246"/>
      <c r="RL30" s="246"/>
      <c r="RM30" s="246"/>
      <c r="RN30" s="246"/>
      <c r="RO30" s="246"/>
      <c r="RP30" s="246"/>
      <c r="RQ30" s="246"/>
      <c r="RR30" s="246"/>
      <c r="RS30" s="246"/>
      <c r="RT30" s="246"/>
      <c r="RU30" s="246"/>
      <c r="RV30" s="246"/>
      <c r="RW30" s="246"/>
      <c r="RX30" s="246"/>
      <c r="RY30" s="246"/>
      <c r="RZ30" s="246"/>
      <c r="SA30" s="246"/>
      <c r="SB30" s="246"/>
      <c r="SC30" s="246"/>
      <c r="SD30" s="246"/>
      <c r="SE30" s="246"/>
      <c r="SF30" s="246"/>
      <c r="SG30" s="246"/>
      <c r="SH30" s="246"/>
      <c r="SI30" s="246"/>
      <c r="SJ30" s="246"/>
      <c r="SK30" s="246"/>
      <c r="SL30" s="246"/>
      <c r="SM30" s="246"/>
      <c r="SN30" s="246"/>
      <c r="SO30" s="246"/>
      <c r="SP30" s="246"/>
      <c r="SQ30" s="246"/>
      <c r="SR30" s="246"/>
      <c r="SS30" s="246"/>
      <c r="ST30" s="246"/>
      <c r="SU30" s="246"/>
      <c r="SV30" s="246"/>
      <c r="SW30" s="246"/>
      <c r="SX30" s="246"/>
      <c r="SY30" s="246"/>
      <c r="SZ30" s="246"/>
      <c r="TA30" s="246"/>
      <c r="TB30" s="246"/>
      <c r="TC30" s="246"/>
      <c r="TD30" s="246"/>
      <c r="TE30" s="246"/>
      <c r="TF30" s="246"/>
      <c r="TG30" s="246"/>
      <c r="TH30" s="246"/>
      <c r="TI30" s="246"/>
      <c r="TJ30" s="246"/>
      <c r="TK30" s="246"/>
      <c r="TL30" s="246"/>
      <c r="TM30" s="246"/>
      <c r="TN30" s="246"/>
      <c r="TO30" s="246"/>
      <c r="TP30" s="246"/>
      <c r="TQ30" s="246"/>
      <c r="TR30" s="246"/>
      <c r="TS30" s="246"/>
      <c r="TT30" s="246"/>
      <c r="TU30" s="246"/>
      <c r="TV30" s="246"/>
      <c r="TW30" s="246"/>
      <c r="TX30" s="246"/>
      <c r="TY30" s="246"/>
      <c r="TZ30" s="246"/>
      <c r="UA30" s="246"/>
      <c r="UB30" s="246"/>
      <c r="UC30" s="246"/>
      <c r="UD30" s="246"/>
      <c r="UE30" s="246"/>
      <c r="UF30" s="246"/>
      <c r="UG30" s="246"/>
      <c r="UH30" s="246"/>
      <c r="UI30" s="246"/>
      <c r="UJ30" s="246"/>
      <c r="UK30" s="246"/>
      <c r="UL30" s="246"/>
      <c r="UM30" s="246"/>
      <c r="UN30" s="246"/>
      <c r="UO30" s="246"/>
      <c r="UP30" s="246"/>
      <c r="UQ30" s="246"/>
      <c r="UR30" s="246"/>
      <c r="US30" s="246"/>
      <c r="UT30" s="246"/>
      <c r="UU30" s="246"/>
      <c r="UV30" s="246"/>
      <c r="UW30" s="246"/>
      <c r="UX30" s="246"/>
      <c r="UY30" s="246"/>
      <c r="UZ30" s="246"/>
      <c r="VA30" s="246"/>
      <c r="VB30" s="246"/>
      <c r="VC30" s="246"/>
      <c r="VD30" s="246"/>
      <c r="VE30" s="246"/>
      <c r="VF30" s="246"/>
      <c r="VG30" s="246"/>
      <c r="VH30" s="246"/>
      <c r="VI30" s="246"/>
      <c r="VJ30" s="246"/>
      <c r="VK30" s="246"/>
      <c r="VL30" s="246"/>
      <c r="VM30" s="246"/>
      <c r="VN30" s="246"/>
      <c r="VO30" s="246"/>
      <c r="VP30" s="246"/>
      <c r="VQ30" s="246"/>
      <c r="VR30" s="246"/>
      <c r="VS30" s="246"/>
      <c r="VT30" s="246"/>
      <c r="VU30" s="246"/>
      <c r="VV30" s="246"/>
      <c r="VW30" s="246"/>
      <c r="VX30" s="246"/>
      <c r="VY30" s="246"/>
      <c r="VZ30" s="246"/>
      <c r="WA30" s="246"/>
      <c r="WB30" s="246"/>
      <c r="WC30" s="246"/>
      <c r="WD30" s="246"/>
      <c r="WE30" s="246"/>
      <c r="WF30" s="246"/>
      <c r="WG30" s="246"/>
      <c r="WH30" s="246"/>
      <c r="WI30" s="246"/>
      <c r="WJ30" s="246"/>
      <c r="WK30" s="246"/>
      <c r="WL30" s="246"/>
      <c r="WM30" s="246"/>
      <c r="WN30" s="246"/>
      <c r="WO30" s="246"/>
      <c r="WP30" s="246"/>
      <c r="WQ30" s="246"/>
      <c r="WR30" s="246"/>
      <c r="WS30" s="246"/>
      <c r="WT30" s="246"/>
      <c r="WU30" s="246"/>
      <c r="WV30" s="246"/>
      <c r="WW30" s="246"/>
      <c r="WX30" s="246"/>
      <c r="WY30" s="246"/>
      <c r="WZ30" s="246"/>
      <c r="XA30" s="246"/>
      <c r="XB30" s="246"/>
      <c r="XC30" s="246"/>
      <c r="XD30" s="246"/>
      <c r="XE30" s="246"/>
      <c r="XF30" s="246"/>
      <c r="XG30" s="246"/>
      <c r="XH30" s="246"/>
      <c r="XI30" s="246"/>
      <c r="XJ30" s="246"/>
      <c r="XK30" s="246"/>
      <c r="XL30" s="246"/>
      <c r="XM30" s="246"/>
      <c r="XN30" s="246"/>
      <c r="XO30" s="246"/>
      <c r="XP30" s="246"/>
      <c r="XQ30" s="246"/>
      <c r="XR30" s="246"/>
      <c r="XS30" s="246"/>
      <c r="XT30" s="246"/>
      <c r="XU30" s="246"/>
      <c r="XV30" s="246"/>
      <c r="XW30" s="246"/>
      <c r="XX30" s="246"/>
      <c r="XY30" s="246"/>
      <c r="XZ30" s="246"/>
      <c r="YA30" s="246"/>
      <c r="YB30" s="246"/>
      <c r="YC30" s="246"/>
      <c r="YD30" s="246"/>
      <c r="YE30" s="246"/>
      <c r="YF30" s="246"/>
      <c r="YG30" s="246"/>
      <c r="YH30" s="246"/>
      <c r="YI30" s="246"/>
      <c r="YJ30" s="246"/>
      <c r="YK30" s="246"/>
      <c r="YL30" s="246"/>
      <c r="YM30" s="246"/>
      <c r="YN30" s="246"/>
      <c r="YO30" s="246"/>
      <c r="YP30" s="246"/>
      <c r="YQ30" s="246"/>
      <c r="YR30" s="246"/>
      <c r="YS30" s="246"/>
      <c r="YT30" s="246"/>
      <c r="YU30" s="246"/>
      <c r="YV30" s="246"/>
      <c r="YW30" s="246"/>
      <c r="YX30" s="246"/>
      <c r="YY30" s="246"/>
      <c r="YZ30" s="246"/>
      <c r="ZA30" s="246"/>
      <c r="ZB30" s="246"/>
      <c r="ZC30" s="246"/>
      <c r="ZD30" s="246"/>
      <c r="ZE30" s="246"/>
      <c r="ZF30" s="246"/>
      <c r="ZG30" s="246"/>
      <c r="ZH30" s="246"/>
      <c r="ZI30" s="246"/>
      <c r="ZJ30" s="246"/>
      <c r="ZK30" s="246"/>
      <c r="ZL30" s="246"/>
      <c r="ZM30" s="246"/>
      <c r="ZN30" s="246"/>
      <c r="ZO30" s="246"/>
      <c r="ZP30" s="246"/>
      <c r="ZQ30" s="246"/>
      <c r="ZR30" s="246"/>
      <c r="ZS30" s="246"/>
      <c r="ZT30" s="246"/>
      <c r="ZU30" s="246"/>
      <c r="ZV30" s="246"/>
      <c r="ZW30" s="246"/>
      <c r="ZX30" s="246"/>
      <c r="ZY30" s="246"/>
      <c r="ZZ30" s="246"/>
      <c r="AAA30" s="246"/>
      <c r="AAB30" s="246"/>
      <c r="AAC30" s="246"/>
      <c r="AAD30" s="246"/>
      <c r="AAE30" s="246"/>
      <c r="AAF30" s="246"/>
      <c r="AAG30" s="246"/>
      <c r="AAH30" s="246"/>
      <c r="AAI30" s="246"/>
      <c r="AAJ30" s="246"/>
      <c r="AAK30" s="246"/>
      <c r="AAL30" s="246"/>
      <c r="AAM30" s="246"/>
      <c r="AAN30" s="246"/>
      <c r="AAO30" s="246"/>
      <c r="AAP30" s="246"/>
      <c r="AAQ30" s="246"/>
      <c r="AAR30" s="246"/>
      <c r="AAS30" s="246"/>
      <c r="AAT30" s="246"/>
      <c r="AAU30" s="246"/>
      <c r="AAV30" s="246"/>
      <c r="AAW30" s="246"/>
      <c r="AAX30" s="246"/>
      <c r="AAY30" s="246"/>
      <c r="AAZ30" s="246"/>
      <c r="ABA30" s="246"/>
      <c r="ABB30" s="246"/>
      <c r="ABC30" s="246"/>
      <c r="ABD30" s="246"/>
      <c r="ABE30" s="246"/>
      <c r="ABF30" s="246"/>
      <c r="ABG30" s="246"/>
      <c r="ABH30" s="246"/>
      <c r="ABI30" s="246"/>
      <c r="ABJ30" s="246"/>
      <c r="ABK30" s="246"/>
      <c r="ABL30" s="246"/>
      <c r="ABM30" s="246"/>
      <c r="ABN30" s="246"/>
      <c r="ABO30" s="246"/>
      <c r="ABP30" s="246"/>
      <c r="ABQ30" s="246"/>
      <c r="ABR30" s="246"/>
      <c r="ABS30" s="246"/>
      <c r="ABT30" s="246"/>
      <c r="ABU30" s="246"/>
      <c r="ABV30" s="246"/>
      <c r="ABW30" s="246"/>
      <c r="ABX30" s="246"/>
      <c r="ABY30" s="246"/>
      <c r="ABZ30" s="246"/>
      <c r="ACA30" s="246"/>
      <c r="ACB30" s="246"/>
      <c r="ACC30" s="246"/>
      <c r="ACD30" s="246"/>
      <c r="ACE30" s="246"/>
      <c r="ACF30" s="246"/>
      <c r="ACG30" s="246"/>
      <c r="ACH30" s="246"/>
      <c r="ACI30" s="246"/>
      <c r="ACJ30" s="246"/>
      <c r="ACK30" s="246"/>
      <c r="ACL30" s="246"/>
      <c r="ACM30" s="246"/>
      <c r="ACN30" s="246"/>
      <c r="ACO30" s="246"/>
      <c r="ACP30" s="246"/>
      <c r="ACQ30" s="246"/>
      <c r="ACR30" s="246"/>
      <c r="ACS30" s="246"/>
      <c r="ACT30" s="246"/>
      <c r="ACU30" s="246"/>
      <c r="ACV30" s="246"/>
      <c r="ACW30" s="246"/>
      <c r="ACX30" s="246"/>
      <c r="ACY30" s="246"/>
      <c r="ACZ30" s="246"/>
      <c r="ADA30" s="246"/>
      <c r="ADB30" s="246"/>
      <c r="ADC30" s="246"/>
      <c r="ADD30" s="246"/>
      <c r="ADE30" s="246"/>
      <c r="ADF30" s="246"/>
      <c r="ADG30" s="246"/>
      <c r="ADH30" s="246"/>
      <c r="ADI30" s="246"/>
      <c r="ADJ30" s="246"/>
      <c r="ADK30" s="246"/>
      <c r="ADL30" s="246"/>
      <c r="ADM30" s="246"/>
      <c r="ADN30" s="246"/>
      <c r="ADO30" s="246"/>
      <c r="ADP30" s="246"/>
      <c r="ADQ30" s="246"/>
      <c r="ADR30" s="246"/>
      <c r="ADS30" s="246"/>
      <c r="ADT30" s="246"/>
      <c r="ADU30" s="246"/>
      <c r="ADV30" s="246"/>
      <c r="ADW30" s="246"/>
      <c r="ADX30" s="246"/>
      <c r="ADY30" s="246"/>
      <c r="ADZ30" s="246"/>
      <c r="AEA30" s="246"/>
      <c r="AEB30" s="246"/>
      <c r="AEC30" s="246"/>
      <c r="AED30" s="246"/>
      <c r="AEE30" s="246"/>
      <c r="AEF30" s="246"/>
      <c r="AEG30" s="246"/>
      <c r="AEH30" s="246"/>
      <c r="AEI30" s="246"/>
      <c r="AEJ30" s="246"/>
      <c r="AEK30" s="246"/>
      <c r="AEL30" s="246"/>
      <c r="AEM30" s="246"/>
      <c r="AEN30" s="246"/>
      <c r="AEO30" s="246"/>
      <c r="AEP30" s="246"/>
      <c r="AEQ30" s="246"/>
      <c r="AER30" s="246"/>
      <c r="AES30" s="246"/>
      <c r="AET30" s="246"/>
      <c r="AEU30" s="246"/>
      <c r="AEV30" s="246"/>
      <c r="AEW30" s="246"/>
      <c r="AEX30" s="246"/>
      <c r="AEY30" s="246"/>
      <c r="AEZ30" s="246"/>
      <c r="AFA30" s="246"/>
      <c r="AFB30" s="246"/>
      <c r="AFC30" s="246"/>
      <c r="AFD30" s="246"/>
      <c r="AFE30" s="246"/>
      <c r="AFF30" s="246"/>
      <c r="AFG30" s="246"/>
      <c r="AFH30" s="246"/>
      <c r="AFI30" s="246"/>
      <c r="AFJ30" s="246"/>
      <c r="AFK30" s="246"/>
      <c r="AFL30" s="246"/>
      <c r="AFM30" s="246"/>
      <c r="AFN30" s="246"/>
      <c r="AFO30" s="246"/>
      <c r="AFP30" s="246"/>
      <c r="AFQ30" s="246"/>
      <c r="AFR30" s="246"/>
      <c r="AFS30" s="246"/>
      <c r="AFT30" s="246"/>
      <c r="AFU30" s="246"/>
      <c r="AFV30" s="246"/>
      <c r="AFW30" s="246"/>
      <c r="AFX30" s="246"/>
      <c r="AFY30" s="246"/>
      <c r="AFZ30" s="246"/>
      <c r="AGA30" s="246"/>
      <c r="AGB30" s="246"/>
      <c r="AGC30" s="246"/>
      <c r="AGD30" s="246"/>
      <c r="AGE30" s="246"/>
      <c r="AGF30" s="246"/>
      <c r="AGG30" s="246"/>
      <c r="AGH30" s="246"/>
      <c r="AGI30" s="246"/>
      <c r="AGJ30" s="246"/>
      <c r="AGK30" s="246"/>
      <c r="AGL30" s="246"/>
      <c r="AGM30" s="246"/>
      <c r="AGN30" s="246"/>
      <c r="AGO30" s="246"/>
      <c r="AGP30" s="246"/>
      <c r="AGQ30" s="246"/>
      <c r="AGR30" s="246"/>
      <c r="AGS30" s="246"/>
      <c r="AGT30" s="246"/>
      <c r="AGU30" s="246"/>
      <c r="AGV30" s="246"/>
      <c r="AGW30" s="246"/>
      <c r="AGX30" s="246"/>
      <c r="AGY30" s="246"/>
      <c r="AGZ30" s="246"/>
      <c r="AHA30" s="246"/>
      <c r="AHB30" s="246"/>
      <c r="AHC30" s="246"/>
      <c r="AHD30" s="246"/>
      <c r="AHE30" s="246"/>
      <c r="AHF30" s="246"/>
      <c r="AHG30" s="246"/>
      <c r="AHH30" s="246"/>
      <c r="AHI30" s="246"/>
      <c r="AHJ30" s="246"/>
      <c r="AHK30" s="246"/>
      <c r="AHL30" s="246"/>
      <c r="AHM30" s="246"/>
      <c r="AHN30" s="246"/>
      <c r="AHO30" s="246"/>
      <c r="AHP30" s="246"/>
      <c r="AHQ30" s="246"/>
      <c r="AHR30" s="246"/>
      <c r="AHS30" s="246"/>
      <c r="AHT30" s="246"/>
      <c r="AHU30" s="246"/>
      <c r="AHV30" s="246"/>
      <c r="AHW30" s="246"/>
      <c r="AHX30" s="246"/>
      <c r="AHY30" s="246"/>
      <c r="AHZ30" s="246"/>
      <c r="AIA30" s="246"/>
      <c r="AIB30" s="246"/>
      <c r="AIC30" s="246"/>
      <c r="AID30" s="246"/>
      <c r="AIE30" s="246"/>
      <c r="AIF30" s="246"/>
      <c r="AIG30" s="246"/>
      <c r="AIH30" s="246"/>
      <c r="AII30" s="246"/>
      <c r="AIJ30" s="246"/>
      <c r="AIK30" s="246"/>
      <c r="AIL30" s="246"/>
      <c r="AIM30" s="246"/>
      <c r="AIN30" s="246"/>
      <c r="AIO30" s="246"/>
      <c r="AIP30" s="246"/>
      <c r="AIQ30" s="246"/>
      <c r="AIR30" s="246"/>
      <c r="AIS30" s="246"/>
      <c r="AIT30" s="246"/>
      <c r="AIU30" s="246"/>
      <c r="AIV30" s="246"/>
      <c r="AIW30" s="246"/>
      <c r="AIX30" s="246"/>
      <c r="AIY30" s="246"/>
      <c r="AIZ30" s="246"/>
      <c r="AJA30" s="246"/>
      <c r="AJB30" s="246"/>
      <c r="AJC30" s="246"/>
      <c r="AJD30" s="246"/>
      <c r="AJE30" s="246"/>
      <c r="AJF30" s="246"/>
      <c r="AJG30" s="246"/>
      <c r="AJH30" s="246"/>
      <c r="AJI30" s="246"/>
      <c r="AJJ30" s="246"/>
      <c r="AJK30" s="246"/>
      <c r="AJL30" s="246"/>
      <c r="AJM30" s="246"/>
      <c r="AJN30" s="246"/>
      <c r="AJO30" s="246"/>
      <c r="AJP30" s="246"/>
      <c r="AJQ30" s="246"/>
      <c r="AJR30" s="246"/>
      <c r="AJS30" s="246"/>
      <c r="AJT30" s="246"/>
      <c r="AJU30" s="246"/>
      <c r="AJV30" s="246"/>
      <c r="AJW30" s="246"/>
      <c r="AJX30" s="246"/>
      <c r="AJY30" s="246"/>
      <c r="AJZ30" s="246"/>
      <c r="AKA30" s="246"/>
      <c r="AKB30" s="246"/>
      <c r="AKC30" s="246"/>
      <c r="AKD30" s="246"/>
      <c r="AKE30" s="246"/>
      <c r="AKF30" s="246"/>
      <c r="AKG30" s="246"/>
      <c r="AKH30" s="246"/>
      <c r="AKI30" s="246"/>
      <c r="AKJ30" s="246"/>
      <c r="AKK30" s="246"/>
      <c r="AKL30" s="246"/>
      <c r="AKM30" s="246"/>
      <c r="AKN30" s="246"/>
      <c r="AKO30" s="246"/>
      <c r="AKP30" s="246"/>
      <c r="AKQ30" s="246"/>
      <c r="AKR30" s="246"/>
      <c r="AKS30" s="246"/>
      <c r="AKT30" s="246"/>
      <c r="AKU30" s="246"/>
      <c r="AKV30" s="246"/>
      <c r="AKW30" s="246"/>
      <c r="AKX30" s="246"/>
      <c r="AKY30" s="246"/>
      <c r="AKZ30" s="246"/>
      <c r="ALA30" s="246"/>
      <c r="ALB30" s="246"/>
      <c r="ALC30" s="246"/>
      <c r="ALD30" s="246"/>
      <c r="ALE30" s="246"/>
      <c r="ALF30" s="246"/>
      <c r="ALG30" s="246"/>
      <c r="ALH30" s="246"/>
      <c r="ALI30" s="246"/>
      <c r="ALJ30" s="246"/>
      <c r="ALK30" s="246"/>
      <c r="ALL30" s="246"/>
      <c r="ALM30" s="246"/>
      <c r="ALN30" s="246"/>
      <c r="ALO30" s="246"/>
      <c r="ALP30" s="246"/>
    </row>
    <row r="31" spans="1:1004" s="275" customFormat="1" ht="21.75" customHeight="1" x14ac:dyDescent="0.2">
      <c r="A31" s="276" t="s">
        <v>277</v>
      </c>
      <c r="B31" s="269" t="s">
        <v>278</v>
      </c>
      <c r="C31" s="270">
        <v>1.03</v>
      </c>
      <c r="D31" s="271" t="s">
        <v>4</v>
      </c>
      <c r="E31" s="272"/>
      <c r="F31" s="273">
        <f>+C31*E31</f>
        <v>0</v>
      </c>
      <c r="G31" s="277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46"/>
      <c r="EF31" s="246"/>
      <c r="EG31" s="246"/>
      <c r="EH31" s="246"/>
      <c r="EI31" s="246"/>
      <c r="EJ31" s="246"/>
      <c r="EK31" s="246"/>
      <c r="EL31" s="246"/>
      <c r="EM31" s="246"/>
      <c r="EN31" s="246"/>
      <c r="EO31" s="246"/>
      <c r="EP31" s="246"/>
      <c r="EQ31" s="246"/>
      <c r="ER31" s="246"/>
      <c r="ES31" s="246"/>
      <c r="ET31" s="246"/>
      <c r="EU31" s="246"/>
      <c r="EV31" s="246"/>
      <c r="EW31" s="246"/>
      <c r="EX31" s="246"/>
      <c r="EY31" s="246"/>
      <c r="EZ31" s="246"/>
      <c r="FA31" s="246"/>
      <c r="FB31" s="246"/>
      <c r="FC31" s="246"/>
      <c r="FD31" s="246"/>
      <c r="FE31" s="246"/>
      <c r="FF31" s="246"/>
      <c r="FG31" s="246"/>
      <c r="FH31" s="246"/>
      <c r="FI31" s="246"/>
      <c r="FJ31" s="246"/>
      <c r="FK31" s="246"/>
      <c r="FL31" s="246"/>
      <c r="FM31" s="246"/>
      <c r="FN31" s="246"/>
      <c r="FO31" s="246"/>
      <c r="FP31" s="246"/>
      <c r="FQ31" s="246"/>
      <c r="FR31" s="246"/>
      <c r="FS31" s="246"/>
      <c r="FT31" s="246"/>
      <c r="FU31" s="246"/>
      <c r="FV31" s="246"/>
      <c r="FW31" s="246"/>
      <c r="FX31" s="246"/>
      <c r="FY31" s="246"/>
      <c r="FZ31" s="246"/>
      <c r="GA31" s="246"/>
      <c r="GB31" s="246"/>
      <c r="GC31" s="246"/>
      <c r="GD31" s="246"/>
      <c r="GE31" s="246"/>
      <c r="GF31" s="246"/>
      <c r="GG31" s="246"/>
      <c r="GH31" s="246"/>
      <c r="GI31" s="246"/>
      <c r="GJ31" s="246"/>
      <c r="GK31" s="246"/>
      <c r="GL31" s="246"/>
      <c r="GM31" s="246"/>
      <c r="GN31" s="246"/>
      <c r="GO31" s="246"/>
      <c r="GP31" s="246"/>
      <c r="GQ31" s="246"/>
      <c r="GR31" s="246"/>
      <c r="GS31" s="246"/>
      <c r="GT31" s="246"/>
      <c r="GU31" s="246"/>
      <c r="GV31" s="246"/>
      <c r="GW31" s="246"/>
      <c r="GX31" s="246"/>
      <c r="GY31" s="246"/>
      <c r="GZ31" s="246"/>
      <c r="HA31" s="246"/>
      <c r="HB31" s="246"/>
      <c r="HC31" s="246"/>
      <c r="HD31" s="246"/>
      <c r="HE31" s="246"/>
      <c r="HF31" s="246"/>
      <c r="HG31" s="246"/>
      <c r="HH31" s="246"/>
      <c r="HI31" s="246"/>
      <c r="HJ31" s="246"/>
      <c r="HK31" s="246"/>
      <c r="HL31" s="246"/>
      <c r="HM31" s="246"/>
      <c r="HN31" s="246"/>
      <c r="HO31" s="246"/>
      <c r="HP31" s="246"/>
      <c r="HQ31" s="246"/>
      <c r="HR31" s="246"/>
      <c r="HS31" s="246"/>
      <c r="HT31" s="246"/>
      <c r="HU31" s="246"/>
      <c r="HV31" s="246"/>
      <c r="HW31" s="246"/>
      <c r="HX31" s="246"/>
      <c r="HY31" s="246"/>
      <c r="HZ31" s="246"/>
      <c r="IA31" s="246"/>
      <c r="IB31" s="246"/>
      <c r="IC31" s="246"/>
      <c r="ID31" s="246"/>
      <c r="IE31" s="246"/>
      <c r="IF31" s="246"/>
      <c r="IG31" s="246"/>
      <c r="IH31" s="246"/>
      <c r="II31" s="246"/>
      <c r="IJ31" s="246"/>
      <c r="IK31" s="246"/>
      <c r="IL31" s="246"/>
      <c r="IM31" s="246"/>
      <c r="IN31" s="246"/>
      <c r="IO31" s="246"/>
      <c r="IP31" s="246"/>
      <c r="IQ31" s="246"/>
      <c r="IR31" s="246"/>
      <c r="IS31" s="246"/>
      <c r="IT31" s="246"/>
      <c r="IU31" s="246"/>
      <c r="IV31" s="246"/>
      <c r="IW31" s="246"/>
      <c r="IX31" s="246"/>
      <c r="IY31" s="246"/>
      <c r="IZ31" s="246"/>
      <c r="JA31" s="246"/>
      <c r="JB31" s="246"/>
      <c r="JC31" s="246"/>
      <c r="JD31" s="246"/>
      <c r="JE31" s="246"/>
      <c r="JF31" s="246"/>
      <c r="JG31" s="246"/>
      <c r="JH31" s="246"/>
      <c r="JI31" s="246"/>
      <c r="JJ31" s="246"/>
      <c r="JK31" s="246"/>
      <c r="JL31" s="246"/>
      <c r="JM31" s="246"/>
      <c r="JN31" s="246"/>
      <c r="JO31" s="246"/>
      <c r="JP31" s="246"/>
      <c r="JQ31" s="246"/>
      <c r="JR31" s="246"/>
      <c r="JS31" s="246"/>
      <c r="JT31" s="246"/>
      <c r="JU31" s="246"/>
      <c r="JV31" s="246"/>
      <c r="JW31" s="246"/>
      <c r="JX31" s="246"/>
      <c r="JY31" s="246"/>
      <c r="JZ31" s="246"/>
      <c r="KA31" s="246"/>
      <c r="KB31" s="246"/>
      <c r="KC31" s="246"/>
      <c r="KD31" s="246"/>
      <c r="KE31" s="246"/>
      <c r="KF31" s="246"/>
      <c r="KG31" s="246"/>
      <c r="KH31" s="246"/>
      <c r="KI31" s="246"/>
      <c r="KJ31" s="246"/>
      <c r="KK31" s="246"/>
      <c r="KL31" s="246"/>
      <c r="KM31" s="246"/>
      <c r="KN31" s="246"/>
      <c r="KO31" s="246"/>
      <c r="KP31" s="246"/>
      <c r="KQ31" s="246"/>
      <c r="KR31" s="246"/>
      <c r="KS31" s="246"/>
      <c r="KT31" s="246"/>
      <c r="KU31" s="246"/>
      <c r="KV31" s="246"/>
      <c r="KW31" s="246"/>
      <c r="KX31" s="246"/>
      <c r="KY31" s="246"/>
      <c r="KZ31" s="246"/>
      <c r="LA31" s="246"/>
      <c r="LB31" s="246"/>
      <c r="LC31" s="246"/>
      <c r="LD31" s="246"/>
      <c r="LE31" s="246"/>
      <c r="LF31" s="246"/>
      <c r="LG31" s="246"/>
      <c r="LH31" s="246"/>
      <c r="LI31" s="246"/>
      <c r="LJ31" s="246"/>
      <c r="LK31" s="246"/>
      <c r="LL31" s="246"/>
      <c r="LM31" s="246"/>
      <c r="LN31" s="246"/>
      <c r="LO31" s="246"/>
      <c r="LP31" s="246"/>
      <c r="LQ31" s="246"/>
      <c r="LR31" s="246"/>
      <c r="LS31" s="246"/>
      <c r="LT31" s="246"/>
      <c r="LU31" s="246"/>
      <c r="LV31" s="246"/>
      <c r="LW31" s="246"/>
      <c r="LX31" s="246"/>
      <c r="LY31" s="246"/>
      <c r="LZ31" s="246"/>
      <c r="MA31" s="246"/>
      <c r="MB31" s="246"/>
      <c r="MC31" s="246"/>
      <c r="MD31" s="246"/>
      <c r="ME31" s="246"/>
      <c r="MF31" s="246"/>
      <c r="MG31" s="246"/>
      <c r="MH31" s="246"/>
      <c r="MI31" s="246"/>
      <c r="MJ31" s="246"/>
      <c r="MK31" s="246"/>
      <c r="ML31" s="246"/>
      <c r="MM31" s="246"/>
      <c r="MN31" s="246"/>
      <c r="MO31" s="246"/>
      <c r="MP31" s="246"/>
      <c r="MQ31" s="246"/>
      <c r="MR31" s="246"/>
      <c r="MS31" s="246"/>
      <c r="MT31" s="246"/>
      <c r="MU31" s="246"/>
      <c r="MV31" s="246"/>
      <c r="MW31" s="246"/>
      <c r="MX31" s="246"/>
      <c r="MY31" s="246"/>
      <c r="MZ31" s="246"/>
      <c r="NA31" s="246"/>
      <c r="NB31" s="246"/>
      <c r="NC31" s="246"/>
      <c r="ND31" s="246"/>
      <c r="NE31" s="246"/>
      <c r="NF31" s="246"/>
      <c r="NG31" s="246"/>
      <c r="NH31" s="246"/>
      <c r="NI31" s="246"/>
      <c r="NJ31" s="246"/>
      <c r="NK31" s="246"/>
      <c r="NL31" s="246"/>
      <c r="NM31" s="246"/>
      <c r="NN31" s="246"/>
      <c r="NO31" s="246"/>
      <c r="NP31" s="246"/>
      <c r="NQ31" s="246"/>
      <c r="NR31" s="246"/>
      <c r="NS31" s="246"/>
      <c r="NT31" s="246"/>
      <c r="NU31" s="246"/>
      <c r="NV31" s="246"/>
      <c r="NW31" s="246"/>
      <c r="NX31" s="246"/>
      <c r="NY31" s="246"/>
      <c r="NZ31" s="246"/>
      <c r="OA31" s="246"/>
      <c r="OB31" s="246"/>
      <c r="OC31" s="246"/>
      <c r="OD31" s="246"/>
      <c r="OE31" s="246"/>
      <c r="OF31" s="246"/>
      <c r="OG31" s="246"/>
      <c r="OH31" s="246"/>
      <c r="OI31" s="246"/>
      <c r="OJ31" s="246"/>
      <c r="OK31" s="246"/>
      <c r="OL31" s="246"/>
      <c r="OM31" s="246"/>
      <c r="ON31" s="246"/>
      <c r="OO31" s="246"/>
      <c r="OP31" s="246"/>
      <c r="OQ31" s="246"/>
      <c r="OR31" s="246"/>
      <c r="OS31" s="246"/>
      <c r="OT31" s="246"/>
      <c r="OU31" s="246"/>
      <c r="OV31" s="246"/>
      <c r="OW31" s="246"/>
      <c r="OX31" s="246"/>
      <c r="OY31" s="246"/>
      <c r="OZ31" s="246"/>
      <c r="PA31" s="246"/>
      <c r="PB31" s="246"/>
      <c r="PC31" s="246"/>
      <c r="PD31" s="246"/>
      <c r="PE31" s="246"/>
      <c r="PF31" s="246"/>
      <c r="PG31" s="246"/>
      <c r="PH31" s="246"/>
      <c r="PI31" s="246"/>
      <c r="PJ31" s="246"/>
      <c r="PK31" s="246"/>
      <c r="PL31" s="246"/>
      <c r="PM31" s="246"/>
      <c r="PN31" s="246"/>
      <c r="PO31" s="246"/>
      <c r="PP31" s="246"/>
      <c r="PQ31" s="246"/>
      <c r="PR31" s="246"/>
      <c r="PS31" s="246"/>
      <c r="PT31" s="246"/>
      <c r="PU31" s="246"/>
      <c r="PV31" s="246"/>
      <c r="PW31" s="246"/>
      <c r="PX31" s="246"/>
      <c r="PY31" s="246"/>
      <c r="PZ31" s="246"/>
      <c r="QA31" s="246"/>
      <c r="QB31" s="246"/>
      <c r="QC31" s="246"/>
      <c r="QD31" s="246"/>
      <c r="QE31" s="246"/>
      <c r="QF31" s="246"/>
      <c r="QG31" s="246"/>
      <c r="QH31" s="246"/>
      <c r="QI31" s="246"/>
      <c r="QJ31" s="246"/>
      <c r="QK31" s="246"/>
      <c r="QL31" s="246"/>
      <c r="QM31" s="246"/>
      <c r="QN31" s="246"/>
      <c r="QO31" s="246"/>
      <c r="QP31" s="246"/>
      <c r="QQ31" s="246"/>
      <c r="QR31" s="246"/>
      <c r="QS31" s="246"/>
      <c r="QT31" s="246"/>
      <c r="QU31" s="246"/>
      <c r="QV31" s="246"/>
      <c r="QW31" s="246"/>
      <c r="QX31" s="246"/>
      <c r="QY31" s="246"/>
      <c r="QZ31" s="246"/>
      <c r="RA31" s="246"/>
      <c r="RB31" s="246"/>
      <c r="RC31" s="246"/>
      <c r="RD31" s="246"/>
      <c r="RE31" s="246"/>
      <c r="RF31" s="246"/>
      <c r="RG31" s="246"/>
      <c r="RH31" s="246"/>
      <c r="RI31" s="246"/>
      <c r="RJ31" s="246"/>
      <c r="RK31" s="246"/>
      <c r="RL31" s="246"/>
      <c r="RM31" s="246"/>
      <c r="RN31" s="246"/>
      <c r="RO31" s="246"/>
      <c r="RP31" s="246"/>
      <c r="RQ31" s="246"/>
      <c r="RR31" s="246"/>
      <c r="RS31" s="246"/>
      <c r="RT31" s="246"/>
      <c r="RU31" s="246"/>
      <c r="RV31" s="246"/>
      <c r="RW31" s="246"/>
      <c r="RX31" s="246"/>
      <c r="RY31" s="246"/>
      <c r="RZ31" s="246"/>
      <c r="SA31" s="246"/>
      <c r="SB31" s="246"/>
      <c r="SC31" s="246"/>
      <c r="SD31" s="246"/>
      <c r="SE31" s="246"/>
      <c r="SF31" s="246"/>
      <c r="SG31" s="246"/>
      <c r="SH31" s="246"/>
      <c r="SI31" s="246"/>
      <c r="SJ31" s="246"/>
      <c r="SK31" s="246"/>
      <c r="SL31" s="246"/>
      <c r="SM31" s="246"/>
      <c r="SN31" s="246"/>
      <c r="SO31" s="246"/>
      <c r="SP31" s="246"/>
      <c r="SQ31" s="246"/>
      <c r="SR31" s="246"/>
      <c r="SS31" s="246"/>
      <c r="ST31" s="246"/>
      <c r="SU31" s="246"/>
      <c r="SV31" s="246"/>
      <c r="SW31" s="246"/>
      <c r="SX31" s="246"/>
      <c r="SY31" s="246"/>
      <c r="SZ31" s="246"/>
      <c r="TA31" s="246"/>
      <c r="TB31" s="246"/>
      <c r="TC31" s="246"/>
      <c r="TD31" s="246"/>
      <c r="TE31" s="246"/>
      <c r="TF31" s="246"/>
      <c r="TG31" s="246"/>
      <c r="TH31" s="246"/>
      <c r="TI31" s="246"/>
      <c r="TJ31" s="246"/>
      <c r="TK31" s="246"/>
      <c r="TL31" s="246"/>
      <c r="TM31" s="246"/>
      <c r="TN31" s="246"/>
      <c r="TO31" s="246"/>
      <c r="TP31" s="246"/>
      <c r="TQ31" s="246"/>
      <c r="TR31" s="246"/>
      <c r="TS31" s="246"/>
      <c r="TT31" s="246"/>
      <c r="TU31" s="246"/>
      <c r="TV31" s="246"/>
      <c r="TW31" s="246"/>
      <c r="TX31" s="246"/>
      <c r="TY31" s="246"/>
      <c r="TZ31" s="246"/>
      <c r="UA31" s="246"/>
      <c r="UB31" s="246"/>
      <c r="UC31" s="246"/>
      <c r="UD31" s="246"/>
      <c r="UE31" s="246"/>
      <c r="UF31" s="246"/>
      <c r="UG31" s="246"/>
      <c r="UH31" s="246"/>
      <c r="UI31" s="246"/>
      <c r="UJ31" s="246"/>
      <c r="UK31" s="246"/>
      <c r="UL31" s="246"/>
      <c r="UM31" s="246"/>
      <c r="UN31" s="246"/>
      <c r="UO31" s="246"/>
      <c r="UP31" s="246"/>
      <c r="UQ31" s="246"/>
      <c r="UR31" s="246"/>
      <c r="US31" s="246"/>
      <c r="UT31" s="246"/>
      <c r="UU31" s="246"/>
      <c r="UV31" s="246"/>
      <c r="UW31" s="246"/>
      <c r="UX31" s="246"/>
      <c r="UY31" s="246"/>
      <c r="UZ31" s="246"/>
      <c r="VA31" s="246"/>
      <c r="VB31" s="246"/>
      <c r="VC31" s="246"/>
      <c r="VD31" s="246"/>
      <c r="VE31" s="246"/>
      <c r="VF31" s="246"/>
      <c r="VG31" s="246"/>
      <c r="VH31" s="246"/>
      <c r="VI31" s="246"/>
      <c r="VJ31" s="246"/>
      <c r="VK31" s="246"/>
      <c r="VL31" s="246"/>
      <c r="VM31" s="246"/>
      <c r="VN31" s="246"/>
      <c r="VO31" s="246"/>
      <c r="VP31" s="246"/>
      <c r="VQ31" s="246"/>
      <c r="VR31" s="246"/>
      <c r="VS31" s="246"/>
      <c r="VT31" s="246"/>
      <c r="VU31" s="246"/>
      <c r="VV31" s="246"/>
      <c r="VW31" s="246"/>
      <c r="VX31" s="246"/>
      <c r="VY31" s="246"/>
      <c r="VZ31" s="246"/>
      <c r="WA31" s="246"/>
      <c r="WB31" s="246"/>
      <c r="WC31" s="246"/>
      <c r="WD31" s="246"/>
      <c r="WE31" s="246"/>
      <c r="WF31" s="246"/>
      <c r="WG31" s="246"/>
      <c r="WH31" s="246"/>
      <c r="WI31" s="246"/>
      <c r="WJ31" s="246"/>
      <c r="WK31" s="246"/>
      <c r="WL31" s="246"/>
      <c r="WM31" s="246"/>
      <c r="WN31" s="246"/>
      <c r="WO31" s="246"/>
      <c r="WP31" s="246"/>
      <c r="WQ31" s="246"/>
      <c r="WR31" s="246"/>
      <c r="WS31" s="246"/>
      <c r="WT31" s="246"/>
      <c r="WU31" s="246"/>
      <c r="WV31" s="246"/>
      <c r="WW31" s="246"/>
      <c r="WX31" s="246"/>
      <c r="WY31" s="246"/>
      <c r="WZ31" s="246"/>
      <c r="XA31" s="246"/>
      <c r="XB31" s="246"/>
      <c r="XC31" s="246"/>
      <c r="XD31" s="246"/>
      <c r="XE31" s="246"/>
      <c r="XF31" s="246"/>
      <c r="XG31" s="246"/>
      <c r="XH31" s="246"/>
      <c r="XI31" s="246"/>
      <c r="XJ31" s="246"/>
      <c r="XK31" s="246"/>
      <c r="XL31" s="246"/>
      <c r="XM31" s="246"/>
      <c r="XN31" s="246"/>
      <c r="XO31" s="246"/>
      <c r="XP31" s="246"/>
      <c r="XQ31" s="246"/>
      <c r="XR31" s="246"/>
      <c r="XS31" s="246"/>
      <c r="XT31" s="246"/>
      <c r="XU31" s="246"/>
      <c r="XV31" s="246"/>
      <c r="XW31" s="246"/>
      <c r="XX31" s="246"/>
      <c r="XY31" s="246"/>
      <c r="XZ31" s="246"/>
      <c r="YA31" s="246"/>
      <c r="YB31" s="246"/>
      <c r="YC31" s="246"/>
      <c r="YD31" s="246"/>
      <c r="YE31" s="246"/>
      <c r="YF31" s="246"/>
      <c r="YG31" s="246"/>
      <c r="YH31" s="246"/>
      <c r="YI31" s="246"/>
      <c r="YJ31" s="246"/>
      <c r="YK31" s="246"/>
      <c r="YL31" s="246"/>
      <c r="YM31" s="246"/>
      <c r="YN31" s="246"/>
      <c r="YO31" s="246"/>
      <c r="YP31" s="246"/>
      <c r="YQ31" s="246"/>
      <c r="YR31" s="246"/>
      <c r="YS31" s="246"/>
      <c r="YT31" s="246"/>
      <c r="YU31" s="246"/>
      <c r="YV31" s="246"/>
      <c r="YW31" s="246"/>
      <c r="YX31" s="246"/>
      <c r="YY31" s="246"/>
      <c r="YZ31" s="246"/>
      <c r="ZA31" s="246"/>
      <c r="ZB31" s="246"/>
      <c r="ZC31" s="246"/>
      <c r="ZD31" s="246"/>
      <c r="ZE31" s="246"/>
      <c r="ZF31" s="246"/>
      <c r="ZG31" s="246"/>
      <c r="ZH31" s="246"/>
      <c r="ZI31" s="246"/>
      <c r="ZJ31" s="246"/>
      <c r="ZK31" s="246"/>
      <c r="ZL31" s="246"/>
      <c r="ZM31" s="246"/>
      <c r="ZN31" s="246"/>
      <c r="ZO31" s="246"/>
      <c r="ZP31" s="246"/>
      <c r="ZQ31" s="246"/>
      <c r="ZR31" s="246"/>
      <c r="ZS31" s="246"/>
      <c r="ZT31" s="246"/>
      <c r="ZU31" s="246"/>
      <c r="ZV31" s="246"/>
      <c r="ZW31" s="246"/>
      <c r="ZX31" s="246"/>
      <c r="ZY31" s="246"/>
      <c r="ZZ31" s="246"/>
      <c r="AAA31" s="246"/>
      <c r="AAB31" s="246"/>
      <c r="AAC31" s="246"/>
      <c r="AAD31" s="246"/>
      <c r="AAE31" s="246"/>
      <c r="AAF31" s="246"/>
      <c r="AAG31" s="246"/>
      <c r="AAH31" s="246"/>
      <c r="AAI31" s="246"/>
      <c r="AAJ31" s="246"/>
      <c r="AAK31" s="246"/>
      <c r="AAL31" s="246"/>
      <c r="AAM31" s="246"/>
      <c r="AAN31" s="246"/>
      <c r="AAO31" s="246"/>
      <c r="AAP31" s="246"/>
      <c r="AAQ31" s="246"/>
      <c r="AAR31" s="246"/>
      <c r="AAS31" s="246"/>
      <c r="AAT31" s="246"/>
      <c r="AAU31" s="246"/>
      <c r="AAV31" s="246"/>
      <c r="AAW31" s="246"/>
      <c r="AAX31" s="246"/>
      <c r="AAY31" s="246"/>
      <c r="AAZ31" s="246"/>
      <c r="ABA31" s="246"/>
      <c r="ABB31" s="246"/>
      <c r="ABC31" s="246"/>
      <c r="ABD31" s="246"/>
      <c r="ABE31" s="246"/>
      <c r="ABF31" s="246"/>
      <c r="ABG31" s="246"/>
      <c r="ABH31" s="246"/>
      <c r="ABI31" s="246"/>
      <c r="ABJ31" s="246"/>
      <c r="ABK31" s="246"/>
      <c r="ABL31" s="246"/>
      <c r="ABM31" s="246"/>
      <c r="ABN31" s="246"/>
      <c r="ABO31" s="246"/>
      <c r="ABP31" s="246"/>
      <c r="ABQ31" s="246"/>
      <c r="ABR31" s="246"/>
      <c r="ABS31" s="246"/>
      <c r="ABT31" s="246"/>
      <c r="ABU31" s="246"/>
      <c r="ABV31" s="246"/>
      <c r="ABW31" s="246"/>
      <c r="ABX31" s="246"/>
      <c r="ABY31" s="246"/>
      <c r="ABZ31" s="246"/>
      <c r="ACA31" s="246"/>
      <c r="ACB31" s="246"/>
      <c r="ACC31" s="246"/>
      <c r="ACD31" s="246"/>
      <c r="ACE31" s="246"/>
      <c r="ACF31" s="246"/>
      <c r="ACG31" s="246"/>
      <c r="ACH31" s="246"/>
      <c r="ACI31" s="246"/>
      <c r="ACJ31" s="246"/>
      <c r="ACK31" s="246"/>
      <c r="ACL31" s="246"/>
      <c r="ACM31" s="246"/>
      <c r="ACN31" s="246"/>
      <c r="ACO31" s="246"/>
      <c r="ACP31" s="246"/>
      <c r="ACQ31" s="246"/>
      <c r="ACR31" s="246"/>
      <c r="ACS31" s="246"/>
      <c r="ACT31" s="246"/>
      <c r="ACU31" s="246"/>
      <c r="ACV31" s="246"/>
      <c r="ACW31" s="246"/>
      <c r="ACX31" s="246"/>
      <c r="ACY31" s="246"/>
      <c r="ACZ31" s="246"/>
      <c r="ADA31" s="246"/>
      <c r="ADB31" s="246"/>
      <c r="ADC31" s="246"/>
      <c r="ADD31" s="246"/>
      <c r="ADE31" s="246"/>
      <c r="ADF31" s="246"/>
      <c r="ADG31" s="246"/>
      <c r="ADH31" s="246"/>
      <c r="ADI31" s="246"/>
      <c r="ADJ31" s="246"/>
      <c r="ADK31" s="246"/>
      <c r="ADL31" s="246"/>
      <c r="ADM31" s="246"/>
      <c r="ADN31" s="246"/>
      <c r="ADO31" s="246"/>
      <c r="ADP31" s="246"/>
      <c r="ADQ31" s="246"/>
      <c r="ADR31" s="246"/>
      <c r="ADS31" s="246"/>
      <c r="ADT31" s="246"/>
      <c r="ADU31" s="246"/>
      <c r="ADV31" s="246"/>
      <c r="ADW31" s="246"/>
      <c r="ADX31" s="246"/>
      <c r="ADY31" s="246"/>
      <c r="ADZ31" s="246"/>
      <c r="AEA31" s="246"/>
      <c r="AEB31" s="246"/>
      <c r="AEC31" s="246"/>
      <c r="AED31" s="246"/>
      <c r="AEE31" s="246"/>
      <c r="AEF31" s="246"/>
      <c r="AEG31" s="246"/>
      <c r="AEH31" s="246"/>
      <c r="AEI31" s="246"/>
      <c r="AEJ31" s="246"/>
      <c r="AEK31" s="246"/>
      <c r="AEL31" s="246"/>
      <c r="AEM31" s="246"/>
      <c r="AEN31" s="246"/>
      <c r="AEO31" s="246"/>
      <c r="AEP31" s="246"/>
      <c r="AEQ31" s="246"/>
      <c r="AER31" s="246"/>
      <c r="AES31" s="246"/>
      <c r="AET31" s="246"/>
      <c r="AEU31" s="246"/>
      <c r="AEV31" s="246"/>
      <c r="AEW31" s="246"/>
      <c r="AEX31" s="246"/>
      <c r="AEY31" s="246"/>
      <c r="AEZ31" s="246"/>
      <c r="AFA31" s="246"/>
      <c r="AFB31" s="246"/>
      <c r="AFC31" s="246"/>
      <c r="AFD31" s="246"/>
      <c r="AFE31" s="246"/>
      <c r="AFF31" s="246"/>
      <c r="AFG31" s="246"/>
      <c r="AFH31" s="246"/>
      <c r="AFI31" s="246"/>
      <c r="AFJ31" s="246"/>
      <c r="AFK31" s="246"/>
      <c r="AFL31" s="246"/>
      <c r="AFM31" s="246"/>
      <c r="AFN31" s="246"/>
      <c r="AFO31" s="246"/>
      <c r="AFP31" s="246"/>
      <c r="AFQ31" s="246"/>
      <c r="AFR31" s="246"/>
      <c r="AFS31" s="246"/>
      <c r="AFT31" s="246"/>
      <c r="AFU31" s="246"/>
      <c r="AFV31" s="246"/>
      <c r="AFW31" s="246"/>
      <c r="AFX31" s="246"/>
      <c r="AFY31" s="246"/>
      <c r="AFZ31" s="246"/>
      <c r="AGA31" s="246"/>
      <c r="AGB31" s="246"/>
      <c r="AGC31" s="246"/>
      <c r="AGD31" s="246"/>
      <c r="AGE31" s="246"/>
      <c r="AGF31" s="246"/>
      <c r="AGG31" s="246"/>
      <c r="AGH31" s="246"/>
      <c r="AGI31" s="246"/>
      <c r="AGJ31" s="246"/>
      <c r="AGK31" s="246"/>
      <c r="AGL31" s="246"/>
      <c r="AGM31" s="246"/>
      <c r="AGN31" s="246"/>
      <c r="AGO31" s="246"/>
      <c r="AGP31" s="246"/>
      <c r="AGQ31" s="246"/>
      <c r="AGR31" s="246"/>
      <c r="AGS31" s="246"/>
      <c r="AGT31" s="246"/>
      <c r="AGU31" s="246"/>
      <c r="AGV31" s="246"/>
      <c r="AGW31" s="246"/>
      <c r="AGX31" s="246"/>
      <c r="AGY31" s="246"/>
      <c r="AGZ31" s="246"/>
      <c r="AHA31" s="246"/>
      <c r="AHB31" s="246"/>
      <c r="AHC31" s="246"/>
      <c r="AHD31" s="246"/>
      <c r="AHE31" s="246"/>
      <c r="AHF31" s="246"/>
      <c r="AHG31" s="246"/>
      <c r="AHH31" s="246"/>
      <c r="AHI31" s="246"/>
      <c r="AHJ31" s="246"/>
      <c r="AHK31" s="246"/>
      <c r="AHL31" s="246"/>
      <c r="AHM31" s="246"/>
      <c r="AHN31" s="246"/>
      <c r="AHO31" s="246"/>
      <c r="AHP31" s="246"/>
      <c r="AHQ31" s="246"/>
      <c r="AHR31" s="246"/>
      <c r="AHS31" s="246"/>
      <c r="AHT31" s="246"/>
      <c r="AHU31" s="246"/>
      <c r="AHV31" s="246"/>
      <c r="AHW31" s="246"/>
      <c r="AHX31" s="246"/>
      <c r="AHY31" s="246"/>
      <c r="AHZ31" s="246"/>
      <c r="AIA31" s="246"/>
      <c r="AIB31" s="246"/>
      <c r="AIC31" s="246"/>
      <c r="AID31" s="246"/>
      <c r="AIE31" s="246"/>
      <c r="AIF31" s="246"/>
      <c r="AIG31" s="246"/>
      <c r="AIH31" s="246"/>
      <c r="AII31" s="246"/>
      <c r="AIJ31" s="246"/>
      <c r="AIK31" s="246"/>
      <c r="AIL31" s="246"/>
      <c r="AIM31" s="246"/>
      <c r="AIN31" s="246"/>
      <c r="AIO31" s="246"/>
      <c r="AIP31" s="246"/>
      <c r="AIQ31" s="246"/>
      <c r="AIR31" s="246"/>
      <c r="AIS31" s="246"/>
      <c r="AIT31" s="246"/>
      <c r="AIU31" s="246"/>
      <c r="AIV31" s="246"/>
      <c r="AIW31" s="246"/>
      <c r="AIX31" s="246"/>
      <c r="AIY31" s="246"/>
      <c r="AIZ31" s="246"/>
      <c r="AJA31" s="246"/>
      <c r="AJB31" s="246"/>
      <c r="AJC31" s="246"/>
      <c r="AJD31" s="246"/>
      <c r="AJE31" s="246"/>
      <c r="AJF31" s="246"/>
      <c r="AJG31" s="246"/>
      <c r="AJH31" s="246"/>
      <c r="AJI31" s="246"/>
      <c r="AJJ31" s="246"/>
      <c r="AJK31" s="246"/>
      <c r="AJL31" s="246"/>
      <c r="AJM31" s="246"/>
      <c r="AJN31" s="246"/>
      <c r="AJO31" s="246"/>
      <c r="AJP31" s="246"/>
      <c r="AJQ31" s="246"/>
      <c r="AJR31" s="246"/>
      <c r="AJS31" s="246"/>
      <c r="AJT31" s="246"/>
      <c r="AJU31" s="246"/>
      <c r="AJV31" s="246"/>
      <c r="AJW31" s="246"/>
      <c r="AJX31" s="246"/>
      <c r="AJY31" s="246"/>
      <c r="AJZ31" s="246"/>
      <c r="AKA31" s="246"/>
      <c r="AKB31" s="246"/>
      <c r="AKC31" s="246"/>
      <c r="AKD31" s="246"/>
      <c r="AKE31" s="246"/>
      <c r="AKF31" s="246"/>
      <c r="AKG31" s="246"/>
      <c r="AKH31" s="246"/>
      <c r="AKI31" s="246"/>
      <c r="AKJ31" s="246"/>
      <c r="AKK31" s="246"/>
      <c r="AKL31" s="246"/>
      <c r="AKM31" s="246"/>
      <c r="AKN31" s="246"/>
      <c r="AKO31" s="246"/>
      <c r="AKP31" s="246"/>
      <c r="AKQ31" s="246"/>
      <c r="AKR31" s="246"/>
      <c r="AKS31" s="246"/>
      <c r="AKT31" s="246"/>
      <c r="AKU31" s="246"/>
      <c r="AKV31" s="246"/>
      <c r="AKW31" s="246"/>
      <c r="AKX31" s="246"/>
      <c r="AKY31" s="246"/>
      <c r="AKZ31" s="246"/>
      <c r="ALA31" s="246"/>
      <c r="ALB31" s="246"/>
      <c r="ALC31" s="246"/>
      <c r="ALD31" s="246"/>
      <c r="ALE31" s="246"/>
      <c r="ALF31" s="246"/>
      <c r="ALG31" s="246"/>
      <c r="ALH31" s="246"/>
      <c r="ALI31" s="246"/>
      <c r="ALJ31" s="246"/>
      <c r="ALK31" s="246"/>
      <c r="ALL31" s="246"/>
      <c r="ALM31" s="246"/>
      <c r="ALN31" s="246"/>
      <c r="ALO31" s="246"/>
      <c r="ALP31" s="246"/>
    </row>
    <row r="32" spans="1:1004" s="275" customFormat="1" ht="21.75" customHeight="1" x14ac:dyDescent="0.2">
      <c r="A32" s="276" t="s">
        <v>279</v>
      </c>
      <c r="B32" s="269" t="s">
        <v>280</v>
      </c>
      <c r="C32" s="270">
        <v>0.63</v>
      </c>
      <c r="D32" s="271" t="s">
        <v>4</v>
      </c>
      <c r="E32" s="272"/>
      <c r="F32" s="273">
        <f>+C32*E32</f>
        <v>0</v>
      </c>
      <c r="G32" s="277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/>
      <c r="CW32" s="246"/>
      <c r="CX32" s="246"/>
      <c r="CY32" s="246"/>
      <c r="CZ32" s="246"/>
      <c r="DA32" s="246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  <c r="EH32" s="246"/>
      <c r="EI32" s="246"/>
      <c r="EJ32" s="246"/>
      <c r="EK32" s="246"/>
      <c r="EL32" s="246"/>
      <c r="EM32" s="246"/>
      <c r="EN32" s="246"/>
      <c r="EO32" s="246"/>
      <c r="EP32" s="246"/>
      <c r="EQ32" s="246"/>
      <c r="ER32" s="246"/>
      <c r="ES32" s="246"/>
      <c r="ET32" s="246"/>
      <c r="EU32" s="246"/>
      <c r="EV32" s="246"/>
      <c r="EW32" s="246"/>
      <c r="EX32" s="246"/>
      <c r="EY32" s="246"/>
      <c r="EZ32" s="246"/>
      <c r="FA32" s="246"/>
      <c r="FB32" s="246"/>
      <c r="FC32" s="246"/>
      <c r="FD32" s="246"/>
      <c r="FE32" s="246"/>
      <c r="FF32" s="246"/>
      <c r="FG32" s="246"/>
      <c r="FH32" s="246"/>
      <c r="FI32" s="246"/>
      <c r="FJ32" s="246"/>
      <c r="FK32" s="246"/>
      <c r="FL32" s="246"/>
      <c r="FM32" s="246"/>
      <c r="FN32" s="246"/>
      <c r="FO32" s="246"/>
      <c r="FP32" s="246"/>
      <c r="FQ32" s="246"/>
      <c r="FR32" s="246"/>
      <c r="FS32" s="246"/>
      <c r="FT32" s="246"/>
      <c r="FU32" s="246"/>
      <c r="FV32" s="246"/>
      <c r="FW32" s="246"/>
      <c r="FX32" s="246"/>
      <c r="FY32" s="246"/>
      <c r="FZ32" s="246"/>
      <c r="GA32" s="246"/>
      <c r="GB32" s="246"/>
      <c r="GC32" s="246"/>
      <c r="GD32" s="246"/>
      <c r="GE32" s="246"/>
      <c r="GF32" s="246"/>
      <c r="GG32" s="246"/>
      <c r="GH32" s="246"/>
      <c r="GI32" s="246"/>
      <c r="GJ32" s="246"/>
      <c r="GK32" s="246"/>
      <c r="GL32" s="246"/>
      <c r="GM32" s="246"/>
      <c r="GN32" s="246"/>
      <c r="GO32" s="246"/>
      <c r="GP32" s="246"/>
      <c r="GQ32" s="246"/>
      <c r="GR32" s="246"/>
      <c r="GS32" s="246"/>
      <c r="GT32" s="246"/>
      <c r="GU32" s="246"/>
      <c r="GV32" s="246"/>
      <c r="GW32" s="246"/>
      <c r="GX32" s="246"/>
      <c r="GY32" s="246"/>
      <c r="GZ32" s="246"/>
      <c r="HA32" s="246"/>
      <c r="HB32" s="246"/>
      <c r="HC32" s="246"/>
      <c r="HD32" s="246"/>
      <c r="HE32" s="246"/>
      <c r="HF32" s="246"/>
      <c r="HG32" s="246"/>
      <c r="HH32" s="246"/>
      <c r="HI32" s="246"/>
      <c r="HJ32" s="246"/>
      <c r="HK32" s="246"/>
      <c r="HL32" s="246"/>
      <c r="HM32" s="246"/>
      <c r="HN32" s="246"/>
      <c r="HO32" s="246"/>
      <c r="HP32" s="246"/>
      <c r="HQ32" s="246"/>
      <c r="HR32" s="246"/>
      <c r="HS32" s="246"/>
      <c r="HT32" s="246"/>
      <c r="HU32" s="246"/>
      <c r="HV32" s="246"/>
      <c r="HW32" s="246"/>
      <c r="HX32" s="246"/>
      <c r="HY32" s="246"/>
      <c r="HZ32" s="246"/>
      <c r="IA32" s="246"/>
      <c r="IB32" s="246"/>
      <c r="IC32" s="246"/>
      <c r="ID32" s="246"/>
      <c r="IE32" s="246"/>
      <c r="IF32" s="246"/>
      <c r="IG32" s="246"/>
      <c r="IH32" s="246"/>
      <c r="II32" s="246"/>
      <c r="IJ32" s="246"/>
      <c r="IK32" s="246"/>
      <c r="IL32" s="246"/>
      <c r="IM32" s="246"/>
      <c r="IN32" s="246"/>
      <c r="IO32" s="246"/>
      <c r="IP32" s="246"/>
      <c r="IQ32" s="246"/>
      <c r="IR32" s="246"/>
      <c r="IS32" s="246"/>
      <c r="IT32" s="246"/>
      <c r="IU32" s="246"/>
      <c r="IV32" s="246"/>
      <c r="IW32" s="246"/>
      <c r="IX32" s="246"/>
      <c r="IY32" s="246"/>
      <c r="IZ32" s="246"/>
      <c r="JA32" s="246"/>
      <c r="JB32" s="246"/>
      <c r="JC32" s="246"/>
      <c r="JD32" s="246"/>
      <c r="JE32" s="246"/>
      <c r="JF32" s="246"/>
      <c r="JG32" s="246"/>
      <c r="JH32" s="246"/>
      <c r="JI32" s="246"/>
      <c r="JJ32" s="246"/>
      <c r="JK32" s="246"/>
      <c r="JL32" s="246"/>
      <c r="JM32" s="246"/>
      <c r="JN32" s="246"/>
      <c r="JO32" s="246"/>
      <c r="JP32" s="246"/>
      <c r="JQ32" s="246"/>
      <c r="JR32" s="246"/>
      <c r="JS32" s="246"/>
      <c r="JT32" s="246"/>
      <c r="JU32" s="246"/>
      <c r="JV32" s="246"/>
      <c r="JW32" s="246"/>
      <c r="JX32" s="246"/>
      <c r="JY32" s="246"/>
      <c r="JZ32" s="246"/>
      <c r="KA32" s="246"/>
      <c r="KB32" s="246"/>
      <c r="KC32" s="246"/>
      <c r="KD32" s="246"/>
      <c r="KE32" s="246"/>
      <c r="KF32" s="246"/>
      <c r="KG32" s="246"/>
      <c r="KH32" s="246"/>
      <c r="KI32" s="246"/>
      <c r="KJ32" s="246"/>
      <c r="KK32" s="246"/>
      <c r="KL32" s="246"/>
      <c r="KM32" s="246"/>
      <c r="KN32" s="246"/>
      <c r="KO32" s="246"/>
      <c r="KP32" s="246"/>
      <c r="KQ32" s="246"/>
      <c r="KR32" s="246"/>
      <c r="KS32" s="246"/>
      <c r="KT32" s="246"/>
      <c r="KU32" s="246"/>
      <c r="KV32" s="246"/>
      <c r="KW32" s="246"/>
      <c r="KX32" s="246"/>
      <c r="KY32" s="246"/>
      <c r="KZ32" s="246"/>
      <c r="LA32" s="246"/>
      <c r="LB32" s="246"/>
      <c r="LC32" s="246"/>
      <c r="LD32" s="246"/>
      <c r="LE32" s="246"/>
      <c r="LF32" s="246"/>
      <c r="LG32" s="246"/>
      <c r="LH32" s="246"/>
      <c r="LI32" s="246"/>
      <c r="LJ32" s="246"/>
      <c r="LK32" s="246"/>
      <c r="LL32" s="246"/>
      <c r="LM32" s="246"/>
      <c r="LN32" s="246"/>
      <c r="LO32" s="246"/>
      <c r="LP32" s="246"/>
      <c r="LQ32" s="246"/>
      <c r="LR32" s="246"/>
      <c r="LS32" s="246"/>
      <c r="LT32" s="246"/>
      <c r="LU32" s="246"/>
      <c r="LV32" s="246"/>
      <c r="LW32" s="246"/>
      <c r="LX32" s="246"/>
      <c r="LY32" s="246"/>
      <c r="LZ32" s="246"/>
      <c r="MA32" s="246"/>
      <c r="MB32" s="246"/>
      <c r="MC32" s="246"/>
      <c r="MD32" s="246"/>
      <c r="ME32" s="246"/>
      <c r="MF32" s="246"/>
      <c r="MG32" s="246"/>
      <c r="MH32" s="246"/>
      <c r="MI32" s="246"/>
      <c r="MJ32" s="246"/>
      <c r="MK32" s="246"/>
      <c r="ML32" s="246"/>
      <c r="MM32" s="246"/>
      <c r="MN32" s="246"/>
      <c r="MO32" s="246"/>
      <c r="MP32" s="246"/>
      <c r="MQ32" s="246"/>
      <c r="MR32" s="246"/>
      <c r="MS32" s="246"/>
      <c r="MT32" s="246"/>
      <c r="MU32" s="246"/>
      <c r="MV32" s="246"/>
      <c r="MW32" s="246"/>
      <c r="MX32" s="246"/>
      <c r="MY32" s="246"/>
      <c r="MZ32" s="246"/>
      <c r="NA32" s="246"/>
      <c r="NB32" s="246"/>
      <c r="NC32" s="246"/>
      <c r="ND32" s="246"/>
      <c r="NE32" s="246"/>
      <c r="NF32" s="246"/>
      <c r="NG32" s="246"/>
      <c r="NH32" s="246"/>
      <c r="NI32" s="246"/>
      <c r="NJ32" s="246"/>
      <c r="NK32" s="246"/>
      <c r="NL32" s="246"/>
      <c r="NM32" s="246"/>
      <c r="NN32" s="246"/>
      <c r="NO32" s="246"/>
      <c r="NP32" s="246"/>
      <c r="NQ32" s="246"/>
      <c r="NR32" s="246"/>
      <c r="NS32" s="246"/>
      <c r="NT32" s="246"/>
      <c r="NU32" s="246"/>
      <c r="NV32" s="246"/>
      <c r="NW32" s="246"/>
      <c r="NX32" s="246"/>
      <c r="NY32" s="246"/>
      <c r="NZ32" s="246"/>
      <c r="OA32" s="246"/>
      <c r="OB32" s="246"/>
      <c r="OC32" s="246"/>
      <c r="OD32" s="246"/>
      <c r="OE32" s="246"/>
      <c r="OF32" s="246"/>
      <c r="OG32" s="246"/>
      <c r="OH32" s="246"/>
      <c r="OI32" s="246"/>
      <c r="OJ32" s="246"/>
      <c r="OK32" s="246"/>
      <c r="OL32" s="246"/>
      <c r="OM32" s="246"/>
      <c r="ON32" s="246"/>
      <c r="OO32" s="246"/>
      <c r="OP32" s="246"/>
      <c r="OQ32" s="246"/>
      <c r="OR32" s="246"/>
      <c r="OS32" s="246"/>
      <c r="OT32" s="246"/>
      <c r="OU32" s="246"/>
      <c r="OV32" s="246"/>
      <c r="OW32" s="246"/>
      <c r="OX32" s="246"/>
      <c r="OY32" s="246"/>
      <c r="OZ32" s="246"/>
      <c r="PA32" s="246"/>
      <c r="PB32" s="246"/>
      <c r="PC32" s="246"/>
      <c r="PD32" s="246"/>
      <c r="PE32" s="246"/>
      <c r="PF32" s="246"/>
      <c r="PG32" s="246"/>
      <c r="PH32" s="246"/>
      <c r="PI32" s="246"/>
      <c r="PJ32" s="246"/>
      <c r="PK32" s="246"/>
      <c r="PL32" s="246"/>
      <c r="PM32" s="246"/>
      <c r="PN32" s="246"/>
      <c r="PO32" s="246"/>
      <c r="PP32" s="246"/>
      <c r="PQ32" s="246"/>
      <c r="PR32" s="246"/>
      <c r="PS32" s="246"/>
      <c r="PT32" s="246"/>
      <c r="PU32" s="246"/>
      <c r="PV32" s="246"/>
      <c r="PW32" s="246"/>
      <c r="PX32" s="246"/>
      <c r="PY32" s="246"/>
      <c r="PZ32" s="246"/>
      <c r="QA32" s="246"/>
      <c r="QB32" s="246"/>
      <c r="QC32" s="246"/>
      <c r="QD32" s="246"/>
      <c r="QE32" s="246"/>
      <c r="QF32" s="246"/>
      <c r="QG32" s="246"/>
      <c r="QH32" s="246"/>
      <c r="QI32" s="246"/>
      <c r="QJ32" s="246"/>
      <c r="QK32" s="246"/>
      <c r="QL32" s="246"/>
      <c r="QM32" s="246"/>
      <c r="QN32" s="246"/>
      <c r="QO32" s="246"/>
      <c r="QP32" s="246"/>
      <c r="QQ32" s="246"/>
      <c r="QR32" s="246"/>
      <c r="QS32" s="246"/>
      <c r="QT32" s="246"/>
      <c r="QU32" s="246"/>
      <c r="QV32" s="246"/>
      <c r="QW32" s="246"/>
      <c r="QX32" s="246"/>
      <c r="QY32" s="246"/>
      <c r="QZ32" s="246"/>
      <c r="RA32" s="246"/>
      <c r="RB32" s="246"/>
      <c r="RC32" s="246"/>
      <c r="RD32" s="246"/>
      <c r="RE32" s="246"/>
      <c r="RF32" s="246"/>
      <c r="RG32" s="246"/>
      <c r="RH32" s="246"/>
      <c r="RI32" s="246"/>
      <c r="RJ32" s="246"/>
      <c r="RK32" s="246"/>
      <c r="RL32" s="246"/>
      <c r="RM32" s="246"/>
      <c r="RN32" s="246"/>
      <c r="RO32" s="246"/>
      <c r="RP32" s="246"/>
      <c r="RQ32" s="246"/>
      <c r="RR32" s="246"/>
      <c r="RS32" s="246"/>
      <c r="RT32" s="246"/>
      <c r="RU32" s="246"/>
      <c r="RV32" s="246"/>
      <c r="RW32" s="246"/>
      <c r="RX32" s="246"/>
      <c r="RY32" s="246"/>
      <c r="RZ32" s="246"/>
      <c r="SA32" s="246"/>
      <c r="SB32" s="246"/>
      <c r="SC32" s="246"/>
      <c r="SD32" s="246"/>
      <c r="SE32" s="246"/>
      <c r="SF32" s="246"/>
      <c r="SG32" s="246"/>
      <c r="SH32" s="246"/>
      <c r="SI32" s="246"/>
      <c r="SJ32" s="246"/>
      <c r="SK32" s="246"/>
      <c r="SL32" s="246"/>
      <c r="SM32" s="246"/>
      <c r="SN32" s="246"/>
      <c r="SO32" s="246"/>
      <c r="SP32" s="246"/>
      <c r="SQ32" s="246"/>
      <c r="SR32" s="246"/>
      <c r="SS32" s="246"/>
      <c r="ST32" s="246"/>
      <c r="SU32" s="246"/>
      <c r="SV32" s="246"/>
      <c r="SW32" s="246"/>
      <c r="SX32" s="246"/>
      <c r="SY32" s="246"/>
      <c r="SZ32" s="246"/>
      <c r="TA32" s="246"/>
      <c r="TB32" s="246"/>
      <c r="TC32" s="246"/>
      <c r="TD32" s="246"/>
      <c r="TE32" s="246"/>
      <c r="TF32" s="246"/>
      <c r="TG32" s="246"/>
      <c r="TH32" s="246"/>
      <c r="TI32" s="246"/>
      <c r="TJ32" s="246"/>
      <c r="TK32" s="246"/>
      <c r="TL32" s="246"/>
      <c r="TM32" s="246"/>
      <c r="TN32" s="246"/>
      <c r="TO32" s="246"/>
      <c r="TP32" s="246"/>
      <c r="TQ32" s="246"/>
      <c r="TR32" s="246"/>
      <c r="TS32" s="246"/>
      <c r="TT32" s="246"/>
      <c r="TU32" s="246"/>
      <c r="TV32" s="246"/>
      <c r="TW32" s="246"/>
      <c r="TX32" s="246"/>
      <c r="TY32" s="246"/>
      <c r="TZ32" s="246"/>
      <c r="UA32" s="246"/>
      <c r="UB32" s="246"/>
      <c r="UC32" s="246"/>
      <c r="UD32" s="246"/>
      <c r="UE32" s="246"/>
      <c r="UF32" s="246"/>
      <c r="UG32" s="246"/>
      <c r="UH32" s="246"/>
      <c r="UI32" s="246"/>
      <c r="UJ32" s="246"/>
      <c r="UK32" s="246"/>
      <c r="UL32" s="246"/>
      <c r="UM32" s="246"/>
      <c r="UN32" s="246"/>
      <c r="UO32" s="246"/>
      <c r="UP32" s="246"/>
      <c r="UQ32" s="246"/>
      <c r="UR32" s="246"/>
      <c r="US32" s="246"/>
      <c r="UT32" s="246"/>
      <c r="UU32" s="246"/>
      <c r="UV32" s="246"/>
      <c r="UW32" s="246"/>
      <c r="UX32" s="246"/>
      <c r="UY32" s="246"/>
      <c r="UZ32" s="246"/>
      <c r="VA32" s="246"/>
      <c r="VB32" s="246"/>
      <c r="VC32" s="246"/>
      <c r="VD32" s="246"/>
      <c r="VE32" s="246"/>
      <c r="VF32" s="246"/>
      <c r="VG32" s="246"/>
      <c r="VH32" s="246"/>
      <c r="VI32" s="246"/>
      <c r="VJ32" s="246"/>
      <c r="VK32" s="246"/>
      <c r="VL32" s="246"/>
      <c r="VM32" s="246"/>
      <c r="VN32" s="246"/>
      <c r="VO32" s="246"/>
      <c r="VP32" s="246"/>
      <c r="VQ32" s="246"/>
      <c r="VR32" s="246"/>
      <c r="VS32" s="246"/>
      <c r="VT32" s="246"/>
      <c r="VU32" s="246"/>
      <c r="VV32" s="246"/>
      <c r="VW32" s="246"/>
      <c r="VX32" s="246"/>
      <c r="VY32" s="246"/>
      <c r="VZ32" s="246"/>
      <c r="WA32" s="246"/>
      <c r="WB32" s="246"/>
      <c r="WC32" s="246"/>
      <c r="WD32" s="246"/>
      <c r="WE32" s="246"/>
      <c r="WF32" s="246"/>
      <c r="WG32" s="246"/>
      <c r="WH32" s="246"/>
      <c r="WI32" s="246"/>
      <c r="WJ32" s="246"/>
      <c r="WK32" s="246"/>
      <c r="WL32" s="246"/>
      <c r="WM32" s="246"/>
      <c r="WN32" s="246"/>
      <c r="WO32" s="246"/>
      <c r="WP32" s="246"/>
      <c r="WQ32" s="246"/>
      <c r="WR32" s="246"/>
      <c r="WS32" s="246"/>
      <c r="WT32" s="246"/>
      <c r="WU32" s="246"/>
      <c r="WV32" s="246"/>
      <c r="WW32" s="246"/>
      <c r="WX32" s="246"/>
      <c r="WY32" s="246"/>
      <c r="WZ32" s="246"/>
      <c r="XA32" s="246"/>
      <c r="XB32" s="246"/>
      <c r="XC32" s="246"/>
      <c r="XD32" s="246"/>
      <c r="XE32" s="246"/>
      <c r="XF32" s="246"/>
      <c r="XG32" s="246"/>
      <c r="XH32" s="246"/>
      <c r="XI32" s="246"/>
      <c r="XJ32" s="246"/>
      <c r="XK32" s="246"/>
      <c r="XL32" s="246"/>
      <c r="XM32" s="246"/>
      <c r="XN32" s="246"/>
      <c r="XO32" s="246"/>
      <c r="XP32" s="246"/>
      <c r="XQ32" s="246"/>
      <c r="XR32" s="246"/>
      <c r="XS32" s="246"/>
      <c r="XT32" s="246"/>
      <c r="XU32" s="246"/>
      <c r="XV32" s="246"/>
      <c r="XW32" s="246"/>
      <c r="XX32" s="246"/>
      <c r="XY32" s="246"/>
      <c r="XZ32" s="246"/>
      <c r="YA32" s="246"/>
      <c r="YB32" s="246"/>
      <c r="YC32" s="246"/>
      <c r="YD32" s="246"/>
      <c r="YE32" s="246"/>
      <c r="YF32" s="246"/>
      <c r="YG32" s="246"/>
      <c r="YH32" s="246"/>
      <c r="YI32" s="246"/>
      <c r="YJ32" s="246"/>
      <c r="YK32" s="246"/>
      <c r="YL32" s="246"/>
      <c r="YM32" s="246"/>
      <c r="YN32" s="246"/>
      <c r="YO32" s="246"/>
      <c r="YP32" s="246"/>
      <c r="YQ32" s="246"/>
      <c r="YR32" s="246"/>
      <c r="YS32" s="246"/>
      <c r="YT32" s="246"/>
      <c r="YU32" s="246"/>
      <c r="YV32" s="246"/>
      <c r="YW32" s="246"/>
      <c r="YX32" s="246"/>
      <c r="YY32" s="246"/>
      <c r="YZ32" s="246"/>
      <c r="ZA32" s="246"/>
      <c r="ZB32" s="246"/>
      <c r="ZC32" s="246"/>
      <c r="ZD32" s="246"/>
      <c r="ZE32" s="246"/>
      <c r="ZF32" s="246"/>
      <c r="ZG32" s="246"/>
      <c r="ZH32" s="246"/>
      <c r="ZI32" s="246"/>
      <c r="ZJ32" s="246"/>
      <c r="ZK32" s="246"/>
      <c r="ZL32" s="246"/>
      <c r="ZM32" s="246"/>
      <c r="ZN32" s="246"/>
      <c r="ZO32" s="246"/>
      <c r="ZP32" s="246"/>
      <c r="ZQ32" s="246"/>
      <c r="ZR32" s="246"/>
      <c r="ZS32" s="246"/>
      <c r="ZT32" s="246"/>
      <c r="ZU32" s="246"/>
      <c r="ZV32" s="246"/>
      <c r="ZW32" s="246"/>
      <c r="ZX32" s="246"/>
      <c r="ZY32" s="246"/>
      <c r="ZZ32" s="246"/>
      <c r="AAA32" s="246"/>
      <c r="AAB32" s="246"/>
      <c r="AAC32" s="246"/>
      <c r="AAD32" s="246"/>
      <c r="AAE32" s="246"/>
      <c r="AAF32" s="246"/>
      <c r="AAG32" s="246"/>
      <c r="AAH32" s="246"/>
      <c r="AAI32" s="246"/>
      <c r="AAJ32" s="246"/>
      <c r="AAK32" s="246"/>
      <c r="AAL32" s="246"/>
      <c r="AAM32" s="246"/>
      <c r="AAN32" s="246"/>
      <c r="AAO32" s="246"/>
      <c r="AAP32" s="246"/>
      <c r="AAQ32" s="246"/>
      <c r="AAR32" s="246"/>
      <c r="AAS32" s="246"/>
      <c r="AAT32" s="246"/>
      <c r="AAU32" s="246"/>
      <c r="AAV32" s="246"/>
      <c r="AAW32" s="246"/>
      <c r="AAX32" s="246"/>
      <c r="AAY32" s="246"/>
      <c r="AAZ32" s="246"/>
      <c r="ABA32" s="246"/>
      <c r="ABB32" s="246"/>
      <c r="ABC32" s="246"/>
      <c r="ABD32" s="246"/>
      <c r="ABE32" s="246"/>
      <c r="ABF32" s="246"/>
      <c r="ABG32" s="246"/>
      <c r="ABH32" s="246"/>
      <c r="ABI32" s="246"/>
      <c r="ABJ32" s="246"/>
      <c r="ABK32" s="246"/>
      <c r="ABL32" s="246"/>
      <c r="ABM32" s="246"/>
      <c r="ABN32" s="246"/>
      <c r="ABO32" s="246"/>
      <c r="ABP32" s="246"/>
      <c r="ABQ32" s="246"/>
      <c r="ABR32" s="246"/>
      <c r="ABS32" s="246"/>
      <c r="ABT32" s="246"/>
      <c r="ABU32" s="246"/>
      <c r="ABV32" s="246"/>
      <c r="ABW32" s="246"/>
      <c r="ABX32" s="246"/>
      <c r="ABY32" s="246"/>
      <c r="ABZ32" s="246"/>
      <c r="ACA32" s="246"/>
      <c r="ACB32" s="246"/>
      <c r="ACC32" s="246"/>
      <c r="ACD32" s="246"/>
      <c r="ACE32" s="246"/>
      <c r="ACF32" s="246"/>
      <c r="ACG32" s="246"/>
      <c r="ACH32" s="246"/>
      <c r="ACI32" s="246"/>
      <c r="ACJ32" s="246"/>
      <c r="ACK32" s="246"/>
      <c r="ACL32" s="246"/>
      <c r="ACM32" s="246"/>
      <c r="ACN32" s="246"/>
      <c r="ACO32" s="246"/>
      <c r="ACP32" s="246"/>
      <c r="ACQ32" s="246"/>
      <c r="ACR32" s="246"/>
      <c r="ACS32" s="246"/>
      <c r="ACT32" s="246"/>
      <c r="ACU32" s="246"/>
      <c r="ACV32" s="246"/>
      <c r="ACW32" s="246"/>
      <c r="ACX32" s="246"/>
      <c r="ACY32" s="246"/>
      <c r="ACZ32" s="246"/>
      <c r="ADA32" s="246"/>
      <c r="ADB32" s="246"/>
      <c r="ADC32" s="246"/>
      <c r="ADD32" s="246"/>
      <c r="ADE32" s="246"/>
      <c r="ADF32" s="246"/>
      <c r="ADG32" s="246"/>
      <c r="ADH32" s="246"/>
      <c r="ADI32" s="246"/>
      <c r="ADJ32" s="246"/>
      <c r="ADK32" s="246"/>
      <c r="ADL32" s="246"/>
      <c r="ADM32" s="246"/>
      <c r="ADN32" s="246"/>
      <c r="ADO32" s="246"/>
      <c r="ADP32" s="246"/>
      <c r="ADQ32" s="246"/>
      <c r="ADR32" s="246"/>
      <c r="ADS32" s="246"/>
      <c r="ADT32" s="246"/>
      <c r="ADU32" s="246"/>
      <c r="ADV32" s="246"/>
      <c r="ADW32" s="246"/>
      <c r="ADX32" s="246"/>
      <c r="ADY32" s="246"/>
      <c r="ADZ32" s="246"/>
      <c r="AEA32" s="246"/>
      <c r="AEB32" s="246"/>
      <c r="AEC32" s="246"/>
      <c r="AED32" s="246"/>
      <c r="AEE32" s="246"/>
      <c r="AEF32" s="246"/>
      <c r="AEG32" s="246"/>
      <c r="AEH32" s="246"/>
      <c r="AEI32" s="246"/>
      <c r="AEJ32" s="246"/>
      <c r="AEK32" s="246"/>
      <c r="AEL32" s="246"/>
      <c r="AEM32" s="246"/>
      <c r="AEN32" s="246"/>
      <c r="AEO32" s="246"/>
      <c r="AEP32" s="246"/>
      <c r="AEQ32" s="246"/>
      <c r="AER32" s="246"/>
      <c r="AES32" s="246"/>
      <c r="AET32" s="246"/>
      <c r="AEU32" s="246"/>
      <c r="AEV32" s="246"/>
      <c r="AEW32" s="246"/>
      <c r="AEX32" s="246"/>
      <c r="AEY32" s="246"/>
      <c r="AEZ32" s="246"/>
      <c r="AFA32" s="246"/>
      <c r="AFB32" s="246"/>
      <c r="AFC32" s="246"/>
      <c r="AFD32" s="246"/>
      <c r="AFE32" s="246"/>
      <c r="AFF32" s="246"/>
      <c r="AFG32" s="246"/>
      <c r="AFH32" s="246"/>
      <c r="AFI32" s="246"/>
      <c r="AFJ32" s="246"/>
      <c r="AFK32" s="246"/>
      <c r="AFL32" s="246"/>
      <c r="AFM32" s="246"/>
      <c r="AFN32" s="246"/>
      <c r="AFO32" s="246"/>
      <c r="AFP32" s="246"/>
      <c r="AFQ32" s="246"/>
      <c r="AFR32" s="246"/>
      <c r="AFS32" s="246"/>
      <c r="AFT32" s="246"/>
      <c r="AFU32" s="246"/>
      <c r="AFV32" s="246"/>
      <c r="AFW32" s="246"/>
      <c r="AFX32" s="246"/>
      <c r="AFY32" s="246"/>
      <c r="AFZ32" s="246"/>
      <c r="AGA32" s="246"/>
      <c r="AGB32" s="246"/>
      <c r="AGC32" s="246"/>
      <c r="AGD32" s="246"/>
      <c r="AGE32" s="246"/>
      <c r="AGF32" s="246"/>
      <c r="AGG32" s="246"/>
      <c r="AGH32" s="246"/>
      <c r="AGI32" s="246"/>
      <c r="AGJ32" s="246"/>
      <c r="AGK32" s="246"/>
      <c r="AGL32" s="246"/>
      <c r="AGM32" s="246"/>
      <c r="AGN32" s="246"/>
      <c r="AGO32" s="246"/>
      <c r="AGP32" s="246"/>
      <c r="AGQ32" s="246"/>
      <c r="AGR32" s="246"/>
      <c r="AGS32" s="246"/>
      <c r="AGT32" s="246"/>
      <c r="AGU32" s="246"/>
      <c r="AGV32" s="246"/>
      <c r="AGW32" s="246"/>
      <c r="AGX32" s="246"/>
      <c r="AGY32" s="246"/>
      <c r="AGZ32" s="246"/>
      <c r="AHA32" s="246"/>
      <c r="AHB32" s="246"/>
      <c r="AHC32" s="246"/>
      <c r="AHD32" s="246"/>
      <c r="AHE32" s="246"/>
      <c r="AHF32" s="246"/>
      <c r="AHG32" s="246"/>
      <c r="AHH32" s="246"/>
      <c r="AHI32" s="246"/>
      <c r="AHJ32" s="246"/>
      <c r="AHK32" s="246"/>
      <c r="AHL32" s="246"/>
      <c r="AHM32" s="246"/>
      <c r="AHN32" s="246"/>
      <c r="AHO32" s="246"/>
      <c r="AHP32" s="246"/>
      <c r="AHQ32" s="246"/>
      <c r="AHR32" s="246"/>
      <c r="AHS32" s="246"/>
      <c r="AHT32" s="246"/>
      <c r="AHU32" s="246"/>
      <c r="AHV32" s="246"/>
      <c r="AHW32" s="246"/>
      <c r="AHX32" s="246"/>
      <c r="AHY32" s="246"/>
      <c r="AHZ32" s="246"/>
      <c r="AIA32" s="246"/>
      <c r="AIB32" s="246"/>
      <c r="AIC32" s="246"/>
      <c r="AID32" s="246"/>
      <c r="AIE32" s="246"/>
      <c r="AIF32" s="246"/>
      <c r="AIG32" s="246"/>
      <c r="AIH32" s="246"/>
      <c r="AII32" s="246"/>
      <c r="AIJ32" s="246"/>
      <c r="AIK32" s="246"/>
      <c r="AIL32" s="246"/>
      <c r="AIM32" s="246"/>
      <c r="AIN32" s="246"/>
      <c r="AIO32" s="246"/>
      <c r="AIP32" s="246"/>
      <c r="AIQ32" s="246"/>
      <c r="AIR32" s="246"/>
      <c r="AIS32" s="246"/>
      <c r="AIT32" s="246"/>
      <c r="AIU32" s="246"/>
      <c r="AIV32" s="246"/>
      <c r="AIW32" s="246"/>
      <c r="AIX32" s="246"/>
      <c r="AIY32" s="246"/>
      <c r="AIZ32" s="246"/>
      <c r="AJA32" s="246"/>
      <c r="AJB32" s="246"/>
      <c r="AJC32" s="246"/>
      <c r="AJD32" s="246"/>
      <c r="AJE32" s="246"/>
      <c r="AJF32" s="246"/>
      <c r="AJG32" s="246"/>
      <c r="AJH32" s="246"/>
      <c r="AJI32" s="246"/>
      <c r="AJJ32" s="246"/>
      <c r="AJK32" s="246"/>
      <c r="AJL32" s="246"/>
      <c r="AJM32" s="246"/>
      <c r="AJN32" s="246"/>
      <c r="AJO32" s="246"/>
      <c r="AJP32" s="246"/>
      <c r="AJQ32" s="246"/>
      <c r="AJR32" s="246"/>
      <c r="AJS32" s="246"/>
      <c r="AJT32" s="246"/>
      <c r="AJU32" s="246"/>
      <c r="AJV32" s="246"/>
      <c r="AJW32" s="246"/>
      <c r="AJX32" s="246"/>
      <c r="AJY32" s="246"/>
      <c r="AJZ32" s="246"/>
      <c r="AKA32" s="246"/>
      <c r="AKB32" s="246"/>
      <c r="AKC32" s="246"/>
      <c r="AKD32" s="246"/>
      <c r="AKE32" s="246"/>
      <c r="AKF32" s="246"/>
      <c r="AKG32" s="246"/>
      <c r="AKH32" s="246"/>
      <c r="AKI32" s="246"/>
      <c r="AKJ32" s="246"/>
      <c r="AKK32" s="246"/>
      <c r="AKL32" s="246"/>
      <c r="AKM32" s="246"/>
      <c r="AKN32" s="246"/>
      <c r="AKO32" s="246"/>
      <c r="AKP32" s="246"/>
      <c r="AKQ32" s="246"/>
      <c r="AKR32" s="246"/>
      <c r="AKS32" s="246"/>
      <c r="AKT32" s="246"/>
      <c r="AKU32" s="246"/>
      <c r="AKV32" s="246"/>
      <c r="AKW32" s="246"/>
      <c r="AKX32" s="246"/>
      <c r="AKY32" s="246"/>
      <c r="AKZ32" s="246"/>
      <c r="ALA32" s="246"/>
      <c r="ALB32" s="246"/>
      <c r="ALC32" s="246"/>
      <c r="ALD32" s="246"/>
      <c r="ALE32" s="246"/>
      <c r="ALF32" s="246"/>
      <c r="ALG32" s="246"/>
      <c r="ALH32" s="246"/>
      <c r="ALI32" s="246"/>
      <c r="ALJ32" s="246"/>
      <c r="ALK32" s="246"/>
      <c r="ALL32" s="246"/>
      <c r="ALM32" s="246"/>
      <c r="ALN32" s="246"/>
      <c r="ALO32" s="246"/>
      <c r="ALP32" s="246"/>
    </row>
    <row r="33" spans="1:1004" s="275" customFormat="1" ht="21.75" customHeight="1" x14ac:dyDescent="0.2">
      <c r="A33" s="276" t="s">
        <v>281</v>
      </c>
      <c r="B33" s="269" t="s">
        <v>282</v>
      </c>
      <c r="C33" s="270">
        <v>0.86</v>
      </c>
      <c r="D33" s="271" t="s">
        <v>4</v>
      </c>
      <c r="E33" s="272"/>
      <c r="F33" s="273">
        <f>+C33*E33</f>
        <v>0</v>
      </c>
      <c r="G33" s="277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S33" s="246"/>
      <c r="BT33" s="246"/>
      <c r="BU33" s="246"/>
      <c r="BV33" s="246"/>
      <c r="BW33" s="246"/>
      <c r="BX33" s="246"/>
      <c r="BY33" s="246"/>
      <c r="BZ33" s="246"/>
      <c r="CA33" s="246"/>
      <c r="CB33" s="246"/>
      <c r="CC33" s="246"/>
      <c r="CD33" s="246"/>
      <c r="CE33" s="246"/>
      <c r="CF33" s="246"/>
      <c r="CG33" s="246"/>
      <c r="CH33" s="246"/>
      <c r="CI33" s="246"/>
      <c r="CJ33" s="246"/>
      <c r="CK33" s="246"/>
      <c r="CL33" s="246"/>
      <c r="CM33" s="246"/>
      <c r="CN33" s="246"/>
      <c r="CO33" s="246"/>
      <c r="CP33" s="246"/>
      <c r="CQ33" s="246"/>
      <c r="CR33" s="246"/>
      <c r="CS33" s="246"/>
      <c r="CT33" s="246"/>
      <c r="CU33" s="246"/>
      <c r="CV33" s="246"/>
      <c r="CW33" s="246"/>
      <c r="CX33" s="246"/>
      <c r="CY33" s="246"/>
      <c r="CZ33" s="246"/>
      <c r="DA33" s="246"/>
      <c r="DB33" s="246"/>
      <c r="DC33" s="246"/>
      <c r="DD33" s="246"/>
      <c r="DE33" s="246"/>
      <c r="DF33" s="246"/>
      <c r="DG33" s="246"/>
      <c r="DH33" s="246"/>
      <c r="DI33" s="246"/>
      <c r="DJ33" s="246"/>
      <c r="DK33" s="246"/>
      <c r="DL33" s="246"/>
      <c r="DM33" s="246"/>
      <c r="DN33" s="246"/>
      <c r="DO33" s="246"/>
      <c r="DP33" s="246"/>
      <c r="DQ33" s="246"/>
      <c r="DR33" s="246"/>
      <c r="DS33" s="246"/>
      <c r="DT33" s="246"/>
      <c r="DU33" s="246"/>
      <c r="DV33" s="246"/>
      <c r="DW33" s="246"/>
      <c r="DX33" s="246"/>
      <c r="DY33" s="246"/>
      <c r="DZ33" s="246"/>
      <c r="EA33" s="246"/>
      <c r="EB33" s="246"/>
      <c r="EC33" s="246"/>
      <c r="ED33" s="246"/>
      <c r="EE33" s="246"/>
      <c r="EF33" s="246"/>
      <c r="EG33" s="246"/>
      <c r="EH33" s="246"/>
      <c r="EI33" s="246"/>
      <c r="EJ33" s="246"/>
      <c r="EK33" s="246"/>
      <c r="EL33" s="246"/>
      <c r="EM33" s="246"/>
      <c r="EN33" s="246"/>
      <c r="EO33" s="246"/>
      <c r="EP33" s="246"/>
      <c r="EQ33" s="246"/>
      <c r="ER33" s="246"/>
      <c r="ES33" s="246"/>
      <c r="ET33" s="246"/>
      <c r="EU33" s="246"/>
      <c r="EV33" s="246"/>
      <c r="EW33" s="246"/>
      <c r="EX33" s="246"/>
      <c r="EY33" s="246"/>
      <c r="EZ33" s="246"/>
      <c r="FA33" s="246"/>
      <c r="FB33" s="246"/>
      <c r="FC33" s="246"/>
      <c r="FD33" s="246"/>
      <c r="FE33" s="246"/>
      <c r="FF33" s="246"/>
      <c r="FG33" s="246"/>
      <c r="FH33" s="246"/>
      <c r="FI33" s="246"/>
      <c r="FJ33" s="246"/>
      <c r="FK33" s="246"/>
      <c r="FL33" s="246"/>
      <c r="FM33" s="246"/>
      <c r="FN33" s="246"/>
      <c r="FO33" s="246"/>
      <c r="FP33" s="246"/>
      <c r="FQ33" s="246"/>
      <c r="FR33" s="246"/>
      <c r="FS33" s="246"/>
      <c r="FT33" s="246"/>
      <c r="FU33" s="246"/>
      <c r="FV33" s="246"/>
      <c r="FW33" s="246"/>
      <c r="FX33" s="246"/>
      <c r="FY33" s="246"/>
      <c r="FZ33" s="246"/>
      <c r="GA33" s="246"/>
      <c r="GB33" s="246"/>
      <c r="GC33" s="246"/>
      <c r="GD33" s="246"/>
      <c r="GE33" s="246"/>
      <c r="GF33" s="246"/>
      <c r="GG33" s="246"/>
      <c r="GH33" s="246"/>
      <c r="GI33" s="246"/>
      <c r="GJ33" s="246"/>
      <c r="GK33" s="246"/>
      <c r="GL33" s="246"/>
      <c r="GM33" s="246"/>
      <c r="GN33" s="246"/>
      <c r="GO33" s="246"/>
      <c r="GP33" s="246"/>
      <c r="GQ33" s="246"/>
      <c r="GR33" s="246"/>
      <c r="GS33" s="246"/>
      <c r="GT33" s="246"/>
      <c r="GU33" s="246"/>
      <c r="GV33" s="246"/>
      <c r="GW33" s="246"/>
      <c r="GX33" s="246"/>
      <c r="GY33" s="246"/>
      <c r="GZ33" s="246"/>
      <c r="HA33" s="246"/>
      <c r="HB33" s="246"/>
      <c r="HC33" s="246"/>
      <c r="HD33" s="246"/>
      <c r="HE33" s="246"/>
      <c r="HF33" s="246"/>
      <c r="HG33" s="246"/>
      <c r="HH33" s="246"/>
      <c r="HI33" s="246"/>
      <c r="HJ33" s="246"/>
      <c r="HK33" s="246"/>
      <c r="HL33" s="246"/>
      <c r="HM33" s="246"/>
      <c r="HN33" s="246"/>
      <c r="HO33" s="246"/>
      <c r="HP33" s="246"/>
      <c r="HQ33" s="246"/>
      <c r="HR33" s="246"/>
      <c r="HS33" s="246"/>
      <c r="HT33" s="246"/>
      <c r="HU33" s="246"/>
      <c r="HV33" s="246"/>
      <c r="HW33" s="246"/>
      <c r="HX33" s="246"/>
      <c r="HY33" s="246"/>
      <c r="HZ33" s="246"/>
      <c r="IA33" s="246"/>
      <c r="IB33" s="246"/>
      <c r="IC33" s="246"/>
      <c r="ID33" s="246"/>
      <c r="IE33" s="246"/>
      <c r="IF33" s="246"/>
      <c r="IG33" s="246"/>
      <c r="IH33" s="246"/>
      <c r="II33" s="246"/>
      <c r="IJ33" s="246"/>
      <c r="IK33" s="246"/>
      <c r="IL33" s="246"/>
      <c r="IM33" s="246"/>
      <c r="IN33" s="246"/>
      <c r="IO33" s="246"/>
      <c r="IP33" s="246"/>
      <c r="IQ33" s="246"/>
      <c r="IR33" s="246"/>
      <c r="IS33" s="246"/>
      <c r="IT33" s="246"/>
      <c r="IU33" s="246"/>
      <c r="IV33" s="246"/>
      <c r="IW33" s="246"/>
      <c r="IX33" s="246"/>
      <c r="IY33" s="246"/>
      <c r="IZ33" s="246"/>
      <c r="JA33" s="246"/>
      <c r="JB33" s="246"/>
      <c r="JC33" s="246"/>
      <c r="JD33" s="246"/>
      <c r="JE33" s="246"/>
      <c r="JF33" s="246"/>
      <c r="JG33" s="246"/>
      <c r="JH33" s="246"/>
      <c r="JI33" s="246"/>
      <c r="JJ33" s="246"/>
      <c r="JK33" s="246"/>
      <c r="JL33" s="246"/>
      <c r="JM33" s="246"/>
      <c r="JN33" s="246"/>
      <c r="JO33" s="246"/>
      <c r="JP33" s="246"/>
      <c r="JQ33" s="246"/>
      <c r="JR33" s="246"/>
      <c r="JS33" s="246"/>
      <c r="JT33" s="246"/>
      <c r="JU33" s="246"/>
      <c r="JV33" s="246"/>
      <c r="JW33" s="246"/>
      <c r="JX33" s="246"/>
      <c r="JY33" s="246"/>
      <c r="JZ33" s="246"/>
      <c r="KA33" s="246"/>
      <c r="KB33" s="246"/>
      <c r="KC33" s="246"/>
      <c r="KD33" s="246"/>
      <c r="KE33" s="246"/>
      <c r="KF33" s="246"/>
      <c r="KG33" s="246"/>
      <c r="KH33" s="246"/>
      <c r="KI33" s="246"/>
      <c r="KJ33" s="246"/>
      <c r="KK33" s="246"/>
      <c r="KL33" s="246"/>
      <c r="KM33" s="246"/>
      <c r="KN33" s="246"/>
      <c r="KO33" s="246"/>
      <c r="KP33" s="246"/>
      <c r="KQ33" s="246"/>
      <c r="KR33" s="246"/>
      <c r="KS33" s="246"/>
      <c r="KT33" s="246"/>
      <c r="KU33" s="246"/>
      <c r="KV33" s="246"/>
      <c r="KW33" s="246"/>
      <c r="KX33" s="246"/>
      <c r="KY33" s="246"/>
      <c r="KZ33" s="246"/>
      <c r="LA33" s="246"/>
      <c r="LB33" s="246"/>
      <c r="LC33" s="246"/>
      <c r="LD33" s="246"/>
      <c r="LE33" s="246"/>
      <c r="LF33" s="246"/>
      <c r="LG33" s="246"/>
      <c r="LH33" s="246"/>
      <c r="LI33" s="246"/>
      <c r="LJ33" s="246"/>
      <c r="LK33" s="246"/>
      <c r="LL33" s="246"/>
      <c r="LM33" s="246"/>
      <c r="LN33" s="246"/>
      <c r="LO33" s="246"/>
      <c r="LP33" s="246"/>
      <c r="LQ33" s="246"/>
      <c r="LR33" s="246"/>
      <c r="LS33" s="246"/>
      <c r="LT33" s="246"/>
      <c r="LU33" s="246"/>
      <c r="LV33" s="246"/>
      <c r="LW33" s="246"/>
      <c r="LX33" s="246"/>
      <c r="LY33" s="246"/>
      <c r="LZ33" s="246"/>
      <c r="MA33" s="246"/>
      <c r="MB33" s="246"/>
      <c r="MC33" s="246"/>
      <c r="MD33" s="246"/>
      <c r="ME33" s="246"/>
      <c r="MF33" s="246"/>
      <c r="MG33" s="246"/>
      <c r="MH33" s="246"/>
      <c r="MI33" s="246"/>
      <c r="MJ33" s="246"/>
      <c r="MK33" s="246"/>
      <c r="ML33" s="246"/>
      <c r="MM33" s="246"/>
      <c r="MN33" s="246"/>
      <c r="MO33" s="246"/>
      <c r="MP33" s="246"/>
      <c r="MQ33" s="246"/>
      <c r="MR33" s="246"/>
      <c r="MS33" s="246"/>
      <c r="MT33" s="246"/>
      <c r="MU33" s="246"/>
      <c r="MV33" s="246"/>
      <c r="MW33" s="246"/>
      <c r="MX33" s="246"/>
      <c r="MY33" s="246"/>
      <c r="MZ33" s="246"/>
      <c r="NA33" s="246"/>
      <c r="NB33" s="246"/>
      <c r="NC33" s="246"/>
      <c r="ND33" s="246"/>
      <c r="NE33" s="246"/>
      <c r="NF33" s="246"/>
      <c r="NG33" s="246"/>
      <c r="NH33" s="246"/>
      <c r="NI33" s="246"/>
      <c r="NJ33" s="246"/>
      <c r="NK33" s="246"/>
      <c r="NL33" s="246"/>
      <c r="NM33" s="246"/>
      <c r="NN33" s="246"/>
      <c r="NO33" s="246"/>
      <c r="NP33" s="246"/>
      <c r="NQ33" s="246"/>
      <c r="NR33" s="246"/>
      <c r="NS33" s="246"/>
      <c r="NT33" s="246"/>
      <c r="NU33" s="246"/>
      <c r="NV33" s="246"/>
      <c r="NW33" s="246"/>
      <c r="NX33" s="246"/>
      <c r="NY33" s="246"/>
      <c r="NZ33" s="246"/>
      <c r="OA33" s="246"/>
      <c r="OB33" s="246"/>
      <c r="OC33" s="246"/>
      <c r="OD33" s="246"/>
      <c r="OE33" s="246"/>
      <c r="OF33" s="246"/>
      <c r="OG33" s="246"/>
      <c r="OH33" s="246"/>
      <c r="OI33" s="246"/>
      <c r="OJ33" s="246"/>
      <c r="OK33" s="246"/>
      <c r="OL33" s="246"/>
      <c r="OM33" s="246"/>
      <c r="ON33" s="246"/>
      <c r="OO33" s="246"/>
      <c r="OP33" s="246"/>
      <c r="OQ33" s="246"/>
      <c r="OR33" s="246"/>
      <c r="OS33" s="246"/>
      <c r="OT33" s="246"/>
      <c r="OU33" s="246"/>
      <c r="OV33" s="246"/>
      <c r="OW33" s="246"/>
      <c r="OX33" s="246"/>
      <c r="OY33" s="246"/>
      <c r="OZ33" s="246"/>
      <c r="PA33" s="246"/>
      <c r="PB33" s="246"/>
      <c r="PC33" s="246"/>
      <c r="PD33" s="246"/>
      <c r="PE33" s="246"/>
      <c r="PF33" s="246"/>
      <c r="PG33" s="246"/>
      <c r="PH33" s="246"/>
      <c r="PI33" s="246"/>
      <c r="PJ33" s="246"/>
      <c r="PK33" s="246"/>
      <c r="PL33" s="246"/>
      <c r="PM33" s="246"/>
      <c r="PN33" s="246"/>
      <c r="PO33" s="246"/>
      <c r="PP33" s="246"/>
      <c r="PQ33" s="246"/>
      <c r="PR33" s="246"/>
      <c r="PS33" s="246"/>
      <c r="PT33" s="246"/>
      <c r="PU33" s="246"/>
      <c r="PV33" s="246"/>
      <c r="PW33" s="246"/>
      <c r="PX33" s="246"/>
      <c r="PY33" s="246"/>
      <c r="PZ33" s="246"/>
      <c r="QA33" s="246"/>
      <c r="QB33" s="246"/>
      <c r="QC33" s="246"/>
      <c r="QD33" s="246"/>
      <c r="QE33" s="246"/>
      <c r="QF33" s="246"/>
      <c r="QG33" s="246"/>
      <c r="QH33" s="246"/>
      <c r="QI33" s="246"/>
      <c r="QJ33" s="246"/>
      <c r="QK33" s="246"/>
      <c r="QL33" s="246"/>
      <c r="QM33" s="246"/>
      <c r="QN33" s="246"/>
      <c r="QO33" s="246"/>
      <c r="QP33" s="246"/>
      <c r="QQ33" s="246"/>
      <c r="QR33" s="246"/>
      <c r="QS33" s="246"/>
      <c r="QT33" s="246"/>
      <c r="QU33" s="246"/>
      <c r="QV33" s="246"/>
      <c r="QW33" s="246"/>
      <c r="QX33" s="246"/>
      <c r="QY33" s="246"/>
      <c r="QZ33" s="246"/>
      <c r="RA33" s="246"/>
      <c r="RB33" s="246"/>
      <c r="RC33" s="246"/>
      <c r="RD33" s="246"/>
      <c r="RE33" s="246"/>
      <c r="RF33" s="246"/>
      <c r="RG33" s="246"/>
      <c r="RH33" s="246"/>
      <c r="RI33" s="246"/>
      <c r="RJ33" s="246"/>
      <c r="RK33" s="246"/>
      <c r="RL33" s="246"/>
      <c r="RM33" s="246"/>
      <c r="RN33" s="246"/>
      <c r="RO33" s="246"/>
      <c r="RP33" s="246"/>
      <c r="RQ33" s="246"/>
      <c r="RR33" s="246"/>
      <c r="RS33" s="246"/>
      <c r="RT33" s="246"/>
      <c r="RU33" s="246"/>
      <c r="RV33" s="246"/>
      <c r="RW33" s="246"/>
      <c r="RX33" s="246"/>
      <c r="RY33" s="246"/>
      <c r="RZ33" s="246"/>
      <c r="SA33" s="246"/>
      <c r="SB33" s="246"/>
      <c r="SC33" s="246"/>
      <c r="SD33" s="246"/>
      <c r="SE33" s="246"/>
      <c r="SF33" s="246"/>
      <c r="SG33" s="246"/>
      <c r="SH33" s="246"/>
      <c r="SI33" s="246"/>
      <c r="SJ33" s="246"/>
      <c r="SK33" s="246"/>
      <c r="SL33" s="246"/>
      <c r="SM33" s="246"/>
      <c r="SN33" s="246"/>
      <c r="SO33" s="246"/>
      <c r="SP33" s="246"/>
      <c r="SQ33" s="246"/>
      <c r="SR33" s="246"/>
      <c r="SS33" s="246"/>
      <c r="ST33" s="246"/>
      <c r="SU33" s="246"/>
      <c r="SV33" s="246"/>
      <c r="SW33" s="246"/>
      <c r="SX33" s="246"/>
      <c r="SY33" s="246"/>
      <c r="SZ33" s="246"/>
      <c r="TA33" s="246"/>
      <c r="TB33" s="246"/>
      <c r="TC33" s="246"/>
      <c r="TD33" s="246"/>
      <c r="TE33" s="246"/>
      <c r="TF33" s="246"/>
      <c r="TG33" s="246"/>
      <c r="TH33" s="246"/>
      <c r="TI33" s="246"/>
      <c r="TJ33" s="246"/>
      <c r="TK33" s="246"/>
      <c r="TL33" s="246"/>
      <c r="TM33" s="246"/>
      <c r="TN33" s="246"/>
      <c r="TO33" s="246"/>
      <c r="TP33" s="246"/>
      <c r="TQ33" s="246"/>
      <c r="TR33" s="246"/>
      <c r="TS33" s="246"/>
      <c r="TT33" s="246"/>
      <c r="TU33" s="246"/>
      <c r="TV33" s="246"/>
      <c r="TW33" s="246"/>
      <c r="TX33" s="246"/>
      <c r="TY33" s="246"/>
      <c r="TZ33" s="246"/>
      <c r="UA33" s="246"/>
      <c r="UB33" s="246"/>
      <c r="UC33" s="246"/>
      <c r="UD33" s="246"/>
      <c r="UE33" s="246"/>
      <c r="UF33" s="246"/>
      <c r="UG33" s="246"/>
      <c r="UH33" s="246"/>
      <c r="UI33" s="246"/>
      <c r="UJ33" s="246"/>
      <c r="UK33" s="246"/>
      <c r="UL33" s="246"/>
      <c r="UM33" s="246"/>
      <c r="UN33" s="246"/>
      <c r="UO33" s="246"/>
      <c r="UP33" s="246"/>
      <c r="UQ33" s="246"/>
      <c r="UR33" s="246"/>
      <c r="US33" s="246"/>
      <c r="UT33" s="246"/>
      <c r="UU33" s="246"/>
      <c r="UV33" s="246"/>
      <c r="UW33" s="246"/>
      <c r="UX33" s="246"/>
      <c r="UY33" s="246"/>
      <c r="UZ33" s="246"/>
      <c r="VA33" s="246"/>
      <c r="VB33" s="246"/>
      <c r="VC33" s="246"/>
      <c r="VD33" s="246"/>
      <c r="VE33" s="246"/>
      <c r="VF33" s="246"/>
      <c r="VG33" s="246"/>
      <c r="VH33" s="246"/>
      <c r="VI33" s="246"/>
      <c r="VJ33" s="246"/>
      <c r="VK33" s="246"/>
      <c r="VL33" s="246"/>
      <c r="VM33" s="246"/>
      <c r="VN33" s="246"/>
      <c r="VO33" s="246"/>
      <c r="VP33" s="246"/>
      <c r="VQ33" s="246"/>
      <c r="VR33" s="246"/>
      <c r="VS33" s="246"/>
      <c r="VT33" s="246"/>
      <c r="VU33" s="246"/>
      <c r="VV33" s="246"/>
      <c r="VW33" s="246"/>
      <c r="VX33" s="246"/>
      <c r="VY33" s="246"/>
      <c r="VZ33" s="246"/>
      <c r="WA33" s="246"/>
      <c r="WB33" s="246"/>
      <c r="WC33" s="246"/>
      <c r="WD33" s="246"/>
      <c r="WE33" s="246"/>
      <c r="WF33" s="246"/>
      <c r="WG33" s="246"/>
      <c r="WH33" s="246"/>
      <c r="WI33" s="246"/>
      <c r="WJ33" s="246"/>
      <c r="WK33" s="246"/>
      <c r="WL33" s="246"/>
      <c r="WM33" s="246"/>
      <c r="WN33" s="246"/>
      <c r="WO33" s="246"/>
      <c r="WP33" s="246"/>
      <c r="WQ33" s="246"/>
      <c r="WR33" s="246"/>
      <c r="WS33" s="246"/>
      <c r="WT33" s="246"/>
      <c r="WU33" s="246"/>
      <c r="WV33" s="246"/>
      <c r="WW33" s="246"/>
      <c r="WX33" s="246"/>
      <c r="WY33" s="246"/>
      <c r="WZ33" s="246"/>
      <c r="XA33" s="246"/>
      <c r="XB33" s="246"/>
      <c r="XC33" s="246"/>
      <c r="XD33" s="246"/>
      <c r="XE33" s="246"/>
      <c r="XF33" s="246"/>
      <c r="XG33" s="246"/>
      <c r="XH33" s="246"/>
      <c r="XI33" s="246"/>
      <c r="XJ33" s="246"/>
      <c r="XK33" s="246"/>
      <c r="XL33" s="246"/>
      <c r="XM33" s="246"/>
      <c r="XN33" s="246"/>
      <c r="XO33" s="246"/>
      <c r="XP33" s="246"/>
      <c r="XQ33" s="246"/>
      <c r="XR33" s="246"/>
      <c r="XS33" s="246"/>
      <c r="XT33" s="246"/>
      <c r="XU33" s="246"/>
      <c r="XV33" s="246"/>
      <c r="XW33" s="246"/>
      <c r="XX33" s="246"/>
      <c r="XY33" s="246"/>
      <c r="XZ33" s="246"/>
      <c r="YA33" s="246"/>
      <c r="YB33" s="246"/>
      <c r="YC33" s="246"/>
      <c r="YD33" s="246"/>
      <c r="YE33" s="246"/>
      <c r="YF33" s="246"/>
      <c r="YG33" s="246"/>
      <c r="YH33" s="246"/>
      <c r="YI33" s="246"/>
      <c r="YJ33" s="246"/>
      <c r="YK33" s="246"/>
      <c r="YL33" s="246"/>
      <c r="YM33" s="246"/>
      <c r="YN33" s="246"/>
      <c r="YO33" s="246"/>
      <c r="YP33" s="246"/>
      <c r="YQ33" s="246"/>
      <c r="YR33" s="246"/>
      <c r="YS33" s="246"/>
      <c r="YT33" s="246"/>
      <c r="YU33" s="246"/>
      <c r="YV33" s="246"/>
      <c r="YW33" s="246"/>
      <c r="YX33" s="246"/>
      <c r="YY33" s="246"/>
      <c r="YZ33" s="246"/>
      <c r="ZA33" s="246"/>
      <c r="ZB33" s="246"/>
      <c r="ZC33" s="246"/>
      <c r="ZD33" s="246"/>
      <c r="ZE33" s="246"/>
      <c r="ZF33" s="246"/>
      <c r="ZG33" s="246"/>
      <c r="ZH33" s="246"/>
      <c r="ZI33" s="246"/>
      <c r="ZJ33" s="246"/>
      <c r="ZK33" s="246"/>
      <c r="ZL33" s="246"/>
      <c r="ZM33" s="246"/>
      <c r="ZN33" s="246"/>
      <c r="ZO33" s="246"/>
      <c r="ZP33" s="246"/>
      <c r="ZQ33" s="246"/>
      <c r="ZR33" s="246"/>
      <c r="ZS33" s="246"/>
      <c r="ZT33" s="246"/>
      <c r="ZU33" s="246"/>
      <c r="ZV33" s="246"/>
      <c r="ZW33" s="246"/>
      <c r="ZX33" s="246"/>
      <c r="ZY33" s="246"/>
      <c r="ZZ33" s="246"/>
      <c r="AAA33" s="246"/>
      <c r="AAB33" s="246"/>
      <c r="AAC33" s="246"/>
      <c r="AAD33" s="246"/>
      <c r="AAE33" s="246"/>
      <c r="AAF33" s="246"/>
      <c r="AAG33" s="246"/>
      <c r="AAH33" s="246"/>
      <c r="AAI33" s="246"/>
      <c r="AAJ33" s="246"/>
      <c r="AAK33" s="246"/>
      <c r="AAL33" s="246"/>
      <c r="AAM33" s="246"/>
      <c r="AAN33" s="246"/>
      <c r="AAO33" s="246"/>
      <c r="AAP33" s="246"/>
      <c r="AAQ33" s="246"/>
      <c r="AAR33" s="246"/>
      <c r="AAS33" s="246"/>
      <c r="AAT33" s="246"/>
      <c r="AAU33" s="246"/>
      <c r="AAV33" s="246"/>
      <c r="AAW33" s="246"/>
      <c r="AAX33" s="246"/>
      <c r="AAY33" s="246"/>
      <c r="AAZ33" s="246"/>
      <c r="ABA33" s="246"/>
      <c r="ABB33" s="246"/>
      <c r="ABC33" s="246"/>
      <c r="ABD33" s="246"/>
      <c r="ABE33" s="246"/>
      <c r="ABF33" s="246"/>
      <c r="ABG33" s="246"/>
      <c r="ABH33" s="246"/>
      <c r="ABI33" s="246"/>
      <c r="ABJ33" s="246"/>
      <c r="ABK33" s="246"/>
      <c r="ABL33" s="246"/>
      <c r="ABM33" s="246"/>
      <c r="ABN33" s="246"/>
      <c r="ABO33" s="246"/>
      <c r="ABP33" s="246"/>
      <c r="ABQ33" s="246"/>
      <c r="ABR33" s="246"/>
      <c r="ABS33" s="246"/>
      <c r="ABT33" s="246"/>
      <c r="ABU33" s="246"/>
      <c r="ABV33" s="246"/>
      <c r="ABW33" s="246"/>
      <c r="ABX33" s="246"/>
      <c r="ABY33" s="246"/>
      <c r="ABZ33" s="246"/>
      <c r="ACA33" s="246"/>
      <c r="ACB33" s="246"/>
      <c r="ACC33" s="246"/>
      <c r="ACD33" s="246"/>
      <c r="ACE33" s="246"/>
      <c r="ACF33" s="246"/>
      <c r="ACG33" s="246"/>
      <c r="ACH33" s="246"/>
      <c r="ACI33" s="246"/>
      <c r="ACJ33" s="246"/>
      <c r="ACK33" s="246"/>
      <c r="ACL33" s="246"/>
      <c r="ACM33" s="246"/>
      <c r="ACN33" s="246"/>
      <c r="ACO33" s="246"/>
      <c r="ACP33" s="246"/>
      <c r="ACQ33" s="246"/>
      <c r="ACR33" s="246"/>
      <c r="ACS33" s="246"/>
      <c r="ACT33" s="246"/>
      <c r="ACU33" s="246"/>
      <c r="ACV33" s="246"/>
      <c r="ACW33" s="246"/>
      <c r="ACX33" s="246"/>
      <c r="ACY33" s="246"/>
      <c r="ACZ33" s="246"/>
      <c r="ADA33" s="246"/>
      <c r="ADB33" s="246"/>
      <c r="ADC33" s="246"/>
      <c r="ADD33" s="246"/>
      <c r="ADE33" s="246"/>
      <c r="ADF33" s="246"/>
      <c r="ADG33" s="246"/>
      <c r="ADH33" s="246"/>
      <c r="ADI33" s="246"/>
      <c r="ADJ33" s="246"/>
      <c r="ADK33" s="246"/>
      <c r="ADL33" s="246"/>
      <c r="ADM33" s="246"/>
      <c r="ADN33" s="246"/>
      <c r="ADO33" s="246"/>
      <c r="ADP33" s="246"/>
      <c r="ADQ33" s="246"/>
      <c r="ADR33" s="246"/>
      <c r="ADS33" s="246"/>
      <c r="ADT33" s="246"/>
      <c r="ADU33" s="246"/>
      <c r="ADV33" s="246"/>
      <c r="ADW33" s="246"/>
      <c r="ADX33" s="246"/>
      <c r="ADY33" s="246"/>
      <c r="ADZ33" s="246"/>
      <c r="AEA33" s="246"/>
      <c r="AEB33" s="246"/>
      <c r="AEC33" s="246"/>
      <c r="AED33" s="246"/>
      <c r="AEE33" s="246"/>
      <c r="AEF33" s="246"/>
      <c r="AEG33" s="246"/>
      <c r="AEH33" s="246"/>
      <c r="AEI33" s="246"/>
      <c r="AEJ33" s="246"/>
      <c r="AEK33" s="246"/>
      <c r="AEL33" s="246"/>
      <c r="AEM33" s="246"/>
      <c r="AEN33" s="246"/>
      <c r="AEO33" s="246"/>
      <c r="AEP33" s="246"/>
      <c r="AEQ33" s="246"/>
      <c r="AER33" s="246"/>
      <c r="AES33" s="246"/>
      <c r="AET33" s="246"/>
      <c r="AEU33" s="246"/>
      <c r="AEV33" s="246"/>
      <c r="AEW33" s="246"/>
      <c r="AEX33" s="246"/>
      <c r="AEY33" s="246"/>
      <c r="AEZ33" s="246"/>
      <c r="AFA33" s="246"/>
      <c r="AFB33" s="246"/>
      <c r="AFC33" s="246"/>
      <c r="AFD33" s="246"/>
      <c r="AFE33" s="246"/>
      <c r="AFF33" s="246"/>
      <c r="AFG33" s="246"/>
      <c r="AFH33" s="246"/>
      <c r="AFI33" s="246"/>
      <c r="AFJ33" s="246"/>
      <c r="AFK33" s="246"/>
      <c r="AFL33" s="246"/>
      <c r="AFM33" s="246"/>
      <c r="AFN33" s="246"/>
      <c r="AFO33" s="246"/>
      <c r="AFP33" s="246"/>
      <c r="AFQ33" s="246"/>
      <c r="AFR33" s="246"/>
      <c r="AFS33" s="246"/>
      <c r="AFT33" s="246"/>
      <c r="AFU33" s="246"/>
      <c r="AFV33" s="246"/>
      <c r="AFW33" s="246"/>
      <c r="AFX33" s="246"/>
      <c r="AFY33" s="246"/>
      <c r="AFZ33" s="246"/>
      <c r="AGA33" s="246"/>
      <c r="AGB33" s="246"/>
      <c r="AGC33" s="246"/>
      <c r="AGD33" s="246"/>
      <c r="AGE33" s="246"/>
      <c r="AGF33" s="246"/>
      <c r="AGG33" s="246"/>
      <c r="AGH33" s="246"/>
      <c r="AGI33" s="246"/>
      <c r="AGJ33" s="246"/>
      <c r="AGK33" s="246"/>
      <c r="AGL33" s="246"/>
      <c r="AGM33" s="246"/>
      <c r="AGN33" s="246"/>
      <c r="AGO33" s="246"/>
      <c r="AGP33" s="246"/>
      <c r="AGQ33" s="246"/>
      <c r="AGR33" s="246"/>
      <c r="AGS33" s="246"/>
      <c r="AGT33" s="246"/>
      <c r="AGU33" s="246"/>
      <c r="AGV33" s="246"/>
      <c r="AGW33" s="246"/>
      <c r="AGX33" s="246"/>
      <c r="AGY33" s="246"/>
      <c r="AGZ33" s="246"/>
      <c r="AHA33" s="246"/>
      <c r="AHB33" s="246"/>
      <c r="AHC33" s="246"/>
      <c r="AHD33" s="246"/>
      <c r="AHE33" s="246"/>
      <c r="AHF33" s="246"/>
      <c r="AHG33" s="246"/>
      <c r="AHH33" s="246"/>
      <c r="AHI33" s="246"/>
      <c r="AHJ33" s="246"/>
      <c r="AHK33" s="246"/>
      <c r="AHL33" s="246"/>
      <c r="AHM33" s="246"/>
      <c r="AHN33" s="246"/>
      <c r="AHO33" s="246"/>
      <c r="AHP33" s="246"/>
      <c r="AHQ33" s="246"/>
      <c r="AHR33" s="246"/>
      <c r="AHS33" s="246"/>
      <c r="AHT33" s="246"/>
      <c r="AHU33" s="246"/>
      <c r="AHV33" s="246"/>
      <c r="AHW33" s="246"/>
      <c r="AHX33" s="246"/>
      <c r="AHY33" s="246"/>
      <c r="AHZ33" s="246"/>
      <c r="AIA33" s="246"/>
      <c r="AIB33" s="246"/>
      <c r="AIC33" s="246"/>
      <c r="AID33" s="246"/>
      <c r="AIE33" s="246"/>
      <c r="AIF33" s="246"/>
      <c r="AIG33" s="246"/>
      <c r="AIH33" s="246"/>
      <c r="AII33" s="246"/>
      <c r="AIJ33" s="246"/>
      <c r="AIK33" s="246"/>
      <c r="AIL33" s="246"/>
      <c r="AIM33" s="246"/>
      <c r="AIN33" s="246"/>
      <c r="AIO33" s="246"/>
      <c r="AIP33" s="246"/>
      <c r="AIQ33" s="246"/>
      <c r="AIR33" s="246"/>
      <c r="AIS33" s="246"/>
      <c r="AIT33" s="246"/>
      <c r="AIU33" s="246"/>
      <c r="AIV33" s="246"/>
      <c r="AIW33" s="246"/>
      <c r="AIX33" s="246"/>
      <c r="AIY33" s="246"/>
      <c r="AIZ33" s="246"/>
      <c r="AJA33" s="246"/>
      <c r="AJB33" s="246"/>
      <c r="AJC33" s="246"/>
      <c r="AJD33" s="246"/>
      <c r="AJE33" s="246"/>
      <c r="AJF33" s="246"/>
      <c r="AJG33" s="246"/>
      <c r="AJH33" s="246"/>
      <c r="AJI33" s="246"/>
      <c r="AJJ33" s="246"/>
      <c r="AJK33" s="246"/>
      <c r="AJL33" s="246"/>
      <c r="AJM33" s="246"/>
      <c r="AJN33" s="246"/>
      <c r="AJO33" s="246"/>
      <c r="AJP33" s="246"/>
      <c r="AJQ33" s="246"/>
      <c r="AJR33" s="246"/>
      <c r="AJS33" s="246"/>
      <c r="AJT33" s="246"/>
      <c r="AJU33" s="246"/>
      <c r="AJV33" s="246"/>
      <c r="AJW33" s="246"/>
      <c r="AJX33" s="246"/>
      <c r="AJY33" s="246"/>
      <c r="AJZ33" s="246"/>
      <c r="AKA33" s="246"/>
      <c r="AKB33" s="246"/>
      <c r="AKC33" s="246"/>
      <c r="AKD33" s="246"/>
      <c r="AKE33" s="246"/>
      <c r="AKF33" s="246"/>
      <c r="AKG33" s="246"/>
      <c r="AKH33" s="246"/>
      <c r="AKI33" s="246"/>
      <c r="AKJ33" s="246"/>
      <c r="AKK33" s="246"/>
      <c r="AKL33" s="246"/>
      <c r="AKM33" s="246"/>
      <c r="AKN33" s="246"/>
      <c r="AKO33" s="246"/>
      <c r="AKP33" s="246"/>
      <c r="AKQ33" s="246"/>
      <c r="AKR33" s="246"/>
      <c r="AKS33" s="246"/>
      <c r="AKT33" s="246"/>
      <c r="AKU33" s="246"/>
      <c r="AKV33" s="246"/>
      <c r="AKW33" s="246"/>
      <c r="AKX33" s="246"/>
      <c r="AKY33" s="246"/>
      <c r="AKZ33" s="246"/>
      <c r="ALA33" s="246"/>
      <c r="ALB33" s="246"/>
      <c r="ALC33" s="246"/>
      <c r="ALD33" s="246"/>
      <c r="ALE33" s="246"/>
      <c r="ALF33" s="246"/>
      <c r="ALG33" s="246"/>
      <c r="ALH33" s="246"/>
      <c r="ALI33" s="246"/>
      <c r="ALJ33" s="246"/>
      <c r="ALK33" s="246"/>
      <c r="ALL33" s="246"/>
      <c r="ALM33" s="246"/>
      <c r="ALN33" s="246"/>
      <c r="ALO33" s="246"/>
      <c r="ALP33" s="246"/>
    </row>
    <row r="34" spans="1:1004" ht="21.75" customHeight="1" x14ac:dyDescent="0.2">
      <c r="A34" s="260"/>
      <c r="B34" s="255"/>
      <c r="C34" s="261"/>
      <c r="D34" s="262"/>
      <c r="E34" s="263"/>
      <c r="F34" s="264"/>
      <c r="G34" s="264">
        <f>SUM(F30:F33)</f>
        <v>0</v>
      </c>
    </row>
    <row r="35" spans="1:1004" ht="21.75" customHeight="1" x14ac:dyDescent="0.2">
      <c r="A35" s="265">
        <v>2.4</v>
      </c>
      <c r="B35" s="266" t="s">
        <v>283</v>
      </c>
      <c r="C35" s="266"/>
      <c r="D35" s="316"/>
      <c r="E35" s="266"/>
      <c r="F35" s="266"/>
      <c r="G35" s="267"/>
    </row>
    <row r="36" spans="1:1004" s="275" customFormat="1" ht="21.75" customHeight="1" x14ac:dyDescent="0.2">
      <c r="A36" s="276" t="s">
        <v>284</v>
      </c>
      <c r="B36" s="269" t="s">
        <v>285</v>
      </c>
      <c r="C36" s="270">
        <v>19.05</v>
      </c>
      <c r="D36" s="271" t="s">
        <v>9</v>
      </c>
      <c r="E36" s="272"/>
      <c r="F36" s="273">
        <f>+E36*C36</f>
        <v>0</v>
      </c>
      <c r="G36" s="277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/>
      <c r="CW36" s="246"/>
      <c r="CX36" s="246"/>
      <c r="CY36" s="246"/>
      <c r="CZ36" s="246"/>
      <c r="DA36" s="246"/>
      <c r="DB36" s="246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  <c r="EH36" s="246"/>
      <c r="EI36" s="246"/>
      <c r="EJ36" s="246"/>
      <c r="EK36" s="246"/>
      <c r="EL36" s="246"/>
      <c r="EM36" s="246"/>
      <c r="EN36" s="246"/>
      <c r="EO36" s="246"/>
      <c r="EP36" s="246"/>
      <c r="EQ36" s="246"/>
      <c r="ER36" s="246"/>
      <c r="ES36" s="246"/>
      <c r="ET36" s="246"/>
      <c r="EU36" s="246"/>
      <c r="EV36" s="246"/>
      <c r="EW36" s="246"/>
      <c r="EX36" s="246"/>
      <c r="EY36" s="246"/>
      <c r="EZ36" s="246"/>
      <c r="FA36" s="246"/>
      <c r="FB36" s="246"/>
      <c r="FC36" s="246"/>
      <c r="FD36" s="246"/>
      <c r="FE36" s="246"/>
      <c r="FF36" s="246"/>
      <c r="FG36" s="246"/>
      <c r="FH36" s="246"/>
      <c r="FI36" s="246"/>
      <c r="FJ36" s="246"/>
      <c r="FK36" s="246"/>
      <c r="FL36" s="246"/>
      <c r="FM36" s="246"/>
      <c r="FN36" s="246"/>
      <c r="FO36" s="246"/>
      <c r="FP36" s="246"/>
      <c r="FQ36" s="246"/>
      <c r="FR36" s="246"/>
      <c r="FS36" s="246"/>
      <c r="FT36" s="246"/>
      <c r="FU36" s="246"/>
      <c r="FV36" s="246"/>
      <c r="FW36" s="246"/>
      <c r="FX36" s="246"/>
      <c r="FY36" s="246"/>
      <c r="FZ36" s="246"/>
      <c r="GA36" s="246"/>
      <c r="GB36" s="246"/>
      <c r="GC36" s="246"/>
      <c r="GD36" s="246"/>
      <c r="GE36" s="246"/>
      <c r="GF36" s="246"/>
      <c r="GG36" s="246"/>
      <c r="GH36" s="246"/>
      <c r="GI36" s="246"/>
      <c r="GJ36" s="246"/>
      <c r="GK36" s="246"/>
      <c r="GL36" s="246"/>
      <c r="GM36" s="246"/>
      <c r="GN36" s="246"/>
      <c r="GO36" s="246"/>
      <c r="GP36" s="246"/>
      <c r="GQ36" s="246"/>
      <c r="GR36" s="246"/>
      <c r="GS36" s="246"/>
      <c r="GT36" s="246"/>
      <c r="GU36" s="246"/>
      <c r="GV36" s="246"/>
      <c r="GW36" s="246"/>
      <c r="GX36" s="246"/>
      <c r="GY36" s="246"/>
      <c r="GZ36" s="246"/>
      <c r="HA36" s="246"/>
      <c r="HB36" s="246"/>
      <c r="HC36" s="246"/>
      <c r="HD36" s="246"/>
      <c r="HE36" s="246"/>
      <c r="HF36" s="246"/>
      <c r="HG36" s="246"/>
      <c r="HH36" s="246"/>
      <c r="HI36" s="246"/>
      <c r="HJ36" s="246"/>
      <c r="HK36" s="246"/>
      <c r="HL36" s="246"/>
      <c r="HM36" s="246"/>
      <c r="HN36" s="246"/>
      <c r="HO36" s="246"/>
      <c r="HP36" s="246"/>
      <c r="HQ36" s="246"/>
      <c r="HR36" s="246"/>
      <c r="HS36" s="246"/>
      <c r="HT36" s="246"/>
      <c r="HU36" s="246"/>
      <c r="HV36" s="246"/>
      <c r="HW36" s="246"/>
      <c r="HX36" s="246"/>
      <c r="HY36" s="246"/>
      <c r="HZ36" s="246"/>
      <c r="IA36" s="246"/>
      <c r="IB36" s="246"/>
      <c r="IC36" s="246"/>
      <c r="ID36" s="246"/>
      <c r="IE36" s="246"/>
      <c r="IF36" s="246"/>
      <c r="IG36" s="246"/>
      <c r="IH36" s="246"/>
      <c r="II36" s="246"/>
      <c r="IJ36" s="246"/>
      <c r="IK36" s="246"/>
      <c r="IL36" s="246"/>
      <c r="IM36" s="246"/>
      <c r="IN36" s="246"/>
      <c r="IO36" s="246"/>
      <c r="IP36" s="246"/>
      <c r="IQ36" s="246"/>
      <c r="IR36" s="246"/>
      <c r="IS36" s="246"/>
      <c r="IT36" s="246"/>
      <c r="IU36" s="246"/>
      <c r="IV36" s="246"/>
      <c r="IW36" s="246"/>
      <c r="IX36" s="246"/>
      <c r="IY36" s="246"/>
      <c r="IZ36" s="246"/>
      <c r="JA36" s="246"/>
      <c r="JB36" s="246"/>
      <c r="JC36" s="246"/>
      <c r="JD36" s="246"/>
      <c r="JE36" s="246"/>
      <c r="JF36" s="246"/>
      <c r="JG36" s="246"/>
      <c r="JH36" s="246"/>
      <c r="JI36" s="246"/>
      <c r="JJ36" s="246"/>
      <c r="JK36" s="246"/>
      <c r="JL36" s="246"/>
      <c r="JM36" s="246"/>
      <c r="JN36" s="246"/>
      <c r="JO36" s="246"/>
      <c r="JP36" s="246"/>
      <c r="JQ36" s="246"/>
      <c r="JR36" s="246"/>
      <c r="JS36" s="246"/>
      <c r="JT36" s="246"/>
      <c r="JU36" s="246"/>
      <c r="JV36" s="246"/>
      <c r="JW36" s="246"/>
      <c r="JX36" s="246"/>
      <c r="JY36" s="246"/>
      <c r="JZ36" s="246"/>
      <c r="KA36" s="246"/>
      <c r="KB36" s="246"/>
      <c r="KC36" s="246"/>
      <c r="KD36" s="246"/>
      <c r="KE36" s="246"/>
      <c r="KF36" s="246"/>
      <c r="KG36" s="246"/>
      <c r="KH36" s="246"/>
      <c r="KI36" s="246"/>
      <c r="KJ36" s="246"/>
      <c r="KK36" s="246"/>
      <c r="KL36" s="246"/>
      <c r="KM36" s="246"/>
      <c r="KN36" s="246"/>
      <c r="KO36" s="246"/>
      <c r="KP36" s="246"/>
      <c r="KQ36" s="246"/>
      <c r="KR36" s="246"/>
      <c r="KS36" s="246"/>
      <c r="KT36" s="246"/>
      <c r="KU36" s="246"/>
      <c r="KV36" s="246"/>
      <c r="KW36" s="246"/>
      <c r="KX36" s="246"/>
      <c r="KY36" s="246"/>
      <c r="KZ36" s="246"/>
      <c r="LA36" s="246"/>
      <c r="LB36" s="246"/>
      <c r="LC36" s="246"/>
      <c r="LD36" s="246"/>
      <c r="LE36" s="246"/>
      <c r="LF36" s="246"/>
      <c r="LG36" s="246"/>
      <c r="LH36" s="246"/>
      <c r="LI36" s="246"/>
      <c r="LJ36" s="246"/>
      <c r="LK36" s="246"/>
      <c r="LL36" s="246"/>
      <c r="LM36" s="246"/>
      <c r="LN36" s="246"/>
      <c r="LO36" s="246"/>
      <c r="LP36" s="246"/>
      <c r="LQ36" s="246"/>
      <c r="LR36" s="246"/>
      <c r="LS36" s="246"/>
      <c r="LT36" s="246"/>
      <c r="LU36" s="246"/>
      <c r="LV36" s="246"/>
      <c r="LW36" s="246"/>
      <c r="LX36" s="246"/>
      <c r="LY36" s="246"/>
      <c r="LZ36" s="246"/>
      <c r="MA36" s="246"/>
      <c r="MB36" s="246"/>
      <c r="MC36" s="246"/>
      <c r="MD36" s="246"/>
      <c r="ME36" s="246"/>
      <c r="MF36" s="246"/>
      <c r="MG36" s="246"/>
      <c r="MH36" s="246"/>
      <c r="MI36" s="246"/>
      <c r="MJ36" s="246"/>
      <c r="MK36" s="246"/>
      <c r="ML36" s="246"/>
      <c r="MM36" s="246"/>
      <c r="MN36" s="246"/>
      <c r="MO36" s="246"/>
      <c r="MP36" s="246"/>
      <c r="MQ36" s="246"/>
      <c r="MR36" s="246"/>
      <c r="MS36" s="246"/>
      <c r="MT36" s="246"/>
      <c r="MU36" s="246"/>
      <c r="MV36" s="246"/>
      <c r="MW36" s="246"/>
      <c r="MX36" s="246"/>
      <c r="MY36" s="246"/>
      <c r="MZ36" s="246"/>
      <c r="NA36" s="246"/>
      <c r="NB36" s="246"/>
      <c r="NC36" s="246"/>
      <c r="ND36" s="246"/>
      <c r="NE36" s="246"/>
      <c r="NF36" s="246"/>
      <c r="NG36" s="246"/>
      <c r="NH36" s="246"/>
      <c r="NI36" s="246"/>
      <c r="NJ36" s="246"/>
      <c r="NK36" s="246"/>
      <c r="NL36" s="246"/>
      <c r="NM36" s="246"/>
      <c r="NN36" s="246"/>
      <c r="NO36" s="246"/>
      <c r="NP36" s="246"/>
      <c r="NQ36" s="246"/>
      <c r="NR36" s="246"/>
      <c r="NS36" s="246"/>
      <c r="NT36" s="246"/>
      <c r="NU36" s="246"/>
      <c r="NV36" s="246"/>
      <c r="NW36" s="246"/>
      <c r="NX36" s="246"/>
      <c r="NY36" s="246"/>
      <c r="NZ36" s="246"/>
      <c r="OA36" s="246"/>
      <c r="OB36" s="246"/>
      <c r="OC36" s="246"/>
      <c r="OD36" s="246"/>
      <c r="OE36" s="246"/>
      <c r="OF36" s="246"/>
      <c r="OG36" s="246"/>
      <c r="OH36" s="246"/>
      <c r="OI36" s="246"/>
      <c r="OJ36" s="246"/>
      <c r="OK36" s="246"/>
      <c r="OL36" s="246"/>
      <c r="OM36" s="246"/>
      <c r="ON36" s="246"/>
      <c r="OO36" s="246"/>
      <c r="OP36" s="246"/>
      <c r="OQ36" s="246"/>
      <c r="OR36" s="246"/>
      <c r="OS36" s="246"/>
      <c r="OT36" s="246"/>
      <c r="OU36" s="246"/>
      <c r="OV36" s="246"/>
      <c r="OW36" s="246"/>
      <c r="OX36" s="246"/>
      <c r="OY36" s="246"/>
      <c r="OZ36" s="246"/>
      <c r="PA36" s="246"/>
      <c r="PB36" s="246"/>
      <c r="PC36" s="246"/>
      <c r="PD36" s="246"/>
      <c r="PE36" s="246"/>
      <c r="PF36" s="246"/>
      <c r="PG36" s="246"/>
      <c r="PH36" s="246"/>
      <c r="PI36" s="246"/>
      <c r="PJ36" s="246"/>
      <c r="PK36" s="246"/>
      <c r="PL36" s="246"/>
      <c r="PM36" s="246"/>
      <c r="PN36" s="246"/>
      <c r="PO36" s="246"/>
      <c r="PP36" s="246"/>
      <c r="PQ36" s="246"/>
      <c r="PR36" s="246"/>
      <c r="PS36" s="246"/>
      <c r="PT36" s="246"/>
      <c r="PU36" s="246"/>
      <c r="PV36" s="246"/>
      <c r="PW36" s="246"/>
      <c r="PX36" s="246"/>
      <c r="PY36" s="246"/>
      <c r="PZ36" s="246"/>
      <c r="QA36" s="246"/>
      <c r="QB36" s="246"/>
      <c r="QC36" s="246"/>
      <c r="QD36" s="246"/>
      <c r="QE36" s="246"/>
      <c r="QF36" s="246"/>
      <c r="QG36" s="246"/>
      <c r="QH36" s="246"/>
      <c r="QI36" s="246"/>
      <c r="QJ36" s="246"/>
      <c r="QK36" s="246"/>
      <c r="QL36" s="246"/>
      <c r="QM36" s="246"/>
      <c r="QN36" s="246"/>
      <c r="QO36" s="246"/>
      <c r="QP36" s="246"/>
      <c r="QQ36" s="246"/>
      <c r="QR36" s="246"/>
      <c r="QS36" s="246"/>
      <c r="QT36" s="246"/>
      <c r="QU36" s="246"/>
      <c r="QV36" s="246"/>
      <c r="QW36" s="246"/>
      <c r="QX36" s="246"/>
      <c r="QY36" s="246"/>
      <c r="QZ36" s="246"/>
      <c r="RA36" s="246"/>
      <c r="RB36" s="246"/>
      <c r="RC36" s="246"/>
      <c r="RD36" s="246"/>
      <c r="RE36" s="246"/>
      <c r="RF36" s="246"/>
      <c r="RG36" s="246"/>
      <c r="RH36" s="246"/>
      <c r="RI36" s="246"/>
      <c r="RJ36" s="246"/>
      <c r="RK36" s="246"/>
      <c r="RL36" s="246"/>
      <c r="RM36" s="246"/>
      <c r="RN36" s="246"/>
      <c r="RO36" s="246"/>
      <c r="RP36" s="246"/>
      <c r="RQ36" s="246"/>
      <c r="RR36" s="246"/>
      <c r="RS36" s="246"/>
      <c r="RT36" s="246"/>
      <c r="RU36" s="246"/>
      <c r="RV36" s="246"/>
      <c r="RW36" s="246"/>
      <c r="RX36" s="246"/>
      <c r="RY36" s="246"/>
      <c r="RZ36" s="246"/>
      <c r="SA36" s="246"/>
      <c r="SB36" s="246"/>
      <c r="SC36" s="246"/>
      <c r="SD36" s="246"/>
      <c r="SE36" s="246"/>
      <c r="SF36" s="246"/>
      <c r="SG36" s="246"/>
      <c r="SH36" s="246"/>
      <c r="SI36" s="246"/>
      <c r="SJ36" s="246"/>
      <c r="SK36" s="246"/>
      <c r="SL36" s="246"/>
      <c r="SM36" s="246"/>
      <c r="SN36" s="246"/>
      <c r="SO36" s="246"/>
      <c r="SP36" s="246"/>
      <c r="SQ36" s="246"/>
      <c r="SR36" s="246"/>
      <c r="SS36" s="246"/>
      <c r="ST36" s="246"/>
      <c r="SU36" s="246"/>
      <c r="SV36" s="246"/>
      <c r="SW36" s="246"/>
      <c r="SX36" s="246"/>
      <c r="SY36" s="246"/>
      <c r="SZ36" s="246"/>
      <c r="TA36" s="246"/>
      <c r="TB36" s="246"/>
      <c r="TC36" s="246"/>
      <c r="TD36" s="246"/>
      <c r="TE36" s="246"/>
      <c r="TF36" s="246"/>
      <c r="TG36" s="246"/>
      <c r="TH36" s="246"/>
      <c r="TI36" s="246"/>
      <c r="TJ36" s="246"/>
      <c r="TK36" s="246"/>
      <c r="TL36" s="246"/>
      <c r="TM36" s="246"/>
      <c r="TN36" s="246"/>
      <c r="TO36" s="246"/>
      <c r="TP36" s="246"/>
      <c r="TQ36" s="246"/>
      <c r="TR36" s="246"/>
      <c r="TS36" s="246"/>
      <c r="TT36" s="246"/>
      <c r="TU36" s="246"/>
      <c r="TV36" s="246"/>
      <c r="TW36" s="246"/>
      <c r="TX36" s="246"/>
      <c r="TY36" s="246"/>
      <c r="TZ36" s="246"/>
      <c r="UA36" s="246"/>
      <c r="UB36" s="246"/>
      <c r="UC36" s="246"/>
      <c r="UD36" s="246"/>
      <c r="UE36" s="246"/>
      <c r="UF36" s="246"/>
      <c r="UG36" s="246"/>
      <c r="UH36" s="246"/>
      <c r="UI36" s="246"/>
      <c r="UJ36" s="246"/>
      <c r="UK36" s="246"/>
      <c r="UL36" s="246"/>
      <c r="UM36" s="246"/>
      <c r="UN36" s="246"/>
      <c r="UO36" s="246"/>
      <c r="UP36" s="246"/>
      <c r="UQ36" s="246"/>
      <c r="UR36" s="246"/>
      <c r="US36" s="246"/>
      <c r="UT36" s="246"/>
      <c r="UU36" s="246"/>
      <c r="UV36" s="246"/>
      <c r="UW36" s="246"/>
      <c r="UX36" s="246"/>
      <c r="UY36" s="246"/>
      <c r="UZ36" s="246"/>
      <c r="VA36" s="246"/>
      <c r="VB36" s="246"/>
      <c r="VC36" s="246"/>
      <c r="VD36" s="246"/>
      <c r="VE36" s="246"/>
      <c r="VF36" s="246"/>
      <c r="VG36" s="246"/>
      <c r="VH36" s="246"/>
      <c r="VI36" s="246"/>
      <c r="VJ36" s="246"/>
      <c r="VK36" s="246"/>
      <c r="VL36" s="246"/>
      <c r="VM36" s="246"/>
      <c r="VN36" s="246"/>
      <c r="VO36" s="246"/>
      <c r="VP36" s="246"/>
      <c r="VQ36" s="246"/>
      <c r="VR36" s="246"/>
      <c r="VS36" s="246"/>
      <c r="VT36" s="246"/>
      <c r="VU36" s="246"/>
      <c r="VV36" s="246"/>
      <c r="VW36" s="246"/>
      <c r="VX36" s="246"/>
      <c r="VY36" s="246"/>
      <c r="VZ36" s="246"/>
      <c r="WA36" s="246"/>
      <c r="WB36" s="246"/>
      <c r="WC36" s="246"/>
      <c r="WD36" s="246"/>
      <c r="WE36" s="246"/>
      <c r="WF36" s="246"/>
      <c r="WG36" s="246"/>
      <c r="WH36" s="246"/>
      <c r="WI36" s="246"/>
      <c r="WJ36" s="246"/>
      <c r="WK36" s="246"/>
      <c r="WL36" s="246"/>
      <c r="WM36" s="246"/>
      <c r="WN36" s="246"/>
      <c r="WO36" s="246"/>
      <c r="WP36" s="246"/>
      <c r="WQ36" s="246"/>
      <c r="WR36" s="246"/>
      <c r="WS36" s="246"/>
      <c r="WT36" s="246"/>
      <c r="WU36" s="246"/>
      <c r="WV36" s="246"/>
      <c r="WW36" s="246"/>
      <c r="WX36" s="246"/>
      <c r="WY36" s="246"/>
      <c r="WZ36" s="246"/>
      <c r="XA36" s="246"/>
      <c r="XB36" s="246"/>
      <c r="XC36" s="246"/>
      <c r="XD36" s="246"/>
      <c r="XE36" s="246"/>
      <c r="XF36" s="246"/>
      <c r="XG36" s="246"/>
      <c r="XH36" s="246"/>
      <c r="XI36" s="246"/>
      <c r="XJ36" s="246"/>
      <c r="XK36" s="246"/>
      <c r="XL36" s="246"/>
      <c r="XM36" s="246"/>
      <c r="XN36" s="246"/>
      <c r="XO36" s="246"/>
      <c r="XP36" s="246"/>
      <c r="XQ36" s="246"/>
      <c r="XR36" s="246"/>
      <c r="XS36" s="246"/>
      <c r="XT36" s="246"/>
      <c r="XU36" s="246"/>
      <c r="XV36" s="246"/>
      <c r="XW36" s="246"/>
      <c r="XX36" s="246"/>
      <c r="XY36" s="246"/>
      <c r="XZ36" s="246"/>
      <c r="YA36" s="246"/>
      <c r="YB36" s="246"/>
      <c r="YC36" s="246"/>
      <c r="YD36" s="246"/>
      <c r="YE36" s="246"/>
      <c r="YF36" s="246"/>
      <c r="YG36" s="246"/>
      <c r="YH36" s="246"/>
      <c r="YI36" s="246"/>
      <c r="YJ36" s="246"/>
      <c r="YK36" s="246"/>
      <c r="YL36" s="246"/>
      <c r="YM36" s="246"/>
      <c r="YN36" s="246"/>
      <c r="YO36" s="246"/>
      <c r="YP36" s="246"/>
      <c r="YQ36" s="246"/>
      <c r="YR36" s="246"/>
      <c r="YS36" s="246"/>
      <c r="YT36" s="246"/>
      <c r="YU36" s="246"/>
      <c r="YV36" s="246"/>
      <c r="YW36" s="246"/>
      <c r="YX36" s="246"/>
      <c r="YY36" s="246"/>
      <c r="YZ36" s="246"/>
      <c r="ZA36" s="246"/>
      <c r="ZB36" s="246"/>
      <c r="ZC36" s="246"/>
      <c r="ZD36" s="246"/>
      <c r="ZE36" s="246"/>
      <c r="ZF36" s="246"/>
      <c r="ZG36" s="246"/>
      <c r="ZH36" s="246"/>
      <c r="ZI36" s="246"/>
      <c r="ZJ36" s="246"/>
      <c r="ZK36" s="246"/>
      <c r="ZL36" s="246"/>
      <c r="ZM36" s="246"/>
      <c r="ZN36" s="246"/>
      <c r="ZO36" s="246"/>
      <c r="ZP36" s="246"/>
      <c r="ZQ36" s="246"/>
      <c r="ZR36" s="246"/>
      <c r="ZS36" s="246"/>
      <c r="ZT36" s="246"/>
      <c r="ZU36" s="246"/>
      <c r="ZV36" s="246"/>
      <c r="ZW36" s="246"/>
      <c r="ZX36" s="246"/>
      <c r="ZY36" s="246"/>
      <c r="ZZ36" s="246"/>
      <c r="AAA36" s="246"/>
      <c r="AAB36" s="246"/>
      <c r="AAC36" s="246"/>
      <c r="AAD36" s="246"/>
      <c r="AAE36" s="246"/>
      <c r="AAF36" s="246"/>
      <c r="AAG36" s="246"/>
      <c r="AAH36" s="246"/>
      <c r="AAI36" s="246"/>
      <c r="AAJ36" s="246"/>
      <c r="AAK36" s="246"/>
      <c r="AAL36" s="246"/>
      <c r="AAM36" s="246"/>
      <c r="AAN36" s="246"/>
      <c r="AAO36" s="246"/>
      <c r="AAP36" s="246"/>
      <c r="AAQ36" s="246"/>
      <c r="AAR36" s="246"/>
      <c r="AAS36" s="246"/>
      <c r="AAT36" s="246"/>
      <c r="AAU36" s="246"/>
      <c r="AAV36" s="246"/>
      <c r="AAW36" s="246"/>
      <c r="AAX36" s="246"/>
      <c r="AAY36" s="246"/>
      <c r="AAZ36" s="246"/>
      <c r="ABA36" s="246"/>
      <c r="ABB36" s="246"/>
      <c r="ABC36" s="246"/>
      <c r="ABD36" s="246"/>
      <c r="ABE36" s="246"/>
      <c r="ABF36" s="246"/>
      <c r="ABG36" s="246"/>
      <c r="ABH36" s="246"/>
      <c r="ABI36" s="246"/>
      <c r="ABJ36" s="246"/>
      <c r="ABK36" s="246"/>
      <c r="ABL36" s="246"/>
      <c r="ABM36" s="246"/>
      <c r="ABN36" s="246"/>
      <c r="ABO36" s="246"/>
      <c r="ABP36" s="246"/>
      <c r="ABQ36" s="246"/>
      <c r="ABR36" s="246"/>
      <c r="ABS36" s="246"/>
      <c r="ABT36" s="246"/>
      <c r="ABU36" s="246"/>
      <c r="ABV36" s="246"/>
      <c r="ABW36" s="246"/>
      <c r="ABX36" s="246"/>
      <c r="ABY36" s="246"/>
      <c r="ABZ36" s="246"/>
      <c r="ACA36" s="246"/>
      <c r="ACB36" s="246"/>
      <c r="ACC36" s="246"/>
      <c r="ACD36" s="246"/>
      <c r="ACE36" s="246"/>
      <c r="ACF36" s="246"/>
      <c r="ACG36" s="246"/>
      <c r="ACH36" s="246"/>
      <c r="ACI36" s="246"/>
      <c r="ACJ36" s="246"/>
      <c r="ACK36" s="246"/>
      <c r="ACL36" s="246"/>
      <c r="ACM36" s="246"/>
      <c r="ACN36" s="246"/>
      <c r="ACO36" s="246"/>
      <c r="ACP36" s="246"/>
      <c r="ACQ36" s="246"/>
      <c r="ACR36" s="246"/>
      <c r="ACS36" s="246"/>
      <c r="ACT36" s="246"/>
      <c r="ACU36" s="246"/>
      <c r="ACV36" s="246"/>
      <c r="ACW36" s="246"/>
      <c r="ACX36" s="246"/>
      <c r="ACY36" s="246"/>
      <c r="ACZ36" s="246"/>
      <c r="ADA36" s="246"/>
      <c r="ADB36" s="246"/>
      <c r="ADC36" s="246"/>
      <c r="ADD36" s="246"/>
      <c r="ADE36" s="246"/>
      <c r="ADF36" s="246"/>
      <c r="ADG36" s="246"/>
      <c r="ADH36" s="246"/>
      <c r="ADI36" s="246"/>
      <c r="ADJ36" s="246"/>
      <c r="ADK36" s="246"/>
      <c r="ADL36" s="246"/>
      <c r="ADM36" s="246"/>
      <c r="ADN36" s="246"/>
      <c r="ADO36" s="246"/>
      <c r="ADP36" s="246"/>
      <c r="ADQ36" s="246"/>
      <c r="ADR36" s="246"/>
      <c r="ADS36" s="246"/>
      <c r="ADT36" s="246"/>
      <c r="ADU36" s="246"/>
      <c r="ADV36" s="246"/>
      <c r="ADW36" s="246"/>
      <c r="ADX36" s="246"/>
      <c r="ADY36" s="246"/>
      <c r="ADZ36" s="246"/>
      <c r="AEA36" s="246"/>
      <c r="AEB36" s="246"/>
      <c r="AEC36" s="246"/>
      <c r="AED36" s="246"/>
      <c r="AEE36" s="246"/>
      <c r="AEF36" s="246"/>
      <c r="AEG36" s="246"/>
      <c r="AEH36" s="246"/>
      <c r="AEI36" s="246"/>
      <c r="AEJ36" s="246"/>
      <c r="AEK36" s="246"/>
      <c r="AEL36" s="246"/>
      <c r="AEM36" s="246"/>
      <c r="AEN36" s="246"/>
      <c r="AEO36" s="246"/>
      <c r="AEP36" s="246"/>
      <c r="AEQ36" s="246"/>
      <c r="AER36" s="246"/>
      <c r="AES36" s="246"/>
      <c r="AET36" s="246"/>
      <c r="AEU36" s="246"/>
      <c r="AEV36" s="246"/>
      <c r="AEW36" s="246"/>
      <c r="AEX36" s="246"/>
      <c r="AEY36" s="246"/>
      <c r="AEZ36" s="246"/>
      <c r="AFA36" s="246"/>
      <c r="AFB36" s="246"/>
      <c r="AFC36" s="246"/>
      <c r="AFD36" s="246"/>
      <c r="AFE36" s="246"/>
      <c r="AFF36" s="246"/>
      <c r="AFG36" s="246"/>
      <c r="AFH36" s="246"/>
      <c r="AFI36" s="246"/>
      <c r="AFJ36" s="246"/>
      <c r="AFK36" s="246"/>
      <c r="AFL36" s="246"/>
      <c r="AFM36" s="246"/>
      <c r="AFN36" s="246"/>
      <c r="AFO36" s="246"/>
      <c r="AFP36" s="246"/>
      <c r="AFQ36" s="246"/>
      <c r="AFR36" s="246"/>
      <c r="AFS36" s="246"/>
      <c r="AFT36" s="246"/>
      <c r="AFU36" s="246"/>
      <c r="AFV36" s="246"/>
      <c r="AFW36" s="246"/>
      <c r="AFX36" s="246"/>
      <c r="AFY36" s="246"/>
      <c r="AFZ36" s="246"/>
      <c r="AGA36" s="246"/>
      <c r="AGB36" s="246"/>
      <c r="AGC36" s="246"/>
      <c r="AGD36" s="246"/>
      <c r="AGE36" s="246"/>
      <c r="AGF36" s="246"/>
      <c r="AGG36" s="246"/>
      <c r="AGH36" s="246"/>
      <c r="AGI36" s="246"/>
      <c r="AGJ36" s="246"/>
      <c r="AGK36" s="246"/>
      <c r="AGL36" s="246"/>
      <c r="AGM36" s="246"/>
      <c r="AGN36" s="246"/>
      <c r="AGO36" s="246"/>
      <c r="AGP36" s="246"/>
      <c r="AGQ36" s="246"/>
      <c r="AGR36" s="246"/>
      <c r="AGS36" s="246"/>
      <c r="AGT36" s="246"/>
      <c r="AGU36" s="246"/>
      <c r="AGV36" s="246"/>
      <c r="AGW36" s="246"/>
      <c r="AGX36" s="246"/>
      <c r="AGY36" s="246"/>
      <c r="AGZ36" s="246"/>
      <c r="AHA36" s="246"/>
      <c r="AHB36" s="246"/>
      <c r="AHC36" s="246"/>
      <c r="AHD36" s="246"/>
      <c r="AHE36" s="246"/>
      <c r="AHF36" s="246"/>
      <c r="AHG36" s="246"/>
      <c r="AHH36" s="246"/>
      <c r="AHI36" s="246"/>
      <c r="AHJ36" s="246"/>
      <c r="AHK36" s="246"/>
      <c r="AHL36" s="246"/>
      <c r="AHM36" s="246"/>
      <c r="AHN36" s="246"/>
      <c r="AHO36" s="246"/>
      <c r="AHP36" s="246"/>
      <c r="AHQ36" s="246"/>
      <c r="AHR36" s="246"/>
      <c r="AHS36" s="246"/>
      <c r="AHT36" s="246"/>
      <c r="AHU36" s="246"/>
      <c r="AHV36" s="246"/>
      <c r="AHW36" s="246"/>
      <c r="AHX36" s="246"/>
      <c r="AHY36" s="246"/>
      <c r="AHZ36" s="246"/>
      <c r="AIA36" s="246"/>
      <c r="AIB36" s="246"/>
      <c r="AIC36" s="246"/>
      <c r="AID36" s="246"/>
      <c r="AIE36" s="246"/>
      <c r="AIF36" s="246"/>
      <c r="AIG36" s="246"/>
      <c r="AIH36" s="246"/>
      <c r="AII36" s="246"/>
      <c r="AIJ36" s="246"/>
      <c r="AIK36" s="246"/>
      <c r="AIL36" s="246"/>
      <c r="AIM36" s="246"/>
      <c r="AIN36" s="246"/>
      <c r="AIO36" s="246"/>
      <c r="AIP36" s="246"/>
      <c r="AIQ36" s="246"/>
      <c r="AIR36" s="246"/>
      <c r="AIS36" s="246"/>
      <c r="AIT36" s="246"/>
      <c r="AIU36" s="246"/>
      <c r="AIV36" s="246"/>
      <c r="AIW36" s="246"/>
      <c r="AIX36" s="246"/>
      <c r="AIY36" s="246"/>
      <c r="AIZ36" s="246"/>
      <c r="AJA36" s="246"/>
      <c r="AJB36" s="246"/>
      <c r="AJC36" s="246"/>
      <c r="AJD36" s="246"/>
      <c r="AJE36" s="246"/>
      <c r="AJF36" s="246"/>
      <c r="AJG36" s="246"/>
      <c r="AJH36" s="246"/>
      <c r="AJI36" s="246"/>
      <c r="AJJ36" s="246"/>
      <c r="AJK36" s="246"/>
      <c r="AJL36" s="246"/>
      <c r="AJM36" s="246"/>
      <c r="AJN36" s="246"/>
      <c r="AJO36" s="246"/>
      <c r="AJP36" s="246"/>
      <c r="AJQ36" s="246"/>
      <c r="AJR36" s="246"/>
      <c r="AJS36" s="246"/>
      <c r="AJT36" s="246"/>
      <c r="AJU36" s="246"/>
      <c r="AJV36" s="246"/>
      <c r="AJW36" s="246"/>
      <c r="AJX36" s="246"/>
      <c r="AJY36" s="246"/>
      <c r="AJZ36" s="246"/>
      <c r="AKA36" s="246"/>
      <c r="AKB36" s="246"/>
      <c r="AKC36" s="246"/>
      <c r="AKD36" s="246"/>
      <c r="AKE36" s="246"/>
      <c r="AKF36" s="246"/>
      <c r="AKG36" s="246"/>
      <c r="AKH36" s="246"/>
      <c r="AKI36" s="246"/>
      <c r="AKJ36" s="246"/>
      <c r="AKK36" s="246"/>
      <c r="AKL36" s="246"/>
      <c r="AKM36" s="246"/>
      <c r="AKN36" s="246"/>
      <c r="AKO36" s="246"/>
      <c r="AKP36" s="246"/>
      <c r="AKQ36" s="246"/>
      <c r="AKR36" s="246"/>
      <c r="AKS36" s="246"/>
      <c r="AKT36" s="246"/>
      <c r="AKU36" s="246"/>
      <c r="AKV36" s="246"/>
      <c r="AKW36" s="246"/>
      <c r="AKX36" s="246"/>
      <c r="AKY36" s="246"/>
      <c r="AKZ36" s="246"/>
      <c r="ALA36" s="246"/>
      <c r="ALB36" s="246"/>
      <c r="ALC36" s="246"/>
      <c r="ALD36" s="246"/>
      <c r="ALE36" s="246"/>
      <c r="ALF36" s="246"/>
      <c r="ALG36" s="246"/>
      <c r="ALH36" s="246"/>
      <c r="ALI36" s="246"/>
      <c r="ALJ36" s="246"/>
      <c r="ALK36" s="246"/>
      <c r="ALL36" s="246"/>
      <c r="ALM36" s="246"/>
      <c r="ALN36" s="246"/>
      <c r="ALO36" s="246"/>
      <c r="ALP36" s="246"/>
    </row>
    <row r="37" spans="1:1004" s="275" customFormat="1" ht="21.75" customHeight="1" x14ac:dyDescent="0.2">
      <c r="A37" s="276" t="s">
        <v>286</v>
      </c>
      <c r="B37" s="269" t="s">
        <v>287</v>
      </c>
      <c r="C37" s="270">
        <v>3</v>
      </c>
      <c r="D37" s="271" t="s">
        <v>9</v>
      </c>
      <c r="E37" s="272"/>
      <c r="F37" s="273">
        <f>+C37*E37</f>
        <v>0</v>
      </c>
      <c r="G37" s="277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6"/>
      <c r="BM37" s="246"/>
      <c r="BN37" s="246"/>
      <c r="BO37" s="246"/>
      <c r="BP37" s="246"/>
      <c r="BQ37" s="246"/>
      <c r="BR37" s="246"/>
      <c r="BS37" s="246"/>
      <c r="BT37" s="246"/>
      <c r="BU37" s="246"/>
      <c r="BV37" s="246"/>
      <c r="BW37" s="246"/>
      <c r="BX37" s="246"/>
      <c r="BY37" s="246"/>
      <c r="BZ37" s="246"/>
      <c r="CA37" s="246"/>
      <c r="CB37" s="246"/>
      <c r="CC37" s="246"/>
      <c r="CD37" s="246"/>
      <c r="CE37" s="246"/>
      <c r="CF37" s="246"/>
      <c r="CG37" s="246"/>
      <c r="CH37" s="246"/>
      <c r="CI37" s="246"/>
      <c r="CJ37" s="246"/>
      <c r="CK37" s="246"/>
      <c r="CL37" s="246"/>
      <c r="CM37" s="246"/>
      <c r="CN37" s="246"/>
      <c r="CO37" s="246"/>
      <c r="CP37" s="246"/>
      <c r="CQ37" s="246"/>
      <c r="CR37" s="246"/>
      <c r="CS37" s="246"/>
      <c r="CT37" s="246"/>
      <c r="CU37" s="246"/>
      <c r="CV37" s="246"/>
      <c r="CW37" s="246"/>
      <c r="CX37" s="246"/>
      <c r="CY37" s="246"/>
      <c r="CZ37" s="246"/>
      <c r="DA37" s="246"/>
      <c r="DB37" s="246"/>
      <c r="DC37" s="246"/>
      <c r="DD37" s="246"/>
      <c r="DE37" s="246"/>
      <c r="DF37" s="246"/>
      <c r="DG37" s="246"/>
      <c r="DH37" s="246"/>
      <c r="DI37" s="246"/>
      <c r="DJ37" s="246"/>
      <c r="DK37" s="246"/>
      <c r="DL37" s="246"/>
      <c r="DM37" s="246"/>
      <c r="DN37" s="246"/>
      <c r="DO37" s="246"/>
      <c r="DP37" s="246"/>
      <c r="DQ37" s="246"/>
      <c r="DR37" s="246"/>
      <c r="DS37" s="246"/>
      <c r="DT37" s="246"/>
      <c r="DU37" s="246"/>
      <c r="DV37" s="246"/>
      <c r="DW37" s="246"/>
      <c r="DX37" s="246"/>
      <c r="DY37" s="246"/>
      <c r="DZ37" s="246"/>
      <c r="EA37" s="246"/>
      <c r="EB37" s="246"/>
      <c r="EC37" s="246"/>
      <c r="ED37" s="246"/>
      <c r="EE37" s="246"/>
      <c r="EF37" s="246"/>
      <c r="EG37" s="246"/>
      <c r="EH37" s="246"/>
      <c r="EI37" s="246"/>
      <c r="EJ37" s="246"/>
      <c r="EK37" s="246"/>
      <c r="EL37" s="246"/>
      <c r="EM37" s="246"/>
      <c r="EN37" s="246"/>
      <c r="EO37" s="246"/>
      <c r="EP37" s="246"/>
      <c r="EQ37" s="246"/>
      <c r="ER37" s="246"/>
      <c r="ES37" s="246"/>
      <c r="ET37" s="246"/>
      <c r="EU37" s="246"/>
      <c r="EV37" s="246"/>
      <c r="EW37" s="246"/>
      <c r="EX37" s="246"/>
      <c r="EY37" s="246"/>
      <c r="EZ37" s="246"/>
      <c r="FA37" s="246"/>
      <c r="FB37" s="246"/>
      <c r="FC37" s="246"/>
      <c r="FD37" s="246"/>
      <c r="FE37" s="246"/>
      <c r="FF37" s="246"/>
      <c r="FG37" s="246"/>
      <c r="FH37" s="246"/>
      <c r="FI37" s="246"/>
      <c r="FJ37" s="246"/>
      <c r="FK37" s="246"/>
      <c r="FL37" s="246"/>
      <c r="FM37" s="246"/>
      <c r="FN37" s="246"/>
      <c r="FO37" s="246"/>
      <c r="FP37" s="246"/>
      <c r="FQ37" s="246"/>
      <c r="FR37" s="246"/>
      <c r="FS37" s="246"/>
      <c r="FT37" s="246"/>
      <c r="FU37" s="246"/>
      <c r="FV37" s="246"/>
      <c r="FW37" s="246"/>
      <c r="FX37" s="246"/>
      <c r="FY37" s="246"/>
      <c r="FZ37" s="246"/>
      <c r="GA37" s="246"/>
      <c r="GB37" s="246"/>
      <c r="GC37" s="246"/>
      <c r="GD37" s="246"/>
      <c r="GE37" s="246"/>
      <c r="GF37" s="246"/>
      <c r="GG37" s="246"/>
      <c r="GH37" s="246"/>
      <c r="GI37" s="246"/>
      <c r="GJ37" s="246"/>
      <c r="GK37" s="246"/>
      <c r="GL37" s="246"/>
      <c r="GM37" s="246"/>
      <c r="GN37" s="246"/>
      <c r="GO37" s="246"/>
      <c r="GP37" s="246"/>
      <c r="GQ37" s="246"/>
      <c r="GR37" s="246"/>
      <c r="GS37" s="246"/>
      <c r="GT37" s="246"/>
      <c r="GU37" s="246"/>
      <c r="GV37" s="246"/>
      <c r="GW37" s="246"/>
      <c r="GX37" s="246"/>
      <c r="GY37" s="246"/>
      <c r="GZ37" s="246"/>
      <c r="HA37" s="246"/>
      <c r="HB37" s="246"/>
      <c r="HC37" s="246"/>
      <c r="HD37" s="246"/>
      <c r="HE37" s="246"/>
      <c r="HF37" s="246"/>
      <c r="HG37" s="246"/>
      <c r="HH37" s="246"/>
      <c r="HI37" s="246"/>
      <c r="HJ37" s="246"/>
      <c r="HK37" s="246"/>
      <c r="HL37" s="246"/>
      <c r="HM37" s="246"/>
      <c r="HN37" s="246"/>
      <c r="HO37" s="246"/>
      <c r="HP37" s="246"/>
      <c r="HQ37" s="246"/>
      <c r="HR37" s="246"/>
      <c r="HS37" s="246"/>
      <c r="HT37" s="246"/>
      <c r="HU37" s="246"/>
      <c r="HV37" s="246"/>
      <c r="HW37" s="246"/>
      <c r="HX37" s="246"/>
      <c r="HY37" s="246"/>
      <c r="HZ37" s="246"/>
      <c r="IA37" s="246"/>
      <c r="IB37" s="246"/>
      <c r="IC37" s="246"/>
      <c r="ID37" s="246"/>
      <c r="IE37" s="246"/>
      <c r="IF37" s="246"/>
      <c r="IG37" s="246"/>
      <c r="IH37" s="246"/>
      <c r="II37" s="246"/>
      <c r="IJ37" s="246"/>
      <c r="IK37" s="246"/>
      <c r="IL37" s="246"/>
      <c r="IM37" s="246"/>
      <c r="IN37" s="246"/>
      <c r="IO37" s="246"/>
      <c r="IP37" s="246"/>
      <c r="IQ37" s="246"/>
      <c r="IR37" s="246"/>
      <c r="IS37" s="246"/>
      <c r="IT37" s="246"/>
      <c r="IU37" s="246"/>
      <c r="IV37" s="246"/>
      <c r="IW37" s="246"/>
      <c r="IX37" s="246"/>
      <c r="IY37" s="246"/>
      <c r="IZ37" s="246"/>
      <c r="JA37" s="246"/>
      <c r="JB37" s="246"/>
      <c r="JC37" s="246"/>
      <c r="JD37" s="246"/>
      <c r="JE37" s="246"/>
      <c r="JF37" s="246"/>
      <c r="JG37" s="246"/>
      <c r="JH37" s="246"/>
      <c r="JI37" s="246"/>
      <c r="JJ37" s="246"/>
      <c r="JK37" s="246"/>
      <c r="JL37" s="246"/>
      <c r="JM37" s="246"/>
      <c r="JN37" s="246"/>
      <c r="JO37" s="246"/>
      <c r="JP37" s="246"/>
      <c r="JQ37" s="246"/>
      <c r="JR37" s="246"/>
      <c r="JS37" s="246"/>
      <c r="JT37" s="246"/>
      <c r="JU37" s="246"/>
      <c r="JV37" s="246"/>
      <c r="JW37" s="246"/>
      <c r="JX37" s="246"/>
      <c r="JY37" s="246"/>
      <c r="JZ37" s="246"/>
      <c r="KA37" s="246"/>
      <c r="KB37" s="246"/>
      <c r="KC37" s="246"/>
      <c r="KD37" s="246"/>
      <c r="KE37" s="246"/>
      <c r="KF37" s="246"/>
      <c r="KG37" s="246"/>
      <c r="KH37" s="246"/>
      <c r="KI37" s="246"/>
      <c r="KJ37" s="246"/>
      <c r="KK37" s="246"/>
      <c r="KL37" s="246"/>
      <c r="KM37" s="246"/>
      <c r="KN37" s="246"/>
      <c r="KO37" s="246"/>
      <c r="KP37" s="246"/>
      <c r="KQ37" s="246"/>
      <c r="KR37" s="246"/>
      <c r="KS37" s="246"/>
      <c r="KT37" s="246"/>
      <c r="KU37" s="246"/>
      <c r="KV37" s="246"/>
      <c r="KW37" s="246"/>
      <c r="KX37" s="246"/>
      <c r="KY37" s="246"/>
      <c r="KZ37" s="246"/>
      <c r="LA37" s="246"/>
      <c r="LB37" s="246"/>
      <c r="LC37" s="246"/>
      <c r="LD37" s="246"/>
      <c r="LE37" s="246"/>
      <c r="LF37" s="246"/>
      <c r="LG37" s="246"/>
      <c r="LH37" s="246"/>
      <c r="LI37" s="246"/>
      <c r="LJ37" s="246"/>
      <c r="LK37" s="246"/>
      <c r="LL37" s="246"/>
      <c r="LM37" s="246"/>
      <c r="LN37" s="246"/>
      <c r="LO37" s="246"/>
      <c r="LP37" s="246"/>
      <c r="LQ37" s="246"/>
      <c r="LR37" s="246"/>
      <c r="LS37" s="246"/>
      <c r="LT37" s="246"/>
      <c r="LU37" s="246"/>
      <c r="LV37" s="246"/>
      <c r="LW37" s="246"/>
      <c r="LX37" s="246"/>
      <c r="LY37" s="246"/>
      <c r="LZ37" s="246"/>
      <c r="MA37" s="246"/>
      <c r="MB37" s="246"/>
      <c r="MC37" s="246"/>
      <c r="MD37" s="246"/>
      <c r="ME37" s="246"/>
      <c r="MF37" s="246"/>
      <c r="MG37" s="246"/>
      <c r="MH37" s="246"/>
      <c r="MI37" s="246"/>
      <c r="MJ37" s="246"/>
      <c r="MK37" s="246"/>
      <c r="ML37" s="246"/>
      <c r="MM37" s="246"/>
      <c r="MN37" s="246"/>
      <c r="MO37" s="246"/>
      <c r="MP37" s="246"/>
      <c r="MQ37" s="246"/>
      <c r="MR37" s="246"/>
      <c r="MS37" s="246"/>
      <c r="MT37" s="246"/>
      <c r="MU37" s="246"/>
      <c r="MV37" s="246"/>
      <c r="MW37" s="246"/>
      <c r="MX37" s="246"/>
      <c r="MY37" s="246"/>
      <c r="MZ37" s="246"/>
      <c r="NA37" s="246"/>
      <c r="NB37" s="246"/>
      <c r="NC37" s="246"/>
      <c r="ND37" s="246"/>
      <c r="NE37" s="246"/>
      <c r="NF37" s="246"/>
      <c r="NG37" s="246"/>
      <c r="NH37" s="246"/>
      <c r="NI37" s="246"/>
      <c r="NJ37" s="246"/>
      <c r="NK37" s="246"/>
      <c r="NL37" s="246"/>
      <c r="NM37" s="246"/>
      <c r="NN37" s="246"/>
      <c r="NO37" s="246"/>
      <c r="NP37" s="246"/>
      <c r="NQ37" s="246"/>
      <c r="NR37" s="246"/>
      <c r="NS37" s="246"/>
      <c r="NT37" s="246"/>
      <c r="NU37" s="246"/>
      <c r="NV37" s="246"/>
      <c r="NW37" s="246"/>
      <c r="NX37" s="246"/>
      <c r="NY37" s="246"/>
      <c r="NZ37" s="246"/>
      <c r="OA37" s="246"/>
      <c r="OB37" s="246"/>
      <c r="OC37" s="246"/>
      <c r="OD37" s="246"/>
      <c r="OE37" s="246"/>
      <c r="OF37" s="246"/>
      <c r="OG37" s="246"/>
      <c r="OH37" s="246"/>
      <c r="OI37" s="246"/>
      <c r="OJ37" s="246"/>
      <c r="OK37" s="246"/>
      <c r="OL37" s="246"/>
      <c r="OM37" s="246"/>
      <c r="ON37" s="246"/>
      <c r="OO37" s="246"/>
      <c r="OP37" s="246"/>
      <c r="OQ37" s="246"/>
      <c r="OR37" s="246"/>
      <c r="OS37" s="246"/>
      <c r="OT37" s="246"/>
      <c r="OU37" s="246"/>
      <c r="OV37" s="246"/>
      <c r="OW37" s="246"/>
      <c r="OX37" s="246"/>
      <c r="OY37" s="246"/>
      <c r="OZ37" s="246"/>
      <c r="PA37" s="246"/>
      <c r="PB37" s="246"/>
      <c r="PC37" s="246"/>
      <c r="PD37" s="246"/>
      <c r="PE37" s="246"/>
      <c r="PF37" s="246"/>
      <c r="PG37" s="246"/>
      <c r="PH37" s="246"/>
      <c r="PI37" s="246"/>
      <c r="PJ37" s="246"/>
      <c r="PK37" s="246"/>
      <c r="PL37" s="246"/>
      <c r="PM37" s="246"/>
      <c r="PN37" s="246"/>
      <c r="PO37" s="246"/>
      <c r="PP37" s="246"/>
      <c r="PQ37" s="246"/>
      <c r="PR37" s="246"/>
      <c r="PS37" s="246"/>
      <c r="PT37" s="246"/>
      <c r="PU37" s="246"/>
      <c r="PV37" s="246"/>
      <c r="PW37" s="246"/>
      <c r="PX37" s="246"/>
      <c r="PY37" s="246"/>
      <c r="PZ37" s="246"/>
      <c r="QA37" s="246"/>
      <c r="QB37" s="246"/>
      <c r="QC37" s="246"/>
      <c r="QD37" s="246"/>
      <c r="QE37" s="246"/>
      <c r="QF37" s="246"/>
      <c r="QG37" s="246"/>
      <c r="QH37" s="246"/>
      <c r="QI37" s="246"/>
      <c r="QJ37" s="246"/>
      <c r="QK37" s="246"/>
      <c r="QL37" s="246"/>
      <c r="QM37" s="246"/>
      <c r="QN37" s="246"/>
      <c r="QO37" s="246"/>
      <c r="QP37" s="246"/>
      <c r="QQ37" s="246"/>
      <c r="QR37" s="246"/>
      <c r="QS37" s="246"/>
      <c r="QT37" s="246"/>
      <c r="QU37" s="246"/>
      <c r="QV37" s="246"/>
      <c r="QW37" s="246"/>
      <c r="QX37" s="246"/>
      <c r="QY37" s="246"/>
      <c r="QZ37" s="246"/>
      <c r="RA37" s="246"/>
      <c r="RB37" s="246"/>
      <c r="RC37" s="246"/>
      <c r="RD37" s="246"/>
      <c r="RE37" s="246"/>
      <c r="RF37" s="246"/>
      <c r="RG37" s="246"/>
      <c r="RH37" s="246"/>
      <c r="RI37" s="246"/>
      <c r="RJ37" s="246"/>
      <c r="RK37" s="246"/>
      <c r="RL37" s="246"/>
      <c r="RM37" s="246"/>
      <c r="RN37" s="246"/>
      <c r="RO37" s="246"/>
      <c r="RP37" s="246"/>
      <c r="RQ37" s="246"/>
      <c r="RR37" s="246"/>
      <c r="RS37" s="246"/>
      <c r="RT37" s="246"/>
      <c r="RU37" s="246"/>
      <c r="RV37" s="246"/>
      <c r="RW37" s="246"/>
      <c r="RX37" s="246"/>
      <c r="RY37" s="246"/>
      <c r="RZ37" s="246"/>
      <c r="SA37" s="246"/>
      <c r="SB37" s="246"/>
      <c r="SC37" s="246"/>
      <c r="SD37" s="246"/>
      <c r="SE37" s="246"/>
      <c r="SF37" s="246"/>
      <c r="SG37" s="246"/>
      <c r="SH37" s="246"/>
      <c r="SI37" s="246"/>
      <c r="SJ37" s="246"/>
      <c r="SK37" s="246"/>
      <c r="SL37" s="246"/>
      <c r="SM37" s="246"/>
      <c r="SN37" s="246"/>
      <c r="SO37" s="246"/>
      <c r="SP37" s="246"/>
      <c r="SQ37" s="246"/>
      <c r="SR37" s="246"/>
      <c r="SS37" s="246"/>
      <c r="ST37" s="246"/>
      <c r="SU37" s="246"/>
      <c r="SV37" s="246"/>
      <c r="SW37" s="246"/>
      <c r="SX37" s="246"/>
      <c r="SY37" s="246"/>
      <c r="SZ37" s="246"/>
      <c r="TA37" s="246"/>
      <c r="TB37" s="246"/>
      <c r="TC37" s="246"/>
      <c r="TD37" s="246"/>
      <c r="TE37" s="246"/>
      <c r="TF37" s="246"/>
      <c r="TG37" s="246"/>
      <c r="TH37" s="246"/>
      <c r="TI37" s="246"/>
      <c r="TJ37" s="246"/>
      <c r="TK37" s="246"/>
      <c r="TL37" s="246"/>
      <c r="TM37" s="246"/>
      <c r="TN37" s="246"/>
      <c r="TO37" s="246"/>
      <c r="TP37" s="246"/>
      <c r="TQ37" s="246"/>
      <c r="TR37" s="246"/>
      <c r="TS37" s="246"/>
      <c r="TT37" s="246"/>
      <c r="TU37" s="246"/>
      <c r="TV37" s="246"/>
      <c r="TW37" s="246"/>
      <c r="TX37" s="246"/>
      <c r="TY37" s="246"/>
      <c r="TZ37" s="246"/>
      <c r="UA37" s="246"/>
      <c r="UB37" s="246"/>
      <c r="UC37" s="246"/>
      <c r="UD37" s="246"/>
      <c r="UE37" s="246"/>
      <c r="UF37" s="246"/>
      <c r="UG37" s="246"/>
      <c r="UH37" s="246"/>
      <c r="UI37" s="246"/>
      <c r="UJ37" s="246"/>
      <c r="UK37" s="246"/>
      <c r="UL37" s="246"/>
      <c r="UM37" s="246"/>
      <c r="UN37" s="246"/>
      <c r="UO37" s="246"/>
      <c r="UP37" s="246"/>
      <c r="UQ37" s="246"/>
      <c r="UR37" s="246"/>
      <c r="US37" s="246"/>
      <c r="UT37" s="246"/>
      <c r="UU37" s="246"/>
      <c r="UV37" s="246"/>
      <c r="UW37" s="246"/>
      <c r="UX37" s="246"/>
      <c r="UY37" s="246"/>
      <c r="UZ37" s="246"/>
      <c r="VA37" s="246"/>
      <c r="VB37" s="246"/>
      <c r="VC37" s="246"/>
      <c r="VD37" s="246"/>
      <c r="VE37" s="246"/>
      <c r="VF37" s="246"/>
      <c r="VG37" s="246"/>
      <c r="VH37" s="246"/>
      <c r="VI37" s="246"/>
      <c r="VJ37" s="246"/>
      <c r="VK37" s="246"/>
      <c r="VL37" s="246"/>
      <c r="VM37" s="246"/>
      <c r="VN37" s="246"/>
      <c r="VO37" s="246"/>
      <c r="VP37" s="246"/>
      <c r="VQ37" s="246"/>
      <c r="VR37" s="246"/>
      <c r="VS37" s="246"/>
      <c r="VT37" s="246"/>
      <c r="VU37" s="246"/>
      <c r="VV37" s="246"/>
      <c r="VW37" s="246"/>
      <c r="VX37" s="246"/>
      <c r="VY37" s="246"/>
      <c r="VZ37" s="246"/>
      <c r="WA37" s="246"/>
      <c r="WB37" s="246"/>
      <c r="WC37" s="246"/>
      <c r="WD37" s="246"/>
      <c r="WE37" s="246"/>
      <c r="WF37" s="246"/>
      <c r="WG37" s="246"/>
      <c r="WH37" s="246"/>
      <c r="WI37" s="246"/>
      <c r="WJ37" s="246"/>
      <c r="WK37" s="246"/>
      <c r="WL37" s="246"/>
      <c r="WM37" s="246"/>
      <c r="WN37" s="246"/>
      <c r="WO37" s="246"/>
      <c r="WP37" s="246"/>
      <c r="WQ37" s="246"/>
      <c r="WR37" s="246"/>
      <c r="WS37" s="246"/>
      <c r="WT37" s="246"/>
      <c r="WU37" s="246"/>
      <c r="WV37" s="246"/>
      <c r="WW37" s="246"/>
      <c r="WX37" s="246"/>
      <c r="WY37" s="246"/>
      <c r="WZ37" s="246"/>
      <c r="XA37" s="246"/>
      <c r="XB37" s="246"/>
      <c r="XC37" s="246"/>
      <c r="XD37" s="246"/>
      <c r="XE37" s="246"/>
      <c r="XF37" s="246"/>
      <c r="XG37" s="246"/>
      <c r="XH37" s="246"/>
      <c r="XI37" s="246"/>
      <c r="XJ37" s="246"/>
      <c r="XK37" s="246"/>
      <c r="XL37" s="246"/>
      <c r="XM37" s="246"/>
      <c r="XN37" s="246"/>
      <c r="XO37" s="246"/>
      <c r="XP37" s="246"/>
      <c r="XQ37" s="246"/>
      <c r="XR37" s="246"/>
      <c r="XS37" s="246"/>
      <c r="XT37" s="246"/>
      <c r="XU37" s="246"/>
      <c r="XV37" s="246"/>
      <c r="XW37" s="246"/>
      <c r="XX37" s="246"/>
      <c r="XY37" s="246"/>
      <c r="XZ37" s="246"/>
      <c r="YA37" s="246"/>
      <c r="YB37" s="246"/>
      <c r="YC37" s="246"/>
      <c r="YD37" s="246"/>
      <c r="YE37" s="246"/>
      <c r="YF37" s="246"/>
      <c r="YG37" s="246"/>
      <c r="YH37" s="246"/>
      <c r="YI37" s="246"/>
      <c r="YJ37" s="246"/>
      <c r="YK37" s="246"/>
      <c r="YL37" s="246"/>
      <c r="YM37" s="246"/>
      <c r="YN37" s="246"/>
      <c r="YO37" s="246"/>
      <c r="YP37" s="246"/>
      <c r="YQ37" s="246"/>
      <c r="YR37" s="246"/>
      <c r="YS37" s="246"/>
      <c r="YT37" s="246"/>
      <c r="YU37" s="246"/>
      <c r="YV37" s="246"/>
      <c r="YW37" s="246"/>
      <c r="YX37" s="246"/>
      <c r="YY37" s="246"/>
      <c r="YZ37" s="246"/>
      <c r="ZA37" s="246"/>
      <c r="ZB37" s="246"/>
      <c r="ZC37" s="246"/>
      <c r="ZD37" s="246"/>
      <c r="ZE37" s="246"/>
      <c r="ZF37" s="246"/>
      <c r="ZG37" s="246"/>
      <c r="ZH37" s="246"/>
      <c r="ZI37" s="246"/>
      <c r="ZJ37" s="246"/>
      <c r="ZK37" s="246"/>
      <c r="ZL37" s="246"/>
      <c r="ZM37" s="246"/>
      <c r="ZN37" s="246"/>
      <c r="ZO37" s="246"/>
      <c r="ZP37" s="246"/>
      <c r="ZQ37" s="246"/>
      <c r="ZR37" s="246"/>
      <c r="ZS37" s="246"/>
      <c r="ZT37" s="246"/>
      <c r="ZU37" s="246"/>
      <c r="ZV37" s="246"/>
      <c r="ZW37" s="246"/>
      <c r="ZX37" s="246"/>
      <c r="ZY37" s="246"/>
      <c r="ZZ37" s="246"/>
      <c r="AAA37" s="246"/>
      <c r="AAB37" s="246"/>
      <c r="AAC37" s="246"/>
      <c r="AAD37" s="246"/>
      <c r="AAE37" s="246"/>
      <c r="AAF37" s="246"/>
      <c r="AAG37" s="246"/>
      <c r="AAH37" s="246"/>
      <c r="AAI37" s="246"/>
      <c r="AAJ37" s="246"/>
      <c r="AAK37" s="246"/>
      <c r="AAL37" s="246"/>
      <c r="AAM37" s="246"/>
      <c r="AAN37" s="246"/>
      <c r="AAO37" s="246"/>
      <c r="AAP37" s="246"/>
      <c r="AAQ37" s="246"/>
      <c r="AAR37" s="246"/>
      <c r="AAS37" s="246"/>
      <c r="AAT37" s="246"/>
      <c r="AAU37" s="246"/>
      <c r="AAV37" s="246"/>
      <c r="AAW37" s="246"/>
      <c r="AAX37" s="246"/>
      <c r="AAY37" s="246"/>
      <c r="AAZ37" s="246"/>
      <c r="ABA37" s="246"/>
      <c r="ABB37" s="246"/>
      <c r="ABC37" s="246"/>
      <c r="ABD37" s="246"/>
      <c r="ABE37" s="246"/>
      <c r="ABF37" s="246"/>
      <c r="ABG37" s="246"/>
      <c r="ABH37" s="246"/>
      <c r="ABI37" s="246"/>
      <c r="ABJ37" s="246"/>
      <c r="ABK37" s="246"/>
      <c r="ABL37" s="246"/>
      <c r="ABM37" s="246"/>
      <c r="ABN37" s="246"/>
      <c r="ABO37" s="246"/>
      <c r="ABP37" s="246"/>
      <c r="ABQ37" s="246"/>
      <c r="ABR37" s="246"/>
      <c r="ABS37" s="246"/>
      <c r="ABT37" s="246"/>
      <c r="ABU37" s="246"/>
      <c r="ABV37" s="246"/>
      <c r="ABW37" s="246"/>
      <c r="ABX37" s="246"/>
      <c r="ABY37" s="246"/>
      <c r="ABZ37" s="246"/>
      <c r="ACA37" s="246"/>
      <c r="ACB37" s="246"/>
      <c r="ACC37" s="246"/>
      <c r="ACD37" s="246"/>
      <c r="ACE37" s="246"/>
      <c r="ACF37" s="246"/>
      <c r="ACG37" s="246"/>
      <c r="ACH37" s="246"/>
      <c r="ACI37" s="246"/>
      <c r="ACJ37" s="246"/>
      <c r="ACK37" s="246"/>
      <c r="ACL37" s="246"/>
      <c r="ACM37" s="246"/>
      <c r="ACN37" s="246"/>
      <c r="ACO37" s="246"/>
      <c r="ACP37" s="246"/>
      <c r="ACQ37" s="246"/>
      <c r="ACR37" s="246"/>
      <c r="ACS37" s="246"/>
      <c r="ACT37" s="246"/>
      <c r="ACU37" s="246"/>
      <c r="ACV37" s="246"/>
      <c r="ACW37" s="246"/>
      <c r="ACX37" s="246"/>
      <c r="ACY37" s="246"/>
      <c r="ACZ37" s="246"/>
      <c r="ADA37" s="246"/>
      <c r="ADB37" s="246"/>
      <c r="ADC37" s="246"/>
      <c r="ADD37" s="246"/>
      <c r="ADE37" s="246"/>
      <c r="ADF37" s="246"/>
      <c r="ADG37" s="246"/>
      <c r="ADH37" s="246"/>
      <c r="ADI37" s="246"/>
      <c r="ADJ37" s="246"/>
      <c r="ADK37" s="246"/>
      <c r="ADL37" s="246"/>
      <c r="ADM37" s="246"/>
      <c r="ADN37" s="246"/>
      <c r="ADO37" s="246"/>
      <c r="ADP37" s="246"/>
      <c r="ADQ37" s="246"/>
      <c r="ADR37" s="246"/>
      <c r="ADS37" s="246"/>
      <c r="ADT37" s="246"/>
      <c r="ADU37" s="246"/>
      <c r="ADV37" s="246"/>
      <c r="ADW37" s="246"/>
      <c r="ADX37" s="246"/>
      <c r="ADY37" s="246"/>
      <c r="ADZ37" s="246"/>
      <c r="AEA37" s="246"/>
      <c r="AEB37" s="246"/>
      <c r="AEC37" s="246"/>
      <c r="AED37" s="246"/>
      <c r="AEE37" s="246"/>
      <c r="AEF37" s="246"/>
      <c r="AEG37" s="246"/>
      <c r="AEH37" s="246"/>
      <c r="AEI37" s="246"/>
      <c r="AEJ37" s="246"/>
      <c r="AEK37" s="246"/>
      <c r="AEL37" s="246"/>
      <c r="AEM37" s="246"/>
      <c r="AEN37" s="246"/>
      <c r="AEO37" s="246"/>
      <c r="AEP37" s="246"/>
      <c r="AEQ37" s="246"/>
      <c r="AER37" s="246"/>
      <c r="AES37" s="246"/>
      <c r="AET37" s="246"/>
      <c r="AEU37" s="246"/>
      <c r="AEV37" s="246"/>
      <c r="AEW37" s="246"/>
      <c r="AEX37" s="246"/>
      <c r="AEY37" s="246"/>
      <c r="AEZ37" s="246"/>
      <c r="AFA37" s="246"/>
      <c r="AFB37" s="246"/>
      <c r="AFC37" s="246"/>
      <c r="AFD37" s="246"/>
      <c r="AFE37" s="246"/>
      <c r="AFF37" s="246"/>
      <c r="AFG37" s="246"/>
      <c r="AFH37" s="246"/>
      <c r="AFI37" s="246"/>
      <c r="AFJ37" s="246"/>
      <c r="AFK37" s="246"/>
      <c r="AFL37" s="246"/>
      <c r="AFM37" s="246"/>
      <c r="AFN37" s="246"/>
      <c r="AFO37" s="246"/>
      <c r="AFP37" s="246"/>
      <c r="AFQ37" s="246"/>
      <c r="AFR37" s="246"/>
      <c r="AFS37" s="246"/>
      <c r="AFT37" s="246"/>
      <c r="AFU37" s="246"/>
      <c r="AFV37" s="246"/>
      <c r="AFW37" s="246"/>
      <c r="AFX37" s="246"/>
      <c r="AFY37" s="246"/>
      <c r="AFZ37" s="246"/>
      <c r="AGA37" s="246"/>
      <c r="AGB37" s="246"/>
      <c r="AGC37" s="246"/>
      <c r="AGD37" s="246"/>
      <c r="AGE37" s="246"/>
      <c r="AGF37" s="246"/>
      <c r="AGG37" s="246"/>
      <c r="AGH37" s="246"/>
      <c r="AGI37" s="246"/>
      <c r="AGJ37" s="246"/>
      <c r="AGK37" s="246"/>
      <c r="AGL37" s="246"/>
      <c r="AGM37" s="246"/>
      <c r="AGN37" s="246"/>
      <c r="AGO37" s="246"/>
      <c r="AGP37" s="246"/>
      <c r="AGQ37" s="246"/>
      <c r="AGR37" s="246"/>
      <c r="AGS37" s="246"/>
      <c r="AGT37" s="246"/>
      <c r="AGU37" s="246"/>
      <c r="AGV37" s="246"/>
      <c r="AGW37" s="246"/>
      <c r="AGX37" s="246"/>
      <c r="AGY37" s="246"/>
      <c r="AGZ37" s="246"/>
      <c r="AHA37" s="246"/>
      <c r="AHB37" s="246"/>
      <c r="AHC37" s="246"/>
      <c r="AHD37" s="246"/>
      <c r="AHE37" s="246"/>
      <c r="AHF37" s="246"/>
      <c r="AHG37" s="246"/>
      <c r="AHH37" s="246"/>
      <c r="AHI37" s="246"/>
      <c r="AHJ37" s="246"/>
      <c r="AHK37" s="246"/>
      <c r="AHL37" s="246"/>
      <c r="AHM37" s="246"/>
      <c r="AHN37" s="246"/>
      <c r="AHO37" s="246"/>
      <c r="AHP37" s="246"/>
      <c r="AHQ37" s="246"/>
      <c r="AHR37" s="246"/>
      <c r="AHS37" s="246"/>
      <c r="AHT37" s="246"/>
      <c r="AHU37" s="246"/>
      <c r="AHV37" s="246"/>
      <c r="AHW37" s="246"/>
      <c r="AHX37" s="246"/>
      <c r="AHY37" s="246"/>
      <c r="AHZ37" s="246"/>
      <c r="AIA37" s="246"/>
      <c r="AIB37" s="246"/>
      <c r="AIC37" s="246"/>
      <c r="AID37" s="246"/>
      <c r="AIE37" s="246"/>
      <c r="AIF37" s="246"/>
      <c r="AIG37" s="246"/>
      <c r="AIH37" s="246"/>
      <c r="AII37" s="246"/>
      <c r="AIJ37" s="246"/>
      <c r="AIK37" s="246"/>
      <c r="AIL37" s="246"/>
      <c r="AIM37" s="246"/>
      <c r="AIN37" s="246"/>
      <c r="AIO37" s="246"/>
      <c r="AIP37" s="246"/>
      <c r="AIQ37" s="246"/>
      <c r="AIR37" s="246"/>
      <c r="AIS37" s="246"/>
      <c r="AIT37" s="246"/>
      <c r="AIU37" s="246"/>
      <c r="AIV37" s="246"/>
      <c r="AIW37" s="246"/>
      <c r="AIX37" s="246"/>
      <c r="AIY37" s="246"/>
      <c r="AIZ37" s="246"/>
      <c r="AJA37" s="246"/>
      <c r="AJB37" s="246"/>
      <c r="AJC37" s="246"/>
      <c r="AJD37" s="246"/>
      <c r="AJE37" s="246"/>
      <c r="AJF37" s="246"/>
      <c r="AJG37" s="246"/>
      <c r="AJH37" s="246"/>
      <c r="AJI37" s="246"/>
      <c r="AJJ37" s="246"/>
      <c r="AJK37" s="246"/>
      <c r="AJL37" s="246"/>
      <c r="AJM37" s="246"/>
      <c r="AJN37" s="246"/>
      <c r="AJO37" s="246"/>
      <c r="AJP37" s="246"/>
      <c r="AJQ37" s="246"/>
      <c r="AJR37" s="246"/>
      <c r="AJS37" s="246"/>
      <c r="AJT37" s="246"/>
      <c r="AJU37" s="246"/>
      <c r="AJV37" s="246"/>
      <c r="AJW37" s="246"/>
      <c r="AJX37" s="246"/>
      <c r="AJY37" s="246"/>
      <c r="AJZ37" s="246"/>
      <c r="AKA37" s="246"/>
      <c r="AKB37" s="246"/>
      <c r="AKC37" s="246"/>
      <c r="AKD37" s="246"/>
      <c r="AKE37" s="246"/>
      <c r="AKF37" s="246"/>
      <c r="AKG37" s="246"/>
      <c r="AKH37" s="246"/>
      <c r="AKI37" s="246"/>
      <c r="AKJ37" s="246"/>
      <c r="AKK37" s="246"/>
      <c r="AKL37" s="246"/>
      <c r="AKM37" s="246"/>
      <c r="AKN37" s="246"/>
      <c r="AKO37" s="246"/>
      <c r="AKP37" s="246"/>
      <c r="AKQ37" s="246"/>
      <c r="AKR37" s="246"/>
      <c r="AKS37" s="246"/>
      <c r="AKT37" s="246"/>
      <c r="AKU37" s="246"/>
      <c r="AKV37" s="246"/>
      <c r="AKW37" s="246"/>
      <c r="AKX37" s="246"/>
      <c r="AKY37" s="246"/>
      <c r="AKZ37" s="246"/>
      <c r="ALA37" s="246"/>
      <c r="ALB37" s="246"/>
      <c r="ALC37" s="246"/>
      <c r="ALD37" s="246"/>
      <c r="ALE37" s="246"/>
      <c r="ALF37" s="246"/>
      <c r="ALG37" s="246"/>
      <c r="ALH37" s="246"/>
      <c r="ALI37" s="246"/>
      <c r="ALJ37" s="246"/>
      <c r="ALK37" s="246"/>
      <c r="ALL37" s="246"/>
      <c r="ALM37" s="246"/>
      <c r="ALN37" s="246"/>
      <c r="ALO37" s="246"/>
      <c r="ALP37" s="246"/>
    </row>
    <row r="38" spans="1:1004" ht="21.75" customHeight="1" x14ac:dyDescent="0.2">
      <c r="A38" s="260"/>
      <c r="B38" s="255"/>
      <c r="C38" s="261"/>
      <c r="D38" s="262"/>
      <c r="E38" s="263"/>
      <c r="F38" s="264"/>
      <c r="G38" s="264">
        <f>SUM(F36:F37)</f>
        <v>0</v>
      </c>
    </row>
    <row r="39" spans="1:1004" s="248" customFormat="1" ht="19.5" customHeight="1" x14ac:dyDescent="0.2">
      <c r="A39" s="250">
        <v>2.5</v>
      </c>
      <c r="B39" s="278" t="s">
        <v>263</v>
      </c>
      <c r="C39" s="278"/>
      <c r="D39" s="317"/>
      <c r="E39" s="278"/>
      <c r="F39" s="278"/>
      <c r="G39" s="267"/>
    </row>
    <row r="40" spans="1:1004" s="275" customFormat="1" ht="21.75" customHeight="1" x14ac:dyDescent="0.2">
      <c r="A40" s="276" t="s">
        <v>288</v>
      </c>
      <c r="B40" s="269" t="s">
        <v>264</v>
      </c>
      <c r="C40" s="270">
        <v>8.6300000000000008</v>
      </c>
      <c r="D40" s="271" t="s">
        <v>9</v>
      </c>
      <c r="E40" s="272"/>
      <c r="F40" s="273">
        <f t="shared" ref="F40:F47" si="0">+C40*E40</f>
        <v>0</v>
      </c>
      <c r="G40" s="277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6"/>
      <c r="BR40" s="246"/>
      <c r="BS40" s="246"/>
      <c r="BT40" s="246"/>
      <c r="BU40" s="246"/>
      <c r="BV40" s="246"/>
      <c r="BW40" s="246"/>
      <c r="BX40" s="246"/>
      <c r="BY40" s="246"/>
      <c r="BZ40" s="246"/>
      <c r="CA40" s="246"/>
      <c r="CB40" s="246"/>
      <c r="CC40" s="246"/>
      <c r="CD40" s="246"/>
      <c r="CE40" s="246"/>
      <c r="CF40" s="246"/>
      <c r="CG40" s="246"/>
      <c r="CH40" s="246"/>
      <c r="CI40" s="246"/>
      <c r="CJ40" s="246"/>
      <c r="CK40" s="246"/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6"/>
      <c r="CW40" s="246"/>
      <c r="CX40" s="246"/>
      <c r="CY40" s="246"/>
      <c r="CZ40" s="246"/>
      <c r="DA40" s="246"/>
      <c r="DB40" s="246"/>
      <c r="DC40" s="246"/>
      <c r="DD40" s="246"/>
      <c r="DE40" s="246"/>
      <c r="DF40" s="246"/>
      <c r="DG40" s="246"/>
      <c r="DH40" s="246"/>
      <c r="DI40" s="246"/>
      <c r="DJ40" s="246"/>
      <c r="DK40" s="246"/>
      <c r="DL40" s="246"/>
      <c r="DM40" s="246"/>
      <c r="DN40" s="246"/>
      <c r="DO40" s="246"/>
      <c r="DP40" s="246"/>
      <c r="DQ40" s="246"/>
      <c r="DR40" s="246"/>
      <c r="DS40" s="246"/>
      <c r="DT40" s="246"/>
      <c r="DU40" s="246"/>
      <c r="DV40" s="246"/>
      <c r="DW40" s="246"/>
      <c r="DX40" s="246"/>
      <c r="DY40" s="246"/>
      <c r="DZ40" s="246"/>
      <c r="EA40" s="246"/>
      <c r="EB40" s="246"/>
      <c r="EC40" s="246"/>
      <c r="ED40" s="246"/>
      <c r="EE40" s="246"/>
      <c r="EF40" s="246"/>
      <c r="EG40" s="246"/>
      <c r="EH40" s="246"/>
      <c r="EI40" s="246"/>
      <c r="EJ40" s="246"/>
      <c r="EK40" s="246"/>
      <c r="EL40" s="246"/>
      <c r="EM40" s="246"/>
      <c r="EN40" s="246"/>
      <c r="EO40" s="246"/>
      <c r="EP40" s="246"/>
      <c r="EQ40" s="246"/>
      <c r="ER40" s="246"/>
      <c r="ES40" s="246"/>
      <c r="ET40" s="246"/>
      <c r="EU40" s="246"/>
      <c r="EV40" s="246"/>
      <c r="EW40" s="246"/>
      <c r="EX40" s="246"/>
      <c r="EY40" s="246"/>
      <c r="EZ40" s="246"/>
      <c r="FA40" s="246"/>
      <c r="FB40" s="246"/>
      <c r="FC40" s="246"/>
      <c r="FD40" s="246"/>
      <c r="FE40" s="246"/>
      <c r="FF40" s="246"/>
      <c r="FG40" s="246"/>
      <c r="FH40" s="246"/>
      <c r="FI40" s="246"/>
      <c r="FJ40" s="246"/>
      <c r="FK40" s="246"/>
      <c r="FL40" s="246"/>
      <c r="FM40" s="246"/>
      <c r="FN40" s="246"/>
      <c r="FO40" s="246"/>
      <c r="FP40" s="246"/>
      <c r="FQ40" s="246"/>
      <c r="FR40" s="246"/>
      <c r="FS40" s="246"/>
      <c r="FT40" s="246"/>
      <c r="FU40" s="246"/>
      <c r="FV40" s="246"/>
      <c r="FW40" s="246"/>
      <c r="FX40" s="246"/>
      <c r="FY40" s="246"/>
      <c r="FZ40" s="246"/>
      <c r="GA40" s="246"/>
      <c r="GB40" s="246"/>
      <c r="GC40" s="246"/>
      <c r="GD40" s="246"/>
      <c r="GE40" s="246"/>
      <c r="GF40" s="246"/>
      <c r="GG40" s="246"/>
      <c r="GH40" s="246"/>
      <c r="GI40" s="246"/>
      <c r="GJ40" s="246"/>
      <c r="GK40" s="246"/>
      <c r="GL40" s="246"/>
      <c r="GM40" s="246"/>
      <c r="GN40" s="246"/>
      <c r="GO40" s="246"/>
      <c r="GP40" s="246"/>
      <c r="GQ40" s="246"/>
      <c r="GR40" s="246"/>
      <c r="GS40" s="246"/>
      <c r="GT40" s="246"/>
      <c r="GU40" s="246"/>
      <c r="GV40" s="246"/>
      <c r="GW40" s="246"/>
      <c r="GX40" s="246"/>
      <c r="GY40" s="246"/>
      <c r="GZ40" s="246"/>
      <c r="HA40" s="246"/>
      <c r="HB40" s="246"/>
      <c r="HC40" s="246"/>
      <c r="HD40" s="246"/>
      <c r="HE40" s="246"/>
      <c r="HF40" s="246"/>
      <c r="HG40" s="246"/>
      <c r="HH40" s="246"/>
      <c r="HI40" s="246"/>
      <c r="HJ40" s="246"/>
      <c r="HK40" s="246"/>
      <c r="HL40" s="246"/>
      <c r="HM40" s="246"/>
      <c r="HN40" s="246"/>
      <c r="HO40" s="246"/>
      <c r="HP40" s="246"/>
      <c r="HQ40" s="246"/>
      <c r="HR40" s="246"/>
      <c r="HS40" s="246"/>
      <c r="HT40" s="246"/>
      <c r="HU40" s="246"/>
      <c r="HV40" s="246"/>
      <c r="HW40" s="246"/>
      <c r="HX40" s="246"/>
      <c r="HY40" s="246"/>
      <c r="HZ40" s="246"/>
      <c r="IA40" s="246"/>
      <c r="IB40" s="246"/>
      <c r="IC40" s="246"/>
      <c r="ID40" s="246"/>
      <c r="IE40" s="246"/>
      <c r="IF40" s="246"/>
      <c r="IG40" s="246"/>
      <c r="IH40" s="246"/>
      <c r="II40" s="246"/>
      <c r="IJ40" s="246"/>
      <c r="IK40" s="246"/>
      <c r="IL40" s="246"/>
      <c r="IM40" s="246"/>
      <c r="IN40" s="246"/>
      <c r="IO40" s="246"/>
      <c r="IP40" s="246"/>
      <c r="IQ40" s="246"/>
      <c r="IR40" s="246"/>
      <c r="IS40" s="246"/>
      <c r="IT40" s="246"/>
      <c r="IU40" s="246"/>
      <c r="IV40" s="246"/>
      <c r="IW40" s="246"/>
      <c r="IX40" s="246"/>
      <c r="IY40" s="246"/>
      <c r="IZ40" s="246"/>
      <c r="JA40" s="246"/>
      <c r="JB40" s="246"/>
      <c r="JC40" s="246"/>
      <c r="JD40" s="246"/>
      <c r="JE40" s="246"/>
      <c r="JF40" s="246"/>
      <c r="JG40" s="246"/>
      <c r="JH40" s="246"/>
      <c r="JI40" s="246"/>
      <c r="JJ40" s="246"/>
      <c r="JK40" s="246"/>
      <c r="JL40" s="246"/>
      <c r="JM40" s="246"/>
      <c r="JN40" s="246"/>
      <c r="JO40" s="246"/>
      <c r="JP40" s="246"/>
      <c r="JQ40" s="246"/>
      <c r="JR40" s="246"/>
      <c r="JS40" s="246"/>
      <c r="JT40" s="246"/>
      <c r="JU40" s="246"/>
      <c r="JV40" s="246"/>
      <c r="JW40" s="246"/>
      <c r="JX40" s="246"/>
      <c r="JY40" s="246"/>
      <c r="JZ40" s="246"/>
      <c r="KA40" s="246"/>
      <c r="KB40" s="246"/>
      <c r="KC40" s="246"/>
      <c r="KD40" s="246"/>
      <c r="KE40" s="246"/>
      <c r="KF40" s="246"/>
      <c r="KG40" s="246"/>
      <c r="KH40" s="246"/>
      <c r="KI40" s="246"/>
      <c r="KJ40" s="246"/>
      <c r="KK40" s="246"/>
      <c r="KL40" s="246"/>
      <c r="KM40" s="246"/>
      <c r="KN40" s="246"/>
      <c r="KO40" s="246"/>
      <c r="KP40" s="246"/>
      <c r="KQ40" s="246"/>
      <c r="KR40" s="246"/>
      <c r="KS40" s="246"/>
      <c r="KT40" s="246"/>
      <c r="KU40" s="246"/>
      <c r="KV40" s="246"/>
      <c r="KW40" s="246"/>
      <c r="KX40" s="246"/>
      <c r="KY40" s="246"/>
      <c r="KZ40" s="246"/>
      <c r="LA40" s="246"/>
      <c r="LB40" s="246"/>
      <c r="LC40" s="246"/>
      <c r="LD40" s="246"/>
      <c r="LE40" s="246"/>
      <c r="LF40" s="246"/>
      <c r="LG40" s="246"/>
      <c r="LH40" s="246"/>
      <c r="LI40" s="246"/>
      <c r="LJ40" s="246"/>
      <c r="LK40" s="246"/>
      <c r="LL40" s="246"/>
      <c r="LM40" s="246"/>
      <c r="LN40" s="246"/>
      <c r="LO40" s="246"/>
      <c r="LP40" s="246"/>
      <c r="LQ40" s="246"/>
      <c r="LR40" s="246"/>
      <c r="LS40" s="246"/>
      <c r="LT40" s="246"/>
      <c r="LU40" s="246"/>
      <c r="LV40" s="246"/>
      <c r="LW40" s="246"/>
      <c r="LX40" s="246"/>
      <c r="LY40" s="246"/>
      <c r="LZ40" s="246"/>
      <c r="MA40" s="246"/>
      <c r="MB40" s="246"/>
      <c r="MC40" s="246"/>
      <c r="MD40" s="246"/>
      <c r="ME40" s="246"/>
      <c r="MF40" s="246"/>
      <c r="MG40" s="246"/>
      <c r="MH40" s="246"/>
      <c r="MI40" s="246"/>
      <c r="MJ40" s="246"/>
      <c r="MK40" s="246"/>
      <c r="ML40" s="246"/>
      <c r="MM40" s="246"/>
      <c r="MN40" s="246"/>
      <c r="MO40" s="246"/>
      <c r="MP40" s="246"/>
      <c r="MQ40" s="246"/>
      <c r="MR40" s="246"/>
      <c r="MS40" s="246"/>
      <c r="MT40" s="246"/>
      <c r="MU40" s="246"/>
      <c r="MV40" s="246"/>
      <c r="MW40" s="246"/>
      <c r="MX40" s="246"/>
      <c r="MY40" s="246"/>
      <c r="MZ40" s="246"/>
      <c r="NA40" s="246"/>
      <c r="NB40" s="246"/>
      <c r="NC40" s="246"/>
      <c r="ND40" s="246"/>
      <c r="NE40" s="246"/>
      <c r="NF40" s="246"/>
      <c r="NG40" s="246"/>
      <c r="NH40" s="246"/>
      <c r="NI40" s="246"/>
      <c r="NJ40" s="246"/>
      <c r="NK40" s="246"/>
      <c r="NL40" s="246"/>
      <c r="NM40" s="246"/>
      <c r="NN40" s="246"/>
      <c r="NO40" s="246"/>
      <c r="NP40" s="246"/>
      <c r="NQ40" s="246"/>
      <c r="NR40" s="246"/>
      <c r="NS40" s="246"/>
      <c r="NT40" s="246"/>
      <c r="NU40" s="246"/>
      <c r="NV40" s="246"/>
      <c r="NW40" s="246"/>
      <c r="NX40" s="246"/>
      <c r="NY40" s="246"/>
      <c r="NZ40" s="246"/>
      <c r="OA40" s="246"/>
      <c r="OB40" s="246"/>
      <c r="OC40" s="246"/>
      <c r="OD40" s="246"/>
      <c r="OE40" s="246"/>
      <c r="OF40" s="246"/>
      <c r="OG40" s="246"/>
      <c r="OH40" s="246"/>
      <c r="OI40" s="246"/>
      <c r="OJ40" s="246"/>
      <c r="OK40" s="246"/>
      <c r="OL40" s="246"/>
      <c r="OM40" s="246"/>
      <c r="ON40" s="246"/>
      <c r="OO40" s="246"/>
      <c r="OP40" s="246"/>
      <c r="OQ40" s="246"/>
      <c r="OR40" s="246"/>
      <c r="OS40" s="246"/>
      <c r="OT40" s="246"/>
      <c r="OU40" s="246"/>
      <c r="OV40" s="246"/>
      <c r="OW40" s="246"/>
      <c r="OX40" s="246"/>
      <c r="OY40" s="246"/>
      <c r="OZ40" s="246"/>
      <c r="PA40" s="246"/>
      <c r="PB40" s="246"/>
      <c r="PC40" s="246"/>
      <c r="PD40" s="246"/>
      <c r="PE40" s="246"/>
      <c r="PF40" s="246"/>
      <c r="PG40" s="246"/>
      <c r="PH40" s="246"/>
      <c r="PI40" s="246"/>
      <c r="PJ40" s="246"/>
      <c r="PK40" s="246"/>
      <c r="PL40" s="246"/>
      <c r="PM40" s="246"/>
      <c r="PN40" s="246"/>
      <c r="PO40" s="246"/>
      <c r="PP40" s="246"/>
      <c r="PQ40" s="246"/>
      <c r="PR40" s="246"/>
      <c r="PS40" s="246"/>
      <c r="PT40" s="246"/>
      <c r="PU40" s="246"/>
      <c r="PV40" s="246"/>
      <c r="PW40" s="246"/>
      <c r="PX40" s="246"/>
      <c r="PY40" s="246"/>
      <c r="PZ40" s="246"/>
      <c r="QA40" s="246"/>
      <c r="QB40" s="246"/>
      <c r="QC40" s="246"/>
      <c r="QD40" s="246"/>
      <c r="QE40" s="246"/>
      <c r="QF40" s="246"/>
      <c r="QG40" s="246"/>
      <c r="QH40" s="246"/>
      <c r="QI40" s="246"/>
      <c r="QJ40" s="246"/>
      <c r="QK40" s="246"/>
      <c r="QL40" s="246"/>
      <c r="QM40" s="246"/>
      <c r="QN40" s="246"/>
      <c r="QO40" s="246"/>
      <c r="QP40" s="246"/>
      <c r="QQ40" s="246"/>
      <c r="QR40" s="246"/>
      <c r="QS40" s="246"/>
      <c r="QT40" s="246"/>
      <c r="QU40" s="246"/>
      <c r="QV40" s="246"/>
      <c r="QW40" s="246"/>
      <c r="QX40" s="246"/>
      <c r="QY40" s="246"/>
      <c r="QZ40" s="246"/>
      <c r="RA40" s="246"/>
      <c r="RB40" s="246"/>
      <c r="RC40" s="246"/>
      <c r="RD40" s="246"/>
      <c r="RE40" s="246"/>
      <c r="RF40" s="246"/>
      <c r="RG40" s="246"/>
      <c r="RH40" s="246"/>
      <c r="RI40" s="246"/>
      <c r="RJ40" s="246"/>
      <c r="RK40" s="246"/>
      <c r="RL40" s="246"/>
      <c r="RM40" s="246"/>
      <c r="RN40" s="246"/>
      <c r="RO40" s="246"/>
      <c r="RP40" s="246"/>
      <c r="RQ40" s="246"/>
      <c r="RR40" s="246"/>
      <c r="RS40" s="246"/>
      <c r="RT40" s="246"/>
      <c r="RU40" s="246"/>
      <c r="RV40" s="246"/>
      <c r="RW40" s="246"/>
      <c r="RX40" s="246"/>
      <c r="RY40" s="246"/>
      <c r="RZ40" s="246"/>
      <c r="SA40" s="246"/>
      <c r="SB40" s="246"/>
      <c r="SC40" s="246"/>
      <c r="SD40" s="246"/>
      <c r="SE40" s="246"/>
      <c r="SF40" s="246"/>
      <c r="SG40" s="246"/>
      <c r="SH40" s="246"/>
      <c r="SI40" s="246"/>
      <c r="SJ40" s="246"/>
      <c r="SK40" s="246"/>
      <c r="SL40" s="246"/>
      <c r="SM40" s="246"/>
      <c r="SN40" s="246"/>
      <c r="SO40" s="246"/>
      <c r="SP40" s="246"/>
      <c r="SQ40" s="246"/>
      <c r="SR40" s="246"/>
      <c r="SS40" s="246"/>
      <c r="ST40" s="246"/>
      <c r="SU40" s="246"/>
      <c r="SV40" s="246"/>
      <c r="SW40" s="246"/>
      <c r="SX40" s="246"/>
      <c r="SY40" s="246"/>
      <c r="SZ40" s="246"/>
      <c r="TA40" s="246"/>
      <c r="TB40" s="246"/>
      <c r="TC40" s="246"/>
      <c r="TD40" s="246"/>
      <c r="TE40" s="246"/>
      <c r="TF40" s="246"/>
      <c r="TG40" s="246"/>
      <c r="TH40" s="246"/>
      <c r="TI40" s="246"/>
      <c r="TJ40" s="246"/>
      <c r="TK40" s="246"/>
      <c r="TL40" s="246"/>
      <c r="TM40" s="246"/>
      <c r="TN40" s="246"/>
      <c r="TO40" s="246"/>
      <c r="TP40" s="246"/>
      <c r="TQ40" s="246"/>
      <c r="TR40" s="246"/>
      <c r="TS40" s="246"/>
      <c r="TT40" s="246"/>
      <c r="TU40" s="246"/>
      <c r="TV40" s="246"/>
      <c r="TW40" s="246"/>
      <c r="TX40" s="246"/>
      <c r="TY40" s="246"/>
      <c r="TZ40" s="246"/>
      <c r="UA40" s="246"/>
      <c r="UB40" s="246"/>
      <c r="UC40" s="246"/>
      <c r="UD40" s="246"/>
      <c r="UE40" s="246"/>
      <c r="UF40" s="246"/>
      <c r="UG40" s="246"/>
      <c r="UH40" s="246"/>
      <c r="UI40" s="246"/>
      <c r="UJ40" s="246"/>
      <c r="UK40" s="246"/>
      <c r="UL40" s="246"/>
      <c r="UM40" s="246"/>
      <c r="UN40" s="246"/>
      <c r="UO40" s="246"/>
      <c r="UP40" s="246"/>
      <c r="UQ40" s="246"/>
      <c r="UR40" s="246"/>
      <c r="US40" s="246"/>
      <c r="UT40" s="246"/>
      <c r="UU40" s="246"/>
      <c r="UV40" s="246"/>
      <c r="UW40" s="246"/>
      <c r="UX40" s="246"/>
      <c r="UY40" s="246"/>
      <c r="UZ40" s="246"/>
      <c r="VA40" s="246"/>
      <c r="VB40" s="246"/>
      <c r="VC40" s="246"/>
      <c r="VD40" s="246"/>
      <c r="VE40" s="246"/>
      <c r="VF40" s="246"/>
      <c r="VG40" s="246"/>
      <c r="VH40" s="246"/>
      <c r="VI40" s="246"/>
      <c r="VJ40" s="246"/>
      <c r="VK40" s="246"/>
      <c r="VL40" s="246"/>
      <c r="VM40" s="246"/>
      <c r="VN40" s="246"/>
      <c r="VO40" s="246"/>
      <c r="VP40" s="246"/>
      <c r="VQ40" s="246"/>
      <c r="VR40" s="246"/>
      <c r="VS40" s="246"/>
      <c r="VT40" s="246"/>
      <c r="VU40" s="246"/>
      <c r="VV40" s="246"/>
      <c r="VW40" s="246"/>
      <c r="VX40" s="246"/>
      <c r="VY40" s="246"/>
      <c r="VZ40" s="246"/>
      <c r="WA40" s="246"/>
      <c r="WB40" s="246"/>
      <c r="WC40" s="246"/>
      <c r="WD40" s="246"/>
      <c r="WE40" s="246"/>
      <c r="WF40" s="246"/>
      <c r="WG40" s="246"/>
      <c r="WH40" s="246"/>
      <c r="WI40" s="246"/>
      <c r="WJ40" s="246"/>
      <c r="WK40" s="246"/>
      <c r="WL40" s="246"/>
      <c r="WM40" s="246"/>
      <c r="WN40" s="246"/>
      <c r="WO40" s="246"/>
      <c r="WP40" s="246"/>
      <c r="WQ40" s="246"/>
      <c r="WR40" s="246"/>
      <c r="WS40" s="246"/>
      <c r="WT40" s="246"/>
      <c r="WU40" s="246"/>
      <c r="WV40" s="246"/>
      <c r="WW40" s="246"/>
      <c r="WX40" s="246"/>
      <c r="WY40" s="246"/>
      <c r="WZ40" s="246"/>
      <c r="XA40" s="246"/>
      <c r="XB40" s="246"/>
      <c r="XC40" s="246"/>
      <c r="XD40" s="246"/>
      <c r="XE40" s="246"/>
      <c r="XF40" s="246"/>
      <c r="XG40" s="246"/>
      <c r="XH40" s="246"/>
      <c r="XI40" s="246"/>
      <c r="XJ40" s="246"/>
      <c r="XK40" s="246"/>
      <c r="XL40" s="246"/>
      <c r="XM40" s="246"/>
      <c r="XN40" s="246"/>
      <c r="XO40" s="246"/>
      <c r="XP40" s="246"/>
      <c r="XQ40" s="246"/>
      <c r="XR40" s="246"/>
      <c r="XS40" s="246"/>
      <c r="XT40" s="246"/>
      <c r="XU40" s="246"/>
      <c r="XV40" s="246"/>
      <c r="XW40" s="246"/>
      <c r="XX40" s="246"/>
      <c r="XY40" s="246"/>
      <c r="XZ40" s="246"/>
      <c r="YA40" s="246"/>
      <c r="YB40" s="246"/>
      <c r="YC40" s="246"/>
      <c r="YD40" s="246"/>
      <c r="YE40" s="246"/>
      <c r="YF40" s="246"/>
      <c r="YG40" s="246"/>
      <c r="YH40" s="246"/>
      <c r="YI40" s="246"/>
      <c r="YJ40" s="246"/>
      <c r="YK40" s="246"/>
      <c r="YL40" s="246"/>
      <c r="YM40" s="246"/>
      <c r="YN40" s="246"/>
      <c r="YO40" s="246"/>
      <c r="YP40" s="246"/>
      <c r="YQ40" s="246"/>
      <c r="YR40" s="246"/>
      <c r="YS40" s="246"/>
      <c r="YT40" s="246"/>
      <c r="YU40" s="246"/>
      <c r="YV40" s="246"/>
      <c r="YW40" s="246"/>
      <c r="YX40" s="246"/>
      <c r="YY40" s="246"/>
      <c r="YZ40" s="246"/>
      <c r="ZA40" s="246"/>
      <c r="ZB40" s="246"/>
      <c r="ZC40" s="246"/>
      <c r="ZD40" s="246"/>
      <c r="ZE40" s="246"/>
      <c r="ZF40" s="246"/>
      <c r="ZG40" s="246"/>
      <c r="ZH40" s="246"/>
      <c r="ZI40" s="246"/>
      <c r="ZJ40" s="246"/>
      <c r="ZK40" s="246"/>
      <c r="ZL40" s="246"/>
      <c r="ZM40" s="246"/>
      <c r="ZN40" s="246"/>
      <c r="ZO40" s="246"/>
      <c r="ZP40" s="246"/>
      <c r="ZQ40" s="246"/>
      <c r="ZR40" s="246"/>
      <c r="ZS40" s="246"/>
      <c r="ZT40" s="246"/>
      <c r="ZU40" s="246"/>
      <c r="ZV40" s="246"/>
      <c r="ZW40" s="246"/>
      <c r="ZX40" s="246"/>
      <c r="ZY40" s="246"/>
      <c r="ZZ40" s="246"/>
      <c r="AAA40" s="246"/>
      <c r="AAB40" s="246"/>
      <c r="AAC40" s="246"/>
      <c r="AAD40" s="246"/>
      <c r="AAE40" s="246"/>
      <c r="AAF40" s="246"/>
      <c r="AAG40" s="246"/>
      <c r="AAH40" s="246"/>
      <c r="AAI40" s="246"/>
      <c r="AAJ40" s="246"/>
      <c r="AAK40" s="246"/>
      <c r="AAL40" s="246"/>
      <c r="AAM40" s="246"/>
      <c r="AAN40" s="246"/>
      <c r="AAO40" s="246"/>
      <c r="AAP40" s="246"/>
      <c r="AAQ40" s="246"/>
      <c r="AAR40" s="246"/>
      <c r="AAS40" s="246"/>
      <c r="AAT40" s="246"/>
      <c r="AAU40" s="246"/>
      <c r="AAV40" s="246"/>
      <c r="AAW40" s="246"/>
      <c r="AAX40" s="246"/>
      <c r="AAY40" s="246"/>
      <c r="AAZ40" s="246"/>
      <c r="ABA40" s="246"/>
      <c r="ABB40" s="246"/>
      <c r="ABC40" s="246"/>
      <c r="ABD40" s="246"/>
      <c r="ABE40" s="246"/>
      <c r="ABF40" s="246"/>
      <c r="ABG40" s="246"/>
      <c r="ABH40" s="246"/>
      <c r="ABI40" s="246"/>
      <c r="ABJ40" s="246"/>
      <c r="ABK40" s="246"/>
      <c r="ABL40" s="246"/>
      <c r="ABM40" s="246"/>
      <c r="ABN40" s="246"/>
      <c r="ABO40" s="246"/>
      <c r="ABP40" s="246"/>
      <c r="ABQ40" s="246"/>
      <c r="ABR40" s="246"/>
      <c r="ABS40" s="246"/>
      <c r="ABT40" s="246"/>
      <c r="ABU40" s="246"/>
      <c r="ABV40" s="246"/>
      <c r="ABW40" s="246"/>
      <c r="ABX40" s="246"/>
      <c r="ABY40" s="246"/>
      <c r="ABZ40" s="246"/>
      <c r="ACA40" s="246"/>
      <c r="ACB40" s="246"/>
      <c r="ACC40" s="246"/>
      <c r="ACD40" s="246"/>
      <c r="ACE40" s="246"/>
      <c r="ACF40" s="246"/>
      <c r="ACG40" s="246"/>
      <c r="ACH40" s="246"/>
      <c r="ACI40" s="246"/>
      <c r="ACJ40" s="246"/>
      <c r="ACK40" s="246"/>
      <c r="ACL40" s="246"/>
      <c r="ACM40" s="246"/>
      <c r="ACN40" s="246"/>
      <c r="ACO40" s="246"/>
      <c r="ACP40" s="246"/>
      <c r="ACQ40" s="246"/>
      <c r="ACR40" s="246"/>
      <c r="ACS40" s="246"/>
      <c r="ACT40" s="246"/>
      <c r="ACU40" s="246"/>
      <c r="ACV40" s="246"/>
      <c r="ACW40" s="246"/>
      <c r="ACX40" s="246"/>
      <c r="ACY40" s="246"/>
      <c r="ACZ40" s="246"/>
      <c r="ADA40" s="246"/>
      <c r="ADB40" s="246"/>
      <c r="ADC40" s="246"/>
      <c r="ADD40" s="246"/>
      <c r="ADE40" s="246"/>
      <c r="ADF40" s="246"/>
      <c r="ADG40" s="246"/>
      <c r="ADH40" s="246"/>
      <c r="ADI40" s="246"/>
      <c r="ADJ40" s="246"/>
      <c r="ADK40" s="246"/>
      <c r="ADL40" s="246"/>
      <c r="ADM40" s="246"/>
      <c r="ADN40" s="246"/>
      <c r="ADO40" s="246"/>
      <c r="ADP40" s="246"/>
      <c r="ADQ40" s="246"/>
      <c r="ADR40" s="246"/>
      <c r="ADS40" s="246"/>
      <c r="ADT40" s="246"/>
      <c r="ADU40" s="246"/>
      <c r="ADV40" s="246"/>
      <c r="ADW40" s="246"/>
      <c r="ADX40" s="246"/>
      <c r="ADY40" s="246"/>
      <c r="ADZ40" s="246"/>
      <c r="AEA40" s="246"/>
      <c r="AEB40" s="246"/>
      <c r="AEC40" s="246"/>
      <c r="AED40" s="246"/>
      <c r="AEE40" s="246"/>
      <c r="AEF40" s="246"/>
      <c r="AEG40" s="246"/>
      <c r="AEH40" s="246"/>
      <c r="AEI40" s="246"/>
      <c r="AEJ40" s="246"/>
      <c r="AEK40" s="246"/>
      <c r="AEL40" s="246"/>
      <c r="AEM40" s="246"/>
      <c r="AEN40" s="246"/>
      <c r="AEO40" s="246"/>
      <c r="AEP40" s="246"/>
      <c r="AEQ40" s="246"/>
      <c r="AER40" s="246"/>
      <c r="AES40" s="246"/>
      <c r="AET40" s="246"/>
      <c r="AEU40" s="246"/>
      <c r="AEV40" s="246"/>
      <c r="AEW40" s="246"/>
      <c r="AEX40" s="246"/>
      <c r="AEY40" s="246"/>
      <c r="AEZ40" s="246"/>
      <c r="AFA40" s="246"/>
      <c r="AFB40" s="246"/>
      <c r="AFC40" s="246"/>
      <c r="AFD40" s="246"/>
      <c r="AFE40" s="246"/>
      <c r="AFF40" s="246"/>
      <c r="AFG40" s="246"/>
      <c r="AFH40" s="246"/>
      <c r="AFI40" s="246"/>
      <c r="AFJ40" s="246"/>
      <c r="AFK40" s="246"/>
      <c r="AFL40" s="246"/>
      <c r="AFM40" s="246"/>
      <c r="AFN40" s="246"/>
      <c r="AFO40" s="246"/>
      <c r="AFP40" s="246"/>
      <c r="AFQ40" s="246"/>
      <c r="AFR40" s="246"/>
      <c r="AFS40" s="246"/>
      <c r="AFT40" s="246"/>
      <c r="AFU40" s="246"/>
      <c r="AFV40" s="246"/>
      <c r="AFW40" s="246"/>
      <c r="AFX40" s="246"/>
      <c r="AFY40" s="246"/>
      <c r="AFZ40" s="246"/>
      <c r="AGA40" s="246"/>
      <c r="AGB40" s="246"/>
      <c r="AGC40" s="246"/>
      <c r="AGD40" s="246"/>
      <c r="AGE40" s="246"/>
      <c r="AGF40" s="246"/>
      <c r="AGG40" s="246"/>
      <c r="AGH40" s="246"/>
      <c r="AGI40" s="246"/>
      <c r="AGJ40" s="246"/>
      <c r="AGK40" s="246"/>
      <c r="AGL40" s="246"/>
      <c r="AGM40" s="246"/>
      <c r="AGN40" s="246"/>
      <c r="AGO40" s="246"/>
      <c r="AGP40" s="246"/>
      <c r="AGQ40" s="246"/>
      <c r="AGR40" s="246"/>
      <c r="AGS40" s="246"/>
      <c r="AGT40" s="246"/>
      <c r="AGU40" s="246"/>
      <c r="AGV40" s="246"/>
      <c r="AGW40" s="246"/>
      <c r="AGX40" s="246"/>
      <c r="AGY40" s="246"/>
      <c r="AGZ40" s="246"/>
      <c r="AHA40" s="246"/>
      <c r="AHB40" s="246"/>
      <c r="AHC40" s="246"/>
      <c r="AHD40" s="246"/>
      <c r="AHE40" s="246"/>
      <c r="AHF40" s="246"/>
      <c r="AHG40" s="246"/>
      <c r="AHH40" s="246"/>
      <c r="AHI40" s="246"/>
      <c r="AHJ40" s="246"/>
      <c r="AHK40" s="246"/>
      <c r="AHL40" s="246"/>
      <c r="AHM40" s="246"/>
      <c r="AHN40" s="246"/>
      <c r="AHO40" s="246"/>
      <c r="AHP40" s="246"/>
      <c r="AHQ40" s="246"/>
      <c r="AHR40" s="246"/>
      <c r="AHS40" s="246"/>
      <c r="AHT40" s="246"/>
      <c r="AHU40" s="246"/>
      <c r="AHV40" s="246"/>
      <c r="AHW40" s="246"/>
      <c r="AHX40" s="246"/>
      <c r="AHY40" s="246"/>
      <c r="AHZ40" s="246"/>
      <c r="AIA40" s="246"/>
      <c r="AIB40" s="246"/>
      <c r="AIC40" s="246"/>
      <c r="AID40" s="246"/>
      <c r="AIE40" s="246"/>
      <c r="AIF40" s="246"/>
      <c r="AIG40" s="246"/>
      <c r="AIH40" s="246"/>
      <c r="AII40" s="246"/>
      <c r="AIJ40" s="246"/>
      <c r="AIK40" s="246"/>
      <c r="AIL40" s="246"/>
      <c r="AIM40" s="246"/>
      <c r="AIN40" s="246"/>
      <c r="AIO40" s="246"/>
      <c r="AIP40" s="246"/>
      <c r="AIQ40" s="246"/>
      <c r="AIR40" s="246"/>
      <c r="AIS40" s="246"/>
      <c r="AIT40" s="246"/>
      <c r="AIU40" s="246"/>
      <c r="AIV40" s="246"/>
      <c r="AIW40" s="246"/>
      <c r="AIX40" s="246"/>
      <c r="AIY40" s="246"/>
      <c r="AIZ40" s="246"/>
      <c r="AJA40" s="246"/>
      <c r="AJB40" s="246"/>
      <c r="AJC40" s="246"/>
      <c r="AJD40" s="246"/>
      <c r="AJE40" s="246"/>
      <c r="AJF40" s="246"/>
      <c r="AJG40" s="246"/>
      <c r="AJH40" s="246"/>
      <c r="AJI40" s="246"/>
      <c r="AJJ40" s="246"/>
      <c r="AJK40" s="246"/>
      <c r="AJL40" s="246"/>
      <c r="AJM40" s="246"/>
      <c r="AJN40" s="246"/>
      <c r="AJO40" s="246"/>
      <c r="AJP40" s="246"/>
      <c r="AJQ40" s="246"/>
      <c r="AJR40" s="246"/>
      <c r="AJS40" s="246"/>
      <c r="AJT40" s="246"/>
      <c r="AJU40" s="246"/>
      <c r="AJV40" s="246"/>
      <c r="AJW40" s="246"/>
      <c r="AJX40" s="246"/>
      <c r="AJY40" s="246"/>
      <c r="AJZ40" s="246"/>
      <c r="AKA40" s="246"/>
      <c r="AKB40" s="246"/>
      <c r="AKC40" s="246"/>
      <c r="AKD40" s="246"/>
      <c r="AKE40" s="246"/>
      <c r="AKF40" s="246"/>
      <c r="AKG40" s="246"/>
      <c r="AKH40" s="246"/>
      <c r="AKI40" s="246"/>
      <c r="AKJ40" s="246"/>
      <c r="AKK40" s="246"/>
      <c r="AKL40" s="246"/>
      <c r="AKM40" s="246"/>
      <c r="AKN40" s="246"/>
      <c r="AKO40" s="246"/>
      <c r="AKP40" s="246"/>
      <c r="AKQ40" s="246"/>
      <c r="AKR40" s="246"/>
      <c r="AKS40" s="246"/>
      <c r="AKT40" s="246"/>
      <c r="AKU40" s="246"/>
      <c r="AKV40" s="246"/>
      <c r="AKW40" s="246"/>
      <c r="AKX40" s="246"/>
      <c r="AKY40" s="246"/>
      <c r="AKZ40" s="246"/>
      <c r="ALA40" s="246"/>
      <c r="ALB40" s="246"/>
      <c r="ALC40" s="246"/>
      <c r="ALD40" s="246"/>
      <c r="ALE40" s="246"/>
      <c r="ALF40" s="246"/>
      <c r="ALG40" s="246"/>
      <c r="ALH40" s="246"/>
      <c r="ALI40" s="246"/>
      <c r="ALJ40" s="246"/>
      <c r="ALK40" s="246"/>
      <c r="ALL40" s="246"/>
      <c r="ALM40" s="246"/>
      <c r="ALN40" s="246"/>
      <c r="ALO40" s="246"/>
      <c r="ALP40" s="246"/>
    </row>
    <row r="41" spans="1:1004" s="275" customFormat="1" ht="21.75" customHeight="1" x14ac:dyDescent="0.2">
      <c r="A41" s="276" t="s">
        <v>289</v>
      </c>
      <c r="B41" s="269" t="s">
        <v>290</v>
      </c>
      <c r="C41" s="270">
        <v>53.6</v>
      </c>
      <c r="D41" s="271" t="s">
        <v>9</v>
      </c>
      <c r="E41" s="272"/>
      <c r="F41" s="273">
        <f t="shared" si="0"/>
        <v>0</v>
      </c>
      <c r="G41" s="277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  <c r="BL41" s="246"/>
      <c r="BM41" s="246"/>
      <c r="BN41" s="246"/>
      <c r="BO41" s="246"/>
      <c r="BP41" s="246"/>
      <c r="BQ41" s="246"/>
      <c r="BR41" s="246"/>
      <c r="BS41" s="246"/>
      <c r="BT41" s="246"/>
      <c r="BU41" s="246"/>
      <c r="BV41" s="246"/>
      <c r="BW41" s="246"/>
      <c r="BX41" s="246"/>
      <c r="BY41" s="246"/>
      <c r="BZ41" s="246"/>
      <c r="CA41" s="246"/>
      <c r="CB41" s="246"/>
      <c r="CC41" s="246"/>
      <c r="CD41" s="246"/>
      <c r="CE41" s="246"/>
      <c r="CF41" s="246"/>
      <c r="CG41" s="246"/>
      <c r="CH41" s="246"/>
      <c r="CI41" s="246"/>
      <c r="CJ41" s="246"/>
      <c r="CK41" s="246"/>
      <c r="CL41" s="246"/>
      <c r="CM41" s="246"/>
      <c r="CN41" s="246"/>
      <c r="CO41" s="246"/>
      <c r="CP41" s="246"/>
      <c r="CQ41" s="246"/>
      <c r="CR41" s="246"/>
      <c r="CS41" s="246"/>
      <c r="CT41" s="246"/>
      <c r="CU41" s="246"/>
      <c r="CV41" s="246"/>
      <c r="CW41" s="246"/>
      <c r="CX41" s="246"/>
      <c r="CY41" s="246"/>
      <c r="CZ41" s="246"/>
      <c r="DA41" s="246"/>
      <c r="DB41" s="246"/>
      <c r="DC41" s="246"/>
      <c r="DD41" s="246"/>
      <c r="DE41" s="246"/>
      <c r="DF41" s="246"/>
      <c r="DG41" s="246"/>
      <c r="DH41" s="246"/>
      <c r="DI41" s="246"/>
      <c r="DJ41" s="246"/>
      <c r="DK41" s="246"/>
      <c r="DL41" s="246"/>
      <c r="DM41" s="246"/>
      <c r="DN41" s="246"/>
      <c r="DO41" s="246"/>
      <c r="DP41" s="246"/>
      <c r="DQ41" s="246"/>
      <c r="DR41" s="246"/>
      <c r="DS41" s="246"/>
      <c r="DT41" s="246"/>
      <c r="DU41" s="246"/>
      <c r="DV41" s="246"/>
      <c r="DW41" s="246"/>
      <c r="DX41" s="246"/>
      <c r="DY41" s="246"/>
      <c r="DZ41" s="246"/>
      <c r="EA41" s="246"/>
      <c r="EB41" s="246"/>
      <c r="EC41" s="246"/>
      <c r="ED41" s="246"/>
      <c r="EE41" s="246"/>
      <c r="EF41" s="246"/>
      <c r="EG41" s="246"/>
      <c r="EH41" s="246"/>
      <c r="EI41" s="246"/>
      <c r="EJ41" s="246"/>
      <c r="EK41" s="246"/>
      <c r="EL41" s="246"/>
      <c r="EM41" s="246"/>
      <c r="EN41" s="246"/>
      <c r="EO41" s="246"/>
      <c r="EP41" s="246"/>
      <c r="EQ41" s="246"/>
      <c r="ER41" s="246"/>
      <c r="ES41" s="246"/>
      <c r="ET41" s="246"/>
      <c r="EU41" s="246"/>
      <c r="EV41" s="246"/>
      <c r="EW41" s="246"/>
      <c r="EX41" s="246"/>
      <c r="EY41" s="246"/>
      <c r="EZ41" s="246"/>
      <c r="FA41" s="246"/>
      <c r="FB41" s="246"/>
      <c r="FC41" s="246"/>
      <c r="FD41" s="246"/>
      <c r="FE41" s="246"/>
      <c r="FF41" s="246"/>
      <c r="FG41" s="246"/>
      <c r="FH41" s="246"/>
      <c r="FI41" s="246"/>
      <c r="FJ41" s="246"/>
      <c r="FK41" s="246"/>
      <c r="FL41" s="246"/>
      <c r="FM41" s="246"/>
      <c r="FN41" s="246"/>
      <c r="FO41" s="246"/>
      <c r="FP41" s="246"/>
      <c r="FQ41" s="246"/>
      <c r="FR41" s="246"/>
      <c r="FS41" s="246"/>
      <c r="FT41" s="246"/>
      <c r="FU41" s="246"/>
      <c r="FV41" s="246"/>
      <c r="FW41" s="246"/>
      <c r="FX41" s="246"/>
      <c r="FY41" s="246"/>
      <c r="FZ41" s="246"/>
      <c r="GA41" s="246"/>
      <c r="GB41" s="246"/>
      <c r="GC41" s="246"/>
      <c r="GD41" s="246"/>
      <c r="GE41" s="246"/>
      <c r="GF41" s="246"/>
      <c r="GG41" s="246"/>
      <c r="GH41" s="246"/>
      <c r="GI41" s="246"/>
      <c r="GJ41" s="246"/>
      <c r="GK41" s="246"/>
      <c r="GL41" s="246"/>
      <c r="GM41" s="246"/>
      <c r="GN41" s="246"/>
      <c r="GO41" s="246"/>
      <c r="GP41" s="246"/>
      <c r="GQ41" s="246"/>
      <c r="GR41" s="246"/>
      <c r="GS41" s="246"/>
      <c r="GT41" s="246"/>
      <c r="GU41" s="246"/>
      <c r="GV41" s="246"/>
      <c r="GW41" s="246"/>
      <c r="GX41" s="246"/>
      <c r="GY41" s="246"/>
      <c r="GZ41" s="246"/>
      <c r="HA41" s="246"/>
      <c r="HB41" s="246"/>
      <c r="HC41" s="246"/>
      <c r="HD41" s="246"/>
      <c r="HE41" s="246"/>
      <c r="HF41" s="246"/>
      <c r="HG41" s="246"/>
      <c r="HH41" s="246"/>
      <c r="HI41" s="246"/>
      <c r="HJ41" s="246"/>
      <c r="HK41" s="246"/>
      <c r="HL41" s="246"/>
      <c r="HM41" s="246"/>
      <c r="HN41" s="246"/>
      <c r="HO41" s="246"/>
      <c r="HP41" s="246"/>
      <c r="HQ41" s="246"/>
      <c r="HR41" s="246"/>
      <c r="HS41" s="246"/>
      <c r="HT41" s="246"/>
      <c r="HU41" s="246"/>
      <c r="HV41" s="246"/>
      <c r="HW41" s="246"/>
      <c r="HX41" s="246"/>
      <c r="HY41" s="246"/>
      <c r="HZ41" s="246"/>
      <c r="IA41" s="246"/>
      <c r="IB41" s="246"/>
      <c r="IC41" s="246"/>
      <c r="ID41" s="246"/>
      <c r="IE41" s="246"/>
      <c r="IF41" s="246"/>
      <c r="IG41" s="246"/>
      <c r="IH41" s="246"/>
      <c r="II41" s="246"/>
      <c r="IJ41" s="246"/>
      <c r="IK41" s="246"/>
      <c r="IL41" s="246"/>
      <c r="IM41" s="246"/>
      <c r="IN41" s="246"/>
      <c r="IO41" s="246"/>
      <c r="IP41" s="246"/>
      <c r="IQ41" s="246"/>
      <c r="IR41" s="246"/>
      <c r="IS41" s="246"/>
      <c r="IT41" s="246"/>
      <c r="IU41" s="246"/>
      <c r="IV41" s="246"/>
      <c r="IW41" s="246"/>
      <c r="IX41" s="246"/>
      <c r="IY41" s="246"/>
      <c r="IZ41" s="246"/>
      <c r="JA41" s="246"/>
      <c r="JB41" s="246"/>
      <c r="JC41" s="246"/>
      <c r="JD41" s="246"/>
      <c r="JE41" s="246"/>
      <c r="JF41" s="246"/>
      <c r="JG41" s="246"/>
      <c r="JH41" s="246"/>
      <c r="JI41" s="246"/>
      <c r="JJ41" s="246"/>
      <c r="JK41" s="246"/>
      <c r="JL41" s="246"/>
      <c r="JM41" s="246"/>
      <c r="JN41" s="246"/>
      <c r="JO41" s="246"/>
      <c r="JP41" s="246"/>
      <c r="JQ41" s="246"/>
      <c r="JR41" s="246"/>
      <c r="JS41" s="246"/>
      <c r="JT41" s="246"/>
      <c r="JU41" s="246"/>
      <c r="JV41" s="246"/>
      <c r="JW41" s="246"/>
      <c r="JX41" s="246"/>
      <c r="JY41" s="246"/>
      <c r="JZ41" s="246"/>
      <c r="KA41" s="246"/>
      <c r="KB41" s="246"/>
      <c r="KC41" s="246"/>
      <c r="KD41" s="246"/>
      <c r="KE41" s="246"/>
      <c r="KF41" s="246"/>
      <c r="KG41" s="246"/>
      <c r="KH41" s="246"/>
      <c r="KI41" s="246"/>
      <c r="KJ41" s="246"/>
      <c r="KK41" s="246"/>
      <c r="KL41" s="246"/>
      <c r="KM41" s="246"/>
      <c r="KN41" s="246"/>
      <c r="KO41" s="246"/>
      <c r="KP41" s="246"/>
      <c r="KQ41" s="246"/>
      <c r="KR41" s="246"/>
      <c r="KS41" s="246"/>
      <c r="KT41" s="246"/>
      <c r="KU41" s="246"/>
      <c r="KV41" s="246"/>
      <c r="KW41" s="246"/>
      <c r="KX41" s="246"/>
      <c r="KY41" s="246"/>
      <c r="KZ41" s="246"/>
      <c r="LA41" s="246"/>
      <c r="LB41" s="246"/>
      <c r="LC41" s="246"/>
      <c r="LD41" s="246"/>
      <c r="LE41" s="246"/>
      <c r="LF41" s="246"/>
      <c r="LG41" s="246"/>
      <c r="LH41" s="246"/>
      <c r="LI41" s="246"/>
      <c r="LJ41" s="246"/>
      <c r="LK41" s="246"/>
      <c r="LL41" s="246"/>
      <c r="LM41" s="246"/>
      <c r="LN41" s="246"/>
      <c r="LO41" s="246"/>
      <c r="LP41" s="246"/>
      <c r="LQ41" s="246"/>
      <c r="LR41" s="246"/>
      <c r="LS41" s="246"/>
      <c r="LT41" s="246"/>
      <c r="LU41" s="246"/>
      <c r="LV41" s="246"/>
      <c r="LW41" s="246"/>
      <c r="LX41" s="246"/>
      <c r="LY41" s="246"/>
      <c r="LZ41" s="246"/>
      <c r="MA41" s="246"/>
      <c r="MB41" s="246"/>
      <c r="MC41" s="246"/>
      <c r="MD41" s="246"/>
      <c r="ME41" s="246"/>
      <c r="MF41" s="246"/>
      <c r="MG41" s="246"/>
      <c r="MH41" s="246"/>
      <c r="MI41" s="246"/>
      <c r="MJ41" s="246"/>
      <c r="MK41" s="246"/>
      <c r="ML41" s="246"/>
      <c r="MM41" s="246"/>
      <c r="MN41" s="246"/>
      <c r="MO41" s="246"/>
      <c r="MP41" s="246"/>
      <c r="MQ41" s="246"/>
      <c r="MR41" s="246"/>
      <c r="MS41" s="246"/>
      <c r="MT41" s="246"/>
      <c r="MU41" s="246"/>
      <c r="MV41" s="246"/>
      <c r="MW41" s="246"/>
      <c r="MX41" s="246"/>
      <c r="MY41" s="246"/>
      <c r="MZ41" s="246"/>
      <c r="NA41" s="246"/>
      <c r="NB41" s="246"/>
      <c r="NC41" s="246"/>
      <c r="ND41" s="246"/>
      <c r="NE41" s="246"/>
      <c r="NF41" s="246"/>
      <c r="NG41" s="246"/>
      <c r="NH41" s="246"/>
      <c r="NI41" s="246"/>
      <c r="NJ41" s="246"/>
      <c r="NK41" s="246"/>
      <c r="NL41" s="246"/>
      <c r="NM41" s="246"/>
      <c r="NN41" s="246"/>
      <c r="NO41" s="246"/>
      <c r="NP41" s="246"/>
      <c r="NQ41" s="246"/>
      <c r="NR41" s="246"/>
      <c r="NS41" s="246"/>
      <c r="NT41" s="246"/>
      <c r="NU41" s="246"/>
      <c r="NV41" s="246"/>
      <c r="NW41" s="246"/>
      <c r="NX41" s="246"/>
      <c r="NY41" s="246"/>
      <c r="NZ41" s="246"/>
      <c r="OA41" s="246"/>
      <c r="OB41" s="246"/>
      <c r="OC41" s="246"/>
      <c r="OD41" s="246"/>
      <c r="OE41" s="246"/>
      <c r="OF41" s="246"/>
      <c r="OG41" s="246"/>
      <c r="OH41" s="246"/>
      <c r="OI41" s="246"/>
      <c r="OJ41" s="246"/>
      <c r="OK41" s="246"/>
      <c r="OL41" s="246"/>
      <c r="OM41" s="246"/>
      <c r="ON41" s="246"/>
      <c r="OO41" s="246"/>
      <c r="OP41" s="246"/>
      <c r="OQ41" s="246"/>
      <c r="OR41" s="246"/>
      <c r="OS41" s="246"/>
      <c r="OT41" s="246"/>
      <c r="OU41" s="246"/>
      <c r="OV41" s="246"/>
      <c r="OW41" s="246"/>
      <c r="OX41" s="246"/>
      <c r="OY41" s="246"/>
      <c r="OZ41" s="246"/>
      <c r="PA41" s="246"/>
      <c r="PB41" s="246"/>
      <c r="PC41" s="246"/>
      <c r="PD41" s="246"/>
      <c r="PE41" s="246"/>
      <c r="PF41" s="246"/>
      <c r="PG41" s="246"/>
      <c r="PH41" s="246"/>
      <c r="PI41" s="246"/>
      <c r="PJ41" s="246"/>
      <c r="PK41" s="246"/>
      <c r="PL41" s="246"/>
      <c r="PM41" s="246"/>
      <c r="PN41" s="246"/>
      <c r="PO41" s="246"/>
      <c r="PP41" s="246"/>
      <c r="PQ41" s="246"/>
      <c r="PR41" s="246"/>
      <c r="PS41" s="246"/>
      <c r="PT41" s="246"/>
      <c r="PU41" s="246"/>
      <c r="PV41" s="246"/>
      <c r="PW41" s="246"/>
      <c r="PX41" s="246"/>
      <c r="PY41" s="246"/>
      <c r="PZ41" s="246"/>
      <c r="QA41" s="246"/>
      <c r="QB41" s="246"/>
      <c r="QC41" s="246"/>
      <c r="QD41" s="246"/>
      <c r="QE41" s="246"/>
      <c r="QF41" s="246"/>
      <c r="QG41" s="246"/>
      <c r="QH41" s="246"/>
      <c r="QI41" s="246"/>
      <c r="QJ41" s="246"/>
      <c r="QK41" s="246"/>
      <c r="QL41" s="246"/>
      <c r="QM41" s="246"/>
      <c r="QN41" s="246"/>
      <c r="QO41" s="246"/>
      <c r="QP41" s="246"/>
      <c r="QQ41" s="246"/>
      <c r="QR41" s="246"/>
      <c r="QS41" s="246"/>
      <c r="QT41" s="246"/>
      <c r="QU41" s="246"/>
      <c r="QV41" s="246"/>
      <c r="QW41" s="246"/>
      <c r="QX41" s="246"/>
      <c r="QY41" s="246"/>
      <c r="QZ41" s="246"/>
      <c r="RA41" s="246"/>
      <c r="RB41" s="246"/>
      <c r="RC41" s="246"/>
      <c r="RD41" s="246"/>
      <c r="RE41" s="246"/>
      <c r="RF41" s="246"/>
      <c r="RG41" s="246"/>
      <c r="RH41" s="246"/>
      <c r="RI41" s="246"/>
      <c r="RJ41" s="246"/>
      <c r="RK41" s="246"/>
      <c r="RL41" s="246"/>
      <c r="RM41" s="246"/>
      <c r="RN41" s="246"/>
      <c r="RO41" s="246"/>
      <c r="RP41" s="246"/>
      <c r="RQ41" s="246"/>
      <c r="RR41" s="246"/>
      <c r="RS41" s="246"/>
      <c r="RT41" s="246"/>
      <c r="RU41" s="246"/>
      <c r="RV41" s="246"/>
      <c r="RW41" s="246"/>
      <c r="RX41" s="246"/>
      <c r="RY41" s="246"/>
      <c r="RZ41" s="246"/>
      <c r="SA41" s="246"/>
      <c r="SB41" s="246"/>
      <c r="SC41" s="246"/>
      <c r="SD41" s="246"/>
      <c r="SE41" s="246"/>
      <c r="SF41" s="246"/>
      <c r="SG41" s="246"/>
      <c r="SH41" s="246"/>
      <c r="SI41" s="246"/>
      <c r="SJ41" s="246"/>
      <c r="SK41" s="246"/>
      <c r="SL41" s="246"/>
      <c r="SM41" s="246"/>
      <c r="SN41" s="246"/>
      <c r="SO41" s="246"/>
      <c r="SP41" s="246"/>
      <c r="SQ41" s="246"/>
      <c r="SR41" s="246"/>
      <c r="SS41" s="246"/>
      <c r="ST41" s="246"/>
      <c r="SU41" s="246"/>
      <c r="SV41" s="246"/>
      <c r="SW41" s="246"/>
      <c r="SX41" s="246"/>
      <c r="SY41" s="246"/>
      <c r="SZ41" s="246"/>
      <c r="TA41" s="246"/>
      <c r="TB41" s="246"/>
      <c r="TC41" s="246"/>
      <c r="TD41" s="246"/>
      <c r="TE41" s="246"/>
      <c r="TF41" s="246"/>
      <c r="TG41" s="246"/>
      <c r="TH41" s="246"/>
      <c r="TI41" s="246"/>
      <c r="TJ41" s="246"/>
      <c r="TK41" s="246"/>
      <c r="TL41" s="246"/>
      <c r="TM41" s="246"/>
      <c r="TN41" s="246"/>
      <c r="TO41" s="246"/>
      <c r="TP41" s="246"/>
      <c r="TQ41" s="246"/>
      <c r="TR41" s="246"/>
      <c r="TS41" s="246"/>
      <c r="TT41" s="246"/>
      <c r="TU41" s="246"/>
      <c r="TV41" s="246"/>
      <c r="TW41" s="246"/>
      <c r="TX41" s="246"/>
      <c r="TY41" s="246"/>
      <c r="TZ41" s="246"/>
      <c r="UA41" s="246"/>
      <c r="UB41" s="246"/>
      <c r="UC41" s="246"/>
      <c r="UD41" s="246"/>
      <c r="UE41" s="246"/>
      <c r="UF41" s="246"/>
      <c r="UG41" s="246"/>
      <c r="UH41" s="246"/>
      <c r="UI41" s="246"/>
      <c r="UJ41" s="246"/>
      <c r="UK41" s="246"/>
      <c r="UL41" s="246"/>
      <c r="UM41" s="246"/>
      <c r="UN41" s="246"/>
      <c r="UO41" s="246"/>
      <c r="UP41" s="246"/>
      <c r="UQ41" s="246"/>
      <c r="UR41" s="246"/>
      <c r="US41" s="246"/>
      <c r="UT41" s="246"/>
      <c r="UU41" s="246"/>
      <c r="UV41" s="246"/>
      <c r="UW41" s="246"/>
      <c r="UX41" s="246"/>
      <c r="UY41" s="246"/>
      <c r="UZ41" s="246"/>
      <c r="VA41" s="246"/>
      <c r="VB41" s="246"/>
      <c r="VC41" s="246"/>
      <c r="VD41" s="246"/>
      <c r="VE41" s="246"/>
      <c r="VF41" s="246"/>
      <c r="VG41" s="246"/>
      <c r="VH41" s="246"/>
      <c r="VI41" s="246"/>
      <c r="VJ41" s="246"/>
      <c r="VK41" s="246"/>
      <c r="VL41" s="246"/>
      <c r="VM41" s="246"/>
      <c r="VN41" s="246"/>
      <c r="VO41" s="246"/>
      <c r="VP41" s="246"/>
      <c r="VQ41" s="246"/>
      <c r="VR41" s="246"/>
      <c r="VS41" s="246"/>
      <c r="VT41" s="246"/>
      <c r="VU41" s="246"/>
      <c r="VV41" s="246"/>
      <c r="VW41" s="246"/>
      <c r="VX41" s="246"/>
      <c r="VY41" s="246"/>
      <c r="VZ41" s="246"/>
      <c r="WA41" s="246"/>
      <c r="WB41" s="246"/>
      <c r="WC41" s="246"/>
      <c r="WD41" s="246"/>
      <c r="WE41" s="246"/>
      <c r="WF41" s="246"/>
      <c r="WG41" s="246"/>
      <c r="WH41" s="246"/>
      <c r="WI41" s="246"/>
      <c r="WJ41" s="246"/>
      <c r="WK41" s="246"/>
      <c r="WL41" s="246"/>
      <c r="WM41" s="246"/>
      <c r="WN41" s="246"/>
      <c r="WO41" s="246"/>
      <c r="WP41" s="246"/>
      <c r="WQ41" s="246"/>
      <c r="WR41" s="246"/>
      <c r="WS41" s="246"/>
      <c r="WT41" s="246"/>
      <c r="WU41" s="246"/>
      <c r="WV41" s="246"/>
      <c r="WW41" s="246"/>
      <c r="WX41" s="246"/>
      <c r="WY41" s="246"/>
      <c r="WZ41" s="246"/>
      <c r="XA41" s="246"/>
      <c r="XB41" s="246"/>
      <c r="XC41" s="246"/>
      <c r="XD41" s="246"/>
      <c r="XE41" s="246"/>
      <c r="XF41" s="246"/>
      <c r="XG41" s="246"/>
      <c r="XH41" s="246"/>
      <c r="XI41" s="246"/>
      <c r="XJ41" s="246"/>
      <c r="XK41" s="246"/>
      <c r="XL41" s="246"/>
      <c r="XM41" s="246"/>
      <c r="XN41" s="246"/>
      <c r="XO41" s="246"/>
      <c r="XP41" s="246"/>
      <c r="XQ41" s="246"/>
      <c r="XR41" s="246"/>
      <c r="XS41" s="246"/>
      <c r="XT41" s="246"/>
      <c r="XU41" s="246"/>
      <c r="XV41" s="246"/>
      <c r="XW41" s="246"/>
      <c r="XX41" s="246"/>
      <c r="XY41" s="246"/>
      <c r="XZ41" s="246"/>
      <c r="YA41" s="246"/>
      <c r="YB41" s="246"/>
      <c r="YC41" s="246"/>
      <c r="YD41" s="246"/>
      <c r="YE41" s="246"/>
      <c r="YF41" s="246"/>
      <c r="YG41" s="246"/>
      <c r="YH41" s="246"/>
      <c r="YI41" s="246"/>
      <c r="YJ41" s="246"/>
      <c r="YK41" s="246"/>
      <c r="YL41" s="246"/>
      <c r="YM41" s="246"/>
      <c r="YN41" s="246"/>
      <c r="YO41" s="246"/>
      <c r="YP41" s="246"/>
      <c r="YQ41" s="246"/>
      <c r="YR41" s="246"/>
      <c r="YS41" s="246"/>
      <c r="YT41" s="246"/>
      <c r="YU41" s="246"/>
      <c r="YV41" s="246"/>
      <c r="YW41" s="246"/>
      <c r="YX41" s="246"/>
      <c r="YY41" s="246"/>
      <c r="YZ41" s="246"/>
      <c r="ZA41" s="246"/>
      <c r="ZB41" s="246"/>
      <c r="ZC41" s="246"/>
      <c r="ZD41" s="246"/>
      <c r="ZE41" s="246"/>
      <c r="ZF41" s="246"/>
      <c r="ZG41" s="246"/>
      <c r="ZH41" s="246"/>
      <c r="ZI41" s="246"/>
      <c r="ZJ41" s="246"/>
      <c r="ZK41" s="246"/>
      <c r="ZL41" s="246"/>
      <c r="ZM41" s="246"/>
      <c r="ZN41" s="246"/>
      <c r="ZO41" s="246"/>
      <c r="ZP41" s="246"/>
      <c r="ZQ41" s="246"/>
      <c r="ZR41" s="246"/>
      <c r="ZS41" s="246"/>
      <c r="ZT41" s="246"/>
      <c r="ZU41" s="246"/>
      <c r="ZV41" s="246"/>
      <c r="ZW41" s="246"/>
      <c r="ZX41" s="246"/>
      <c r="ZY41" s="246"/>
      <c r="ZZ41" s="246"/>
      <c r="AAA41" s="246"/>
      <c r="AAB41" s="246"/>
      <c r="AAC41" s="246"/>
      <c r="AAD41" s="246"/>
      <c r="AAE41" s="246"/>
      <c r="AAF41" s="246"/>
      <c r="AAG41" s="246"/>
      <c r="AAH41" s="246"/>
      <c r="AAI41" s="246"/>
      <c r="AAJ41" s="246"/>
      <c r="AAK41" s="246"/>
      <c r="AAL41" s="246"/>
      <c r="AAM41" s="246"/>
      <c r="AAN41" s="246"/>
      <c r="AAO41" s="246"/>
      <c r="AAP41" s="246"/>
      <c r="AAQ41" s="246"/>
      <c r="AAR41" s="246"/>
      <c r="AAS41" s="246"/>
      <c r="AAT41" s="246"/>
      <c r="AAU41" s="246"/>
      <c r="AAV41" s="246"/>
      <c r="AAW41" s="246"/>
      <c r="AAX41" s="246"/>
      <c r="AAY41" s="246"/>
      <c r="AAZ41" s="246"/>
      <c r="ABA41" s="246"/>
      <c r="ABB41" s="246"/>
      <c r="ABC41" s="246"/>
      <c r="ABD41" s="246"/>
      <c r="ABE41" s="246"/>
      <c r="ABF41" s="246"/>
      <c r="ABG41" s="246"/>
      <c r="ABH41" s="246"/>
      <c r="ABI41" s="246"/>
      <c r="ABJ41" s="246"/>
      <c r="ABK41" s="246"/>
      <c r="ABL41" s="246"/>
      <c r="ABM41" s="246"/>
      <c r="ABN41" s="246"/>
      <c r="ABO41" s="246"/>
      <c r="ABP41" s="246"/>
      <c r="ABQ41" s="246"/>
      <c r="ABR41" s="246"/>
      <c r="ABS41" s="246"/>
      <c r="ABT41" s="246"/>
      <c r="ABU41" s="246"/>
      <c r="ABV41" s="246"/>
      <c r="ABW41" s="246"/>
      <c r="ABX41" s="246"/>
      <c r="ABY41" s="246"/>
      <c r="ABZ41" s="246"/>
      <c r="ACA41" s="246"/>
      <c r="ACB41" s="246"/>
      <c r="ACC41" s="246"/>
      <c r="ACD41" s="246"/>
      <c r="ACE41" s="246"/>
      <c r="ACF41" s="246"/>
      <c r="ACG41" s="246"/>
      <c r="ACH41" s="246"/>
      <c r="ACI41" s="246"/>
      <c r="ACJ41" s="246"/>
      <c r="ACK41" s="246"/>
      <c r="ACL41" s="246"/>
      <c r="ACM41" s="246"/>
      <c r="ACN41" s="246"/>
      <c r="ACO41" s="246"/>
      <c r="ACP41" s="246"/>
      <c r="ACQ41" s="246"/>
      <c r="ACR41" s="246"/>
      <c r="ACS41" s="246"/>
      <c r="ACT41" s="246"/>
      <c r="ACU41" s="246"/>
      <c r="ACV41" s="246"/>
      <c r="ACW41" s="246"/>
      <c r="ACX41" s="246"/>
      <c r="ACY41" s="246"/>
      <c r="ACZ41" s="246"/>
      <c r="ADA41" s="246"/>
      <c r="ADB41" s="246"/>
      <c r="ADC41" s="246"/>
      <c r="ADD41" s="246"/>
      <c r="ADE41" s="246"/>
      <c r="ADF41" s="246"/>
      <c r="ADG41" s="246"/>
      <c r="ADH41" s="246"/>
      <c r="ADI41" s="246"/>
      <c r="ADJ41" s="246"/>
      <c r="ADK41" s="246"/>
      <c r="ADL41" s="246"/>
      <c r="ADM41" s="246"/>
      <c r="ADN41" s="246"/>
      <c r="ADO41" s="246"/>
      <c r="ADP41" s="246"/>
      <c r="ADQ41" s="246"/>
      <c r="ADR41" s="246"/>
      <c r="ADS41" s="246"/>
      <c r="ADT41" s="246"/>
      <c r="ADU41" s="246"/>
      <c r="ADV41" s="246"/>
      <c r="ADW41" s="246"/>
      <c r="ADX41" s="246"/>
      <c r="ADY41" s="246"/>
      <c r="ADZ41" s="246"/>
      <c r="AEA41" s="246"/>
      <c r="AEB41" s="246"/>
      <c r="AEC41" s="246"/>
      <c r="AED41" s="246"/>
      <c r="AEE41" s="246"/>
      <c r="AEF41" s="246"/>
      <c r="AEG41" s="246"/>
      <c r="AEH41" s="246"/>
      <c r="AEI41" s="246"/>
      <c r="AEJ41" s="246"/>
      <c r="AEK41" s="246"/>
      <c r="AEL41" s="246"/>
      <c r="AEM41" s="246"/>
      <c r="AEN41" s="246"/>
      <c r="AEO41" s="246"/>
      <c r="AEP41" s="246"/>
      <c r="AEQ41" s="246"/>
      <c r="AER41" s="246"/>
      <c r="AES41" s="246"/>
      <c r="AET41" s="246"/>
      <c r="AEU41" s="246"/>
      <c r="AEV41" s="246"/>
      <c r="AEW41" s="246"/>
      <c r="AEX41" s="246"/>
      <c r="AEY41" s="246"/>
      <c r="AEZ41" s="246"/>
      <c r="AFA41" s="246"/>
      <c r="AFB41" s="246"/>
      <c r="AFC41" s="246"/>
      <c r="AFD41" s="246"/>
      <c r="AFE41" s="246"/>
      <c r="AFF41" s="246"/>
      <c r="AFG41" s="246"/>
      <c r="AFH41" s="246"/>
      <c r="AFI41" s="246"/>
      <c r="AFJ41" s="246"/>
      <c r="AFK41" s="246"/>
      <c r="AFL41" s="246"/>
      <c r="AFM41" s="246"/>
      <c r="AFN41" s="246"/>
      <c r="AFO41" s="246"/>
      <c r="AFP41" s="246"/>
      <c r="AFQ41" s="246"/>
      <c r="AFR41" s="246"/>
      <c r="AFS41" s="246"/>
      <c r="AFT41" s="246"/>
      <c r="AFU41" s="246"/>
      <c r="AFV41" s="246"/>
      <c r="AFW41" s="246"/>
      <c r="AFX41" s="246"/>
      <c r="AFY41" s="246"/>
      <c r="AFZ41" s="246"/>
      <c r="AGA41" s="246"/>
      <c r="AGB41" s="246"/>
      <c r="AGC41" s="246"/>
      <c r="AGD41" s="246"/>
      <c r="AGE41" s="246"/>
      <c r="AGF41" s="246"/>
      <c r="AGG41" s="246"/>
      <c r="AGH41" s="246"/>
      <c r="AGI41" s="246"/>
      <c r="AGJ41" s="246"/>
      <c r="AGK41" s="246"/>
      <c r="AGL41" s="246"/>
      <c r="AGM41" s="246"/>
      <c r="AGN41" s="246"/>
      <c r="AGO41" s="246"/>
      <c r="AGP41" s="246"/>
      <c r="AGQ41" s="246"/>
      <c r="AGR41" s="246"/>
      <c r="AGS41" s="246"/>
      <c r="AGT41" s="246"/>
      <c r="AGU41" s="246"/>
      <c r="AGV41" s="246"/>
      <c r="AGW41" s="246"/>
      <c r="AGX41" s="246"/>
      <c r="AGY41" s="246"/>
      <c r="AGZ41" s="246"/>
      <c r="AHA41" s="246"/>
      <c r="AHB41" s="246"/>
      <c r="AHC41" s="246"/>
      <c r="AHD41" s="246"/>
      <c r="AHE41" s="246"/>
      <c r="AHF41" s="246"/>
      <c r="AHG41" s="246"/>
      <c r="AHH41" s="246"/>
      <c r="AHI41" s="246"/>
      <c r="AHJ41" s="246"/>
      <c r="AHK41" s="246"/>
      <c r="AHL41" s="246"/>
      <c r="AHM41" s="246"/>
      <c r="AHN41" s="246"/>
      <c r="AHO41" s="246"/>
      <c r="AHP41" s="246"/>
      <c r="AHQ41" s="246"/>
      <c r="AHR41" s="246"/>
      <c r="AHS41" s="246"/>
      <c r="AHT41" s="246"/>
      <c r="AHU41" s="246"/>
      <c r="AHV41" s="246"/>
      <c r="AHW41" s="246"/>
      <c r="AHX41" s="246"/>
      <c r="AHY41" s="246"/>
      <c r="AHZ41" s="246"/>
      <c r="AIA41" s="246"/>
      <c r="AIB41" s="246"/>
      <c r="AIC41" s="246"/>
      <c r="AID41" s="246"/>
      <c r="AIE41" s="246"/>
      <c r="AIF41" s="246"/>
      <c r="AIG41" s="246"/>
      <c r="AIH41" s="246"/>
      <c r="AII41" s="246"/>
      <c r="AIJ41" s="246"/>
      <c r="AIK41" s="246"/>
      <c r="AIL41" s="246"/>
      <c r="AIM41" s="246"/>
      <c r="AIN41" s="246"/>
      <c r="AIO41" s="246"/>
      <c r="AIP41" s="246"/>
      <c r="AIQ41" s="246"/>
      <c r="AIR41" s="246"/>
      <c r="AIS41" s="246"/>
      <c r="AIT41" s="246"/>
      <c r="AIU41" s="246"/>
      <c r="AIV41" s="246"/>
      <c r="AIW41" s="246"/>
      <c r="AIX41" s="246"/>
      <c r="AIY41" s="246"/>
      <c r="AIZ41" s="246"/>
      <c r="AJA41" s="246"/>
      <c r="AJB41" s="246"/>
      <c r="AJC41" s="246"/>
      <c r="AJD41" s="246"/>
      <c r="AJE41" s="246"/>
      <c r="AJF41" s="246"/>
      <c r="AJG41" s="246"/>
      <c r="AJH41" s="246"/>
      <c r="AJI41" s="246"/>
      <c r="AJJ41" s="246"/>
      <c r="AJK41" s="246"/>
      <c r="AJL41" s="246"/>
      <c r="AJM41" s="246"/>
      <c r="AJN41" s="246"/>
      <c r="AJO41" s="246"/>
      <c r="AJP41" s="246"/>
      <c r="AJQ41" s="246"/>
      <c r="AJR41" s="246"/>
      <c r="AJS41" s="246"/>
      <c r="AJT41" s="246"/>
      <c r="AJU41" s="246"/>
      <c r="AJV41" s="246"/>
      <c r="AJW41" s="246"/>
      <c r="AJX41" s="246"/>
      <c r="AJY41" s="246"/>
      <c r="AJZ41" s="246"/>
      <c r="AKA41" s="246"/>
      <c r="AKB41" s="246"/>
      <c r="AKC41" s="246"/>
      <c r="AKD41" s="246"/>
      <c r="AKE41" s="246"/>
      <c r="AKF41" s="246"/>
      <c r="AKG41" s="246"/>
      <c r="AKH41" s="246"/>
      <c r="AKI41" s="246"/>
      <c r="AKJ41" s="246"/>
      <c r="AKK41" s="246"/>
      <c r="AKL41" s="246"/>
      <c r="AKM41" s="246"/>
      <c r="AKN41" s="246"/>
      <c r="AKO41" s="246"/>
      <c r="AKP41" s="246"/>
      <c r="AKQ41" s="246"/>
      <c r="AKR41" s="246"/>
      <c r="AKS41" s="246"/>
      <c r="AKT41" s="246"/>
      <c r="AKU41" s="246"/>
      <c r="AKV41" s="246"/>
      <c r="AKW41" s="246"/>
      <c r="AKX41" s="246"/>
      <c r="AKY41" s="246"/>
      <c r="AKZ41" s="246"/>
      <c r="ALA41" s="246"/>
      <c r="ALB41" s="246"/>
      <c r="ALC41" s="246"/>
      <c r="ALD41" s="246"/>
      <c r="ALE41" s="246"/>
      <c r="ALF41" s="246"/>
      <c r="ALG41" s="246"/>
      <c r="ALH41" s="246"/>
      <c r="ALI41" s="246"/>
      <c r="ALJ41" s="246"/>
      <c r="ALK41" s="246"/>
      <c r="ALL41" s="246"/>
      <c r="ALM41" s="246"/>
      <c r="ALN41" s="246"/>
      <c r="ALO41" s="246"/>
      <c r="ALP41" s="246"/>
    </row>
    <row r="42" spans="1:1004" s="275" customFormat="1" ht="21.75" customHeight="1" x14ac:dyDescent="0.2">
      <c r="A42" s="276" t="s">
        <v>291</v>
      </c>
      <c r="B42" s="269" t="s">
        <v>255</v>
      </c>
      <c r="C42" s="270">
        <v>8.6300000000000008</v>
      </c>
      <c r="D42" s="271" t="s">
        <v>9</v>
      </c>
      <c r="E42" s="272"/>
      <c r="F42" s="273">
        <f t="shared" si="0"/>
        <v>0</v>
      </c>
      <c r="G42" s="277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6"/>
      <c r="BG42" s="246"/>
      <c r="BH42" s="246"/>
      <c r="BI42" s="246"/>
      <c r="BJ42" s="246"/>
      <c r="BK42" s="246"/>
      <c r="BL42" s="246"/>
      <c r="BM42" s="246"/>
      <c r="BN42" s="246"/>
      <c r="BO42" s="246"/>
      <c r="BP42" s="246"/>
      <c r="BQ42" s="246"/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6"/>
      <c r="CN42" s="246"/>
      <c r="CO42" s="246"/>
      <c r="CP42" s="246"/>
      <c r="CQ42" s="246"/>
      <c r="CR42" s="246"/>
      <c r="CS42" s="246"/>
      <c r="CT42" s="246"/>
      <c r="CU42" s="246"/>
      <c r="CV42" s="246"/>
      <c r="CW42" s="246"/>
      <c r="CX42" s="246"/>
      <c r="CY42" s="246"/>
      <c r="CZ42" s="246"/>
      <c r="DA42" s="246"/>
      <c r="DB42" s="246"/>
      <c r="DC42" s="246"/>
      <c r="DD42" s="246"/>
      <c r="DE42" s="246"/>
      <c r="DF42" s="246"/>
      <c r="DG42" s="246"/>
      <c r="DH42" s="246"/>
      <c r="DI42" s="246"/>
      <c r="DJ42" s="246"/>
      <c r="DK42" s="246"/>
      <c r="DL42" s="246"/>
      <c r="DM42" s="246"/>
      <c r="DN42" s="246"/>
      <c r="DO42" s="246"/>
      <c r="DP42" s="246"/>
      <c r="DQ42" s="246"/>
      <c r="DR42" s="246"/>
      <c r="DS42" s="246"/>
      <c r="DT42" s="246"/>
      <c r="DU42" s="246"/>
      <c r="DV42" s="246"/>
      <c r="DW42" s="246"/>
      <c r="DX42" s="246"/>
      <c r="DY42" s="246"/>
      <c r="DZ42" s="246"/>
      <c r="EA42" s="246"/>
      <c r="EB42" s="246"/>
      <c r="EC42" s="246"/>
      <c r="ED42" s="246"/>
      <c r="EE42" s="246"/>
      <c r="EF42" s="246"/>
      <c r="EG42" s="246"/>
      <c r="EH42" s="246"/>
      <c r="EI42" s="246"/>
      <c r="EJ42" s="246"/>
      <c r="EK42" s="246"/>
      <c r="EL42" s="246"/>
      <c r="EM42" s="246"/>
      <c r="EN42" s="246"/>
      <c r="EO42" s="246"/>
      <c r="EP42" s="246"/>
      <c r="EQ42" s="246"/>
      <c r="ER42" s="246"/>
      <c r="ES42" s="246"/>
      <c r="ET42" s="246"/>
      <c r="EU42" s="246"/>
      <c r="EV42" s="246"/>
      <c r="EW42" s="246"/>
      <c r="EX42" s="246"/>
      <c r="EY42" s="246"/>
      <c r="EZ42" s="246"/>
      <c r="FA42" s="246"/>
      <c r="FB42" s="246"/>
      <c r="FC42" s="246"/>
      <c r="FD42" s="246"/>
      <c r="FE42" s="246"/>
      <c r="FF42" s="246"/>
      <c r="FG42" s="246"/>
      <c r="FH42" s="246"/>
      <c r="FI42" s="246"/>
      <c r="FJ42" s="246"/>
      <c r="FK42" s="246"/>
      <c r="FL42" s="246"/>
      <c r="FM42" s="246"/>
      <c r="FN42" s="246"/>
      <c r="FO42" s="246"/>
      <c r="FP42" s="246"/>
      <c r="FQ42" s="246"/>
      <c r="FR42" s="246"/>
      <c r="FS42" s="246"/>
      <c r="FT42" s="246"/>
      <c r="FU42" s="246"/>
      <c r="FV42" s="246"/>
      <c r="FW42" s="246"/>
      <c r="FX42" s="246"/>
      <c r="FY42" s="246"/>
      <c r="FZ42" s="246"/>
      <c r="GA42" s="246"/>
      <c r="GB42" s="246"/>
      <c r="GC42" s="246"/>
      <c r="GD42" s="246"/>
      <c r="GE42" s="246"/>
      <c r="GF42" s="246"/>
      <c r="GG42" s="246"/>
      <c r="GH42" s="246"/>
      <c r="GI42" s="246"/>
      <c r="GJ42" s="246"/>
      <c r="GK42" s="246"/>
      <c r="GL42" s="246"/>
      <c r="GM42" s="246"/>
      <c r="GN42" s="246"/>
      <c r="GO42" s="246"/>
      <c r="GP42" s="246"/>
      <c r="GQ42" s="246"/>
      <c r="GR42" s="246"/>
      <c r="GS42" s="246"/>
      <c r="GT42" s="246"/>
      <c r="GU42" s="246"/>
      <c r="GV42" s="246"/>
      <c r="GW42" s="246"/>
      <c r="GX42" s="246"/>
      <c r="GY42" s="246"/>
      <c r="GZ42" s="246"/>
      <c r="HA42" s="246"/>
      <c r="HB42" s="246"/>
      <c r="HC42" s="246"/>
      <c r="HD42" s="246"/>
      <c r="HE42" s="246"/>
      <c r="HF42" s="246"/>
      <c r="HG42" s="246"/>
      <c r="HH42" s="246"/>
      <c r="HI42" s="246"/>
      <c r="HJ42" s="246"/>
      <c r="HK42" s="246"/>
      <c r="HL42" s="246"/>
      <c r="HM42" s="246"/>
      <c r="HN42" s="246"/>
      <c r="HO42" s="246"/>
      <c r="HP42" s="246"/>
      <c r="HQ42" s="246"/>
      <c r="HR42" s="246"/>
      <c r="HS42" s="246"/>
      <c r="HT42" s="246"/>
      <c r="HU42" s="246"/>
      <c r="HV42" s="246"/>
      <c r="HW42" s="246"/>
      <c r="HX42" s="246"/>
      <c r="HY42" s="246"/>
      <c r="HZ42" s="246"/>
      <c r="IA42" s="246"/>
      <c r="IB42" s="246"/>
      <c r="IC42" s="246"/>
      <c r="ID42" s="246"/>
      <c r="IE42" s="246"/>
      <c r="IF42" s="246"/>
      <c r="IG42" s="246"/>
      <c r="IH42" s="246"/>
      <c r="II42" s="246"/>
      <c r="IJ42" s="246"/>
      <c r="IK42" s="246"/>
      <c r="IL42" s="246"/>
      <c r="IM42" s="246"/>
      <c r="IN42" s="246"/>
      <c r="IO42" s="246"/>
      <c r="IP42" s="246"/>
      <c r="IQ42" s="246"/>
      <c r="IR42" s="246"/>
      <c r="IS42" s="246"/>
      <c r="IT42" s="246"/>
      <c r="IU42" s="246"/>
      <c r="IV42" s="246"/>
      <c r="IW42" s="246"/>
      <c r="IX42" s="246"/>
      <c r="IY42" s="246"/>
      <c r="IZ42" s="246"/>
      <c r="JA42" s="246"/>
      <c r="JB42" s="246"/>
      <c r="JC42" s="246"/>
      <c r="JD42" s="246"/>
      <c r="JE42" s="246"/>
      <c r="JF42" s="246"/>
      <c r="JG42" s="246"/>
      <c r="JH42" s="246"/>
      <c r="JI42" s="246"/>
      <c r="JJ42" s="246"/>
      <c r="JK42" s="246"/>
      <c r="JL42" s="246"/>
      <c r="JM42" s="246"/>
      <c r="JN42" s="246"/>
      <c r="JO42" s="246"/>
      <c r="JP42" s="246"/>
      <c r="JQ42" s="246"/>
      <c r="JR42" s="246"/>
      <c r="JS42" s="246"/>
      <c r="JT42" s="246"/>
      <c r="JU42" s="246"/>
      <c r="JV42" s="246"/>
      <c r="JW42" s="246"/>
      <c r="JX42" s="246"/>
      <c r="JY42" s="246"/>
      <c r="JZ42" s="246"/>
      <c r="KA42" s="246"/>
      <c r="KB42" s="246"/>
      <c r="KC42" s="246"/>
      <c r="KD42" s="246"/>
      <c r="KE42" s="246"/>
      <c r="KF42" s="246"/>
      <c r="KG42" s="246"/>
      <c r="KH42" s="246"/>
      <c r="KI42" s="246"/>
      <c r="KJ42" s="246"/>
      <c r="KK42" s="246"/>
      <c r="KL42" s="246"/>
      <c r="KM42" s="246"/>
      <c r="KN42" s="246"/>
      <c r="KO42" s="246"/>
      <c r="KP42" s="246"/>
      <c r="KQ42" s="246"/>
      <c r="KR42" s="246"/>
      <c r="KS42" s="246"/>
      <c r="KT42" s="246"/>
      <c r="KU42" s="246"/>
      <c r="KV42" s="246"/>
      <c r="KW42" s="246"/>
      <c r="KX42" s="246"/>
      <c r="KY42" s="246"/>
      <c r="KZ42" s="246"/>
      <c r="LA42" s="246"/>
      <c r="LB42" s="246"/>
      <c r="LC42" s="246"/>
      <c r="LD42" s="246"/>
      <c r="LE42" s="246"/>
      <c r="LF42" s="246"/>
      <c r="LG42" s="246"/>
      <c r="LH42" s="246"/>
      <c r="LI42" s="246"/>
      <c r="LJ42" s="246"/>
      <c r="LK42" s="246"/>
      <c r="LL42" s="246"/>
      <c r="LM42" s="246"/>
      <c r="LN42" s="246"/>
      <c r="LO42" s="246"/>
      <c r="LP42" s="246"/>
      <c r="LQ42" s="246"/>
      <c r="LR42" s="246"/>
      <c r="LS42" s="246"/>
      <c r="LT42" s="246"/>
      <c r="LU42" s="246"/>
      <c r="LV42" s="246"/>
      <c r="LW42" s="246"/>
      <c r="LX42" s="246"/>
      <c r="LY42" s="246"/>
      <c r="LZ42" s="246"/>
      <c r="MA42" s="246"/>
      <c r="MB42" s="246"/>
      <c r="MC42" s="246"/>
      <c r="MD42" s="246"/>
      <c r="ME42" s="246"/>
      <c r="MF42" s="246"/>
      <c r="MG42" s="246"/>
      <c r="MH42" s="246"/>
      <c r="MI42" s="246"/>
      <c r="MJ42" s="246"/>
      <c r="MK42" s="246"/>
      <c r="ML42" s="246"/>
      <c r="MM42" s="246"/>
      <c r="MN42" s="246"/>
      <c r="MO42" s="246"/>
      <c r="MP42" s="246"/>
      <c r="MQ42" s="246"/>
      <c r="MR42" s="246"/>
      <c r="MS42" s="246"/>
      <c r="MT42" s="246"/>
      <c r="MU42" s="246"/>
      <c r="MV42" s="246"/>
      <c r="MW42" s="246"/>
      <c r="MX42" s="246"/>
      <c r="MY42" s="246"/>
      <c r="MZ42" s="246"/>
      <c r="NA42" s="246"/>
      <c r="NB42" s="246"/>
      <c r="NC42" s="246"/>
      <c r="ND42" s="246"/>
      <c r="NE42" s="246"/>
      <c r="NF42" s="246"/>
      <c r="NG42" s="246"/>
      <c r="NH42" s="246"/>
      <c r="NI42" s="246"/>
      <c r="NJ42" s="246"/>
      <c r="NK42" s="246"/>
      <c r="NL42" s="246"/>
      <c r="NM42" s="246"/>
      <c r="NN42" s="246"/>
      <c r="NO42" s="246"/>
      <c r="NP42" s="246"/>
      <c r="NQ42" s="246"/>
      <c r="NR42" s="246"/>
      <c r="NS42" s="246"/>
      <c r="NT42" s="246"/>
      <c r="NU42" s="246"/>
      <c r="NV42" s="246"/>
      <c r="NW42" s="246"/>
      <c r="NX42" s="246"/>
      <c r="NY42" s="246"/>
      <c r="NZ42" s="246"/>
      <c r="OA42" s="246"/>
      <c r="OB42" s="246"/>
      <c r="OC42" s="246"/>
      <c r="OD42" s="246"/>
      <c r="OE42" s="246"/>
      <c r="OF42" s="246"/>
      <c r="OG42" s="246"/>
      <c r="OH42" s="246"/>
      <c r="OI42" s="246"/>
      <c r="OJ42" s="246"/>
      <c r="OK42" s="246"/>
      <c r="OL42" s="246"/>
      <c r="OM42" s="246"/>
      <c r="ON42" s="246"/>
      <c r="OO42" s="246"/>
      <c r="OP42" s="246"/>
      <c r="OQ42" s="246"/>
      <c r="OR42" s="246"/>
      <c r="OS42" s="246"/>
      <c r="OT42" s="246"/>
      <c r="OU42" s="246"/>
      <c r="OV42" s="246"/>
      <c r="OW42" s="246"/>
      <c r="OX42" s="246"/>
      <c r="OY42" s="246"/>
      <c r="OZ42" s="246"/>
      <c r="PA42" s="246"/>
      <c r="PB42" s="246"/>
      <c r="PC42" s="246"/>
      <c r="PD42" s="246"/>
      <c r="PE42" s="246"/>
      <c r="PF42" s="246"/>
      <c r="PG42" s="246"/>
      <c r="PH42" s="246"/>
      <c r="PI42" s="246"/>
      <c r="PJ42" s="246"/>
      <c r="PK42" s="246"/>
      <c r="PL42" s="246"/>
      <c r="PM42" s="246"/>
      <c r="PN42" s="246"/>
      <c r="PO42" s="246"/>
      <c r="PP42" s="246"/>
      <c r="PQ42" s="246"/>
      <c r="PR42" s="246"/>
      <c r="PS42" s="246"/>
      <c r="PT42" s="246"/>
      <c r="PU42" s="246"/>
      <c r="PV42" s="246"/>
      <c r="PW42" s="246"/>
      <c r="PX42" s="246"/>
      <c r="PY42" s="246"/>
      <c r="PZ42" s="246"/>
      <c r="QA42" s="246"/>
      <c r="QB42" s="246"/>
      <c r="QC42" s="246"/>
      <c r="QD42" s="246"/>
      <c r="QE42" s="246"/>
      <c r="QF42" s="246"/>
      <c r="QG42" s="246"/>
      <c r="QH42" s="246"/>
      <c r="QI42" s="246"/>
      <c r="QJ42" s="246"/>
      <c r="QK42" s="246"/>
      <c r="QL42" s="246"/>
      <c r="QM42" s="246"/>
      <c r="QN42" s="246"/>
      <c r="QO42" s="246"/>
      <c r="QP42" s="246"/>
      <c r="QQ42" s="246"/>
      <c r="QR42" s="246"/>
      <c r="QS42" s="246"/>
      <c r="QT42" s="246"/>
      <c r="QU42" s="246"/>
      <c r="QV42" s="246"/>
      <c r="QW42" s="246"/>
      <c r="QX42" s="246"/>
      <c r="QY42" s="246"/>
      <c r="QZ42" s="246"/>
      <c r="RA42" s="246"/>
      <c r="RB42" s="246"/>
      <c r="RC42" s="246"/>
      <c r="RD42" s="246"/>
      <c r="RE42" s="246"/>
      <c r="RF42" s="246"/>
      <c r="RG42" s="246"/>
      <c r="RH42" s="246"/>
      <c r="RI42" s="246"/>
      <c r="RJ42" s="246"/>
      <c r="RK42" s="246"/>
      <c r="RL42" s="246"/>
      <c r="RM42" s="246"/>
      <c r="RN42" s="246"/>
      <c r="RO42" s="246"/>
      <c r="RP42" s="246"/>
      <c r="RQ42" s="246"/>
      <c r="RR42" s="246"/>
      <c r="RS42" s="246"/>
      <c r="RT42" s="246"/>
      <c r="RU42" s="246"/>
      <c r="RV42" s="246"/>
      <c r="RW42" s="246"/>
      <c r="RX42" s="246"/>
      <c r="RY42" s="246"/>
      <c r="RZ42" s="246"/>
      <c r="SA42" s="246"/>
      <c r="SB42" s="246"/>
      <c r="SC42" s="246"/>
      <c r="SD42" s="246"/>
      <c r="SE42" s="246"/>
      <c r="SF42" s="246"/>
      <c r="SG42" s="246"/>
      <c r="SH42" s="246"/>
      <c r="SI42" s="246"/>
      <c r="SJ42" s="246"/>
      <c r="SK42" s="246"/>
      <c r="SL42" s="246"/>
      <c r="SM42" s="246"/>
      <c r="SN42" s="246"/>
      <c r="SO42" s="246"/>
      <c r="SP42" s="246"/>
      <c r="SQ42" s="246"/>
      <c r="SR42" s="246"/>
      <c r="SS42" s="246"/>
      <c r="ST42" s="246"/>
      <c r="SU42" s="246"/>
      <c r="SV42" s="246"/>
      <c r="SW42" s="246"/>
      <c r="SX42" s="246"/>
      <c r="SY42" s="246"/>
      <c r="SZ42" s="246"/>
      <c r="TA42" s="246"/>
      <c r="TB42" s="246"/>
      <c r="TC42" s="246"/>
      <c r="TD42" s="246"/>
      <c r="TE42" s="246"/>
      <c r="TF42" s="246"/>
      <c r="TG42" s="246"/>
      <c r="TH42" s="246"/>
      <c r="TI42" s="246"/>
      <c r="TJ42" s="246"/>
      <c r="TK42" s="246"/>
      <c r="TL42" s="246"/>
      <c r="TM42" s="246"/>
      <c r="TN42" s="246"/>
      <c r="TO42" s="246"/>
      <c r="TP42" s="246"/>
      <c r="TQ42" s="246"/>
      <c r="TR42" s="246"/>
      <c r="TS42" s="246"/>
      <c r="TT42" s="246"/>
      <c r="TU42" s="246"/>
      <c r="TV42" s="246"/>
      <c r="TW42" s="246"/>
      <c r="TX42" s="246"/>
      <c r="TY42" s="246"/>
      <c r="TZ42" s="246"/>
      <c r="UA42" s="246"/>
      <c r="UB42" s="246"/>
      <c r="UC42" s="246"/>
      <c r="UD42" s="246"/>
      <c r="UE42" s="246"/>
      <c r="UF42" s="246"/>
      <c r="UG42" s="246"/>
      <c r="UH42" s="246"/>
      <c r="UI42" s="246"/>
      <c r="UJ42" s="246"/>
      <c r="UK42" s="246"/>
      <c r="UL42" s="246"/>
      <c r="UM42" s="246"/>
      <c r="UN42" s="246"/>
      <c r="UO42" s="246"/>
      <c r="UP42" s="246"/>
      <c r="UQ42" s="246"/>
      <c r="UR42" s="246"/>
      <c r="US42" s="246"/>
      <c r="UT42" s="246"/>
      <c r="UU42" s="246"/>
      <c r="UV42" s="246"/>
      <c r="UW42" s="246"/>
      <c r="UX42" s="246"/>
      <c r="UY42" s="246"/>
      <c r="UZ42" s="246"/>
      <c r="VA42" s="246"/>
      <c r="VB42" s="246"/>
      <c r="VC42" s="246"/>
      <c r="VD42" s="246"/>
      <c r="VE42" s="246"/>
      <c r="VF42" s="246"/>
      <c r="VG42" s="246"/>
      <c r="VH42" s="246"/>
      <c r="VI42" s="246"/>
      <c r="VJ42" s="246"/>
      <c r="VK42" s="246"/>
      <c r="VL42" s="246"/>
      <c r="VM42" s="246"/>
      <c r="VN42" s="246"/>
      <c r="VO42" s="246"/>
      <c r="VP42" s="246"/>
      <c r="VQ42" s="246"/>
      <c r="VR42" s="246"/>
      <c r="VS42" s="246"/>
      <c r="VT42" s="246"/>
      <c r="VU42" s="246"/>
      <c r="VV42" s="246"/>
      <c r="VW42" s="246"/>
      <c r="VX42" s="246"/>
      <c r="VY42" s="246"/>
      <c r="VZ42" s="246"/>
      <c r="WA42" s="246"/>
      <c r="WB42" s="246"/>
      <c r="WC42" s="246"/>
      <c r="WD42" s="246"/>
      <c r="WE42" s="246"/>
      <c r="WF42" s="246"/>
      <c r="WG42" s="246"/>
      <c r="WH42" s="246"/>
      <c r="WI42" s="246"/>
      <c r="WJ42" s="246"/>
      <c r="WK42" s="246"/>
      <c r="WL42" s="246"/>
      <c r="WM42" s="246"/>
      <c r="WN42" s="246"/>
      <c r="WO42" s="246"/>
      <c r="WP42" s="246"/>
      <c r="WQ42" s="246"/>
      <c r="WR42" s="246"/>
      <c r="WS42" s="246"/>
      <c r="WT42" s="246"/>
      <c r="WU42" s="246"/>
      <c r="WV42" s="246"/>
      <c r="WW42" s="246"/>
      <c r="WX42" s="246"/>
      <c r="WY42" s="246"/>
      <c r="WZ42" s="246"/>
      <c r="XA42" s="246"/>
      <c r="XB42" s="246"/>
      <c r="XC42" s="246"/>
      <c r="XD42" s="246"/>
      <c r="XE42" s="246"/>
      <c r="XF42" s="246"/>
      <c r="XG42" s="246"/>
      <c r="XH42" s="246"/>
      <c r="XI42" s="246"/>
      <c r="XJ42" s="246"/>
      <c r="XK42" s="246"/>
      <c r="XL42" s="246"/>
      <c r="XM42" s="246"/>
      <c r="XN42" s="246"/>
      <c r="XO42" s="246"/>
      <c r="XP42" s="246"/>
      <c r="XQ42" s="246"/>
      <c r="XR42" s="246"/>
      <c r="XS42" s="246"/>
      <c r="XT42" s="246"/>
      <c r="XU42" s="246"/>
      <c r="XV42" s="246"/>
      <c r="XW42" s="246"/>
      <c r="XX42" s="246"/>
      <c r="XY42" s="246"/>
      <c r="XZ42" s="246"/>
      <c r="YA42" s="246"/>
      <c r="YB42" s="246"/>
      <c r="YC42" s="246"/>
      <c r="YD42" s="246"/>
      <c r="YE42" s="246"/>
      <c r="YF42" s="246"/>
      <c r="YG42" s="246"/>
      <c r="YH42" s="246"/>
      <c r="YI42" s="246"/>
      <c r="YJ42" s="246"/>
      <c r="YK42" s="246"/>
      <c r="YL42" s="246"/>
      <c r="YM42" s="246"/>
      <c r="YN42" s="246"/>
      <c r="YO42" s="246"/>
      <c r="YP42" s="246"/>
      <c r="YQ42" s="246"/>
      <c r="YR42" s="246"/>
      <c r="YS42" s="246"/>
      <c r="YT42" s="246"/>
      <c r="YU42" s="246"/>
      <c r="YV42" s="246"/>
      <c r="YW42" s="246"/>
      <c r="YX42" s="246"/>
      <c r="YY42" s="246"/>
      <c r="YZ42" s="246"/>
      <c r="ZA42" s="246"/>
      <c r="ZB42" s="246"/>
      <c r="ZC42" s="246"/>
      <c r="ZD42" s="246"/>
      <c r="ZE42" s="246"/>
      <c r="ZF42" s="246"/>
      <c r="ZG42" s="246"/>
      <c r="ZH42" s="246"/>
      <c r="ZI42" s="246"/>
      <c r="ZJ42" s="246"/>
      <c r="ZK42" s="246"/>
      <c r="ZL42" s="246"/>
      <c r="ZM42" s="246"/>
      <c r="ZN42" s="246"/>
      <c r="ZO42" s="246"/>
      <c r="ZP42" s="246"/>
      <c r="ZQ42" s="246"/>
      <c r="ZR42" s="246"/>
      <c r="ZS42" s="246"/>
      <c r="ZT42" s="246"/>
      <c r="ZU42" s="246"/>
      <c r="ZV42" s="246"/>
      <c r="ZW42" s="246"/>
      <c r="ZX42" s="246"/>
      <c r="ZY42" s="246"/>
      <c r="ZZ42" s="246"/>
      <c r="AAA42" s="246"/>
      <c r="AAB42" s="246"/>
      <c r="AAC42" s="246"/>
      <c r="AAD42" s="246"/>
      <c r="AAE42" s="246"/>
      <c r="AAF42" s="246"/>
      <c r="AAG42" s="246"/>
      <c r="AAH42" s="246"/>
      <c r="AAI42" s="246"/>
      <c r="AAJ42" s="246"/>
      <c r="AAK42" s="246"/>
      <c r="AAL42" s="246"/>
      <c r="AAM42" s="246"/>
      <c r="AAN42" s="246"/>
      <c r="AAO42" s="246"/>
      <c r="AAP42" s="246"/>
      <c r="AAQ42" s="246"/>
      <c r="AAR42" s="246"/>
      <c r="AAS42" s="246"/>
      <c r="AAT42" s="246"/>
      <c r="AAU42" s="246"/>
      <c r="AAV42" s="246"/>
      <c r="AAW42" s="246"/>
      <c r="AAX42" s="246"/>
      <c r="AAY42" s="246"/>
      <c r="AAZ42" s="246"/>
      <c r="ABA42" s="246"/>
      <c r="ABB42" s="246"/>
      <c r="ABC42" s="246"/>
      <c r="ABD42" s="246"/>
      <c r="ABE42" s="246"/>
      <c r="ABF42" s="246"/>
      <c r="ABG42" s="246"/>
      <c r="ABH42" s="246"/>
      <c r="ABI42" s="246"/>
      <c r="ABJ42" s="246"/>
      <c r="ABK42" s="246"/>
      <c r="ABL42" s="246"/>
      <c r="ABM42" s="246"/>
      <c r="ABN42" s="246"/>
      <c r="ABO42" s="246"/>
      <c r="ABP42" s="246"/>
      <c r="ABQ42" s="246"/>
      <c r="ABR42" s="246"/>
      <c r="ABS42" s="246"/>
      <c r="ABT42" s="246"/>
      <c r="ABU42" s="246"/>
      <c r="ABV42" s="246"/>
      <c r="ABW42" s="246"/>
      <c r="ABX42" s="246"/>
      <c r="ABY42" s="246"/>
      <c r="ABZ42" s="246"/>
      <c r="ACA42" s="246"/>
      <c r="ACB42" s="246"/>
      <c r="ACC42" s="246"/>
      <c r="ACD42" s="246"/>
      <c r="ACE42" s="246"/>
      <c r="ACF42" s="246"/>
      <c r="ACG42" s="246"/>
      <c r="ACH42" s="246"/>
      <c r="ACI42" s="246"/>
      <c r="ACJ42" s="246"/>
      <c r="ACK42" s="246"/>
      <c r="ACL42" s="246"/>
      <c r="ACM42" s="246"/>
      <c r="ACN42" s="246"/>
      <c r="ACO42" s="246"/>
      <c r="ACP42" s="246"/>
      <c r="ACQ42" s="246"/>
      <c r="ACR42" s="246"/>
      <c r="ACS42" s="246"/>
      <c r="ACT42" s="246"/>
      <c r="ACU42" s="246"/>
      <c r="ACV42" s="246"/>
      <c r="ACW42" s="246"/>
      <c r="ACX42" s="246"/>
      <c r="ACY42" s="246"/>
      <c r="ACZ42" s="246"/>
      <c r="ADA42" s="246"/>
      <c r="ADB42" s="246"/>
      <c r="ADC42" s="246"/>
      <c r="ADD42" s="246"/>
      <c r="ADE42" s="246"/>
      <c r="ADF42" s="246"/>
      <c r="ADG42" s="246"/>
      <c r="ADH42" s="246"/>
      <c r="ADI42" s="246"/>
      <c r="ADJ42" s="246"/>
      <c r="ADK42" s="246"/>
      <c r="ADL42" s="246"/>
      <c r="ADM42" s="246"/>
      <c r="ADN42" s="246"/>
      <c r="ADO42" s="246"/>
      <c r="ADP42" s="246"/>
      <c r="ADQ42" s="246"/>
      <c r="ADR42" s="246"/>
      <c r="ADS42" s="246"/>
      <c r="ADT42" s="246"/>
      <c r="ADU42" s="246"/>
      <c r="ADV42" s="246"/>
      <c r="ADW42" s="246"/>
      <c r="ADX42" s="246"/>
      <c r="ADY42" s="246"/>
      <c r="ADZ42" s="246"/>
      <c r="AEA42" s="246"/>
      <c r="AEB42" s="246"/>
      <c r="AEC42" s="246"/>
      <c r="AED42" s="246"/>
      <c r="AEE42" s="246"/>
      <c r="AEF42" s="246"/>
      <c r="AEG42" s="246"/>
      <c r="AEH42" s="246"/>
      <c r="AEI42" s="246"/>
      <c r="AEJ42" s="246"/>
      <c r="AEK42" s="246"/>
      <c r="AEL42" s="246"/>
      <c r="AEM42" s="246"/>
      <c r="AEN42" s="246"/>
      <c r="AEO42" s="246"/>
      <c r="AEP42" s="246"/>
      <c r="AEQ42" s="246"/>
      <c r="AER42" s="246"/>
      <c r="AES42" s="246"/>
      <c r="AET42" s="246"/>
      <c r="AEU42" s="246"/>
      <c r="AEV42" s="246"/>
      <c r="AEW42" s="246"/>
      <c r="AEX42" s="246"/>
      <c r="AEY42" s="246"/>
      <c r="AEZ42" s="246"/>
      <c r="AFA42" s="246"/>
      <c r="AFB42" s="246"/>
      <c r="AFC42" s="246"/>
      <c r="AFD42" s="246"/>
      <c r="AFE42" s="246"/>
      <c r="AFF42" s="246"/>
      <c r="AFG42" s="246"/>
      <c r="AFH42" s="246"/>
      <c r="AFI42" s="246"/>
      <c r="AFJ42" s="246"/>
      <c r="AFK42" s="246"/>
      <c r="AFL42" s="246"/>
      <c r="AFM42" s="246"/>
      <c r="AFN42" s="246"/>
      <c r="AFO42" s="246"/>
      <c r="AFP42" s="246"/>
      <c r="AFQ42" s="246"/>
      <c r="AFR42" s="246"/>
      <c r="AFS42" s="246"/>
      <c r="AFT42" s="246"/>
      <c r="AFU42" s="246"/>
      <c r="AFV42" s="246"/>
      <c r="AFW42" s="246"/>
      <c r="AFX42" s="246"/>
      <c r="AFY42" s="246"/>
      <c r="AFZ42" s="246"/>
      <c r="AGA42" s="246"/>
      <c r="AGB42" s="246"/>
      <c r="AGC42" s="246"/>
      <c r="AGD42" s="246"/>
      <c r="AGE42" s="246"/>
      <c r="AGF42" s="246"/>
      <c r="AGG42" s="246"/>
      <c r="AGH42" s="246"/>
      <c r="AGI42" s="246"/>
      <c r="AGJ42" s="246"/>
      <c r="AGK42" s="246"/>
      <c r="AGL42" s="246"/>
      <c r="AGM42" s="246"/>
      <c r="AGN42" s="246"/>
      <c r="AGO42" s="246"/>
      <c r="AGP42" s="246"/>
      <c r="AGQ42" s="246"/>
      <c r="AGR42" s="246"/>
      <c r="AGS42" s="246"/>
      <c r="AGT42" s="246"/>
      <c r="AGU42" s="246"/>
      <c r="AGV42" s="246"/>
      <c r="AGW42" s="246"/>
      <c r="AGX42" s="246"/>
      <c r="AGY42" s="246"/>
      <c r="AGZ42" s="246"/>
      <c r="AHA42" s="246"/>
      <c r="AHB42" s="246"/>
      <c r="AHC42" s="246"/>
      <c r="AHD42" s="246"/>
      <c r="AHE42" s="246"/>
      <c r="AHF42" s="246"/>
      <c r="AHG42" s="246"/>
      <c r="AHH42" s="246"/>
      <c r="AHI42" s="246"/>
      <c r="AHJ42" s="246"/>
      <c r="AHK42" s="246"/>
      <c r="AHL42" s="246"/>
      <c r="AHM42" s="246"/>
      <c r="AHN42" s="246"/>
      <c r="AHO42" s="246"/>
      <c r="AHP42" s="246"/>
      <c r="AHQ42" s="246"/>
      <c r="AHR42" s="246"/>
      <c r="AHS42" s="246"/>
      <c r="AHT42" s="246"/>
      <c r="AHU42" s="246"/>
      <c r="AHV42" s="246"/>
      <c r="AHW42" s="246"/>
      <c r="AHX42" s="246"/>
      <c r="AHY42" s="246"/>
      <c r="AHZ42" s="246"/>
      <c r="AIA42" s="246"/>
      <c r="AIB42" s="246"/>
      <c r="AIC42" s="246"/>
      <c r="AID42" s="246"/>
      <c r="AIE42" s="246"/>
      <c r="AIF42" s="246"/>
      <c r="AIG42" s="246"/>
      <c r="AIH42" s="246"/>
      <c r="AII42" s="246"/>
      <c r="AIJ42" s="246"/>
      <c r="AIK42" s="246"/>
      <c r="AIL42" s="246"/>
      <c r="AIM42" s="246"/>
      <c r="AIN42" s="246"/>
      <c r="AIO42" s="246"/>
      <c r="AIP42" s="246"/>
      <c r="AIQ42" s="246"/>
      <c r="AIR42" s="246"/>
      <c r="AIS42" s="246"/>
      <c r="AIT42" s="246"/>
      <c r="AIU42" s="246"/>
      <c r="AIV42" s="246"/>
      <c r="AIW42" s="246"/>
      <c r="AIX42" s="246"/>
      <c r="AIY42" s="246"/>
      <c r="AIZ42" s="246"/>
      <c r="AJA42" s="246"/>
      <c r="AJB42" s="246"/>
      <c r="AJC42" s="246"/>
      <c r="AJD42" s="246"/>
      <c r="AJE42" s="246"/>
      <c r="AJF42" s="246"/>
      <c r="AJG42" s="246"/>
      <c r="AJH42" s="246"/>
      <c r="AJI42" s="246"/>
      <c r="AJJ42" s="246"/>
      <c r="AJK42" s="246"/>
      <c r="AJL42" s="246"/>
      <c r="AJM42" s="246"/>
      <c r="AJN42" s="246"/>
      <c r="AJO42" s="246"/>
      <c r="AJP42" s="246"/>
      <c r="AJQ42" s="246"/>
      <c r="AJR42" s="246"/>
      <c r="AJS42" s="246"/>
      <c r="AJT42" s="246"/>
      <c r="AJU42" s="246"/>
      <c r="AJV42" s="246"/>
      <c r="AJW42" s="246"/>
      <c r="AJX42" s="246"/>
      <c r="AJY42" s="246"/>
      <c r="AJZ42" s="246"/>
      <c r="AKA42" s="246"/>
      <c r="AKB42" s="246"/>
      <c r="AKC42" s="246"/>
      <c r="AKD42" s="246"/>
      <c r="AKE42" s="246"/>
      <c r="AKF42" s="246"/>
      <c r="AKG42" s="246"/>
      <c r="AKH42" s="246"/>
      <c r="AKI42" s="246"/>
      <c r="AKJ42" s="246"/>
      <c r="AKK42" s="246"/>
      <c r="AKL42" s="246"/>
      <c r="AKM42" s="246"/>
      <c r="AKN42" s="246"/>
      <c r="AKO42" s="246"/>
      <c r="AKP42" s="246"/>
      <c r="AKQ42" s="246"/>
      <c r="AKR42" s="246"/>
      <c r="AKS42" s="246"/>
      <c r="AKT42" s="246"/>
      <c r="AKU42" s="246"/>
      <c r="AKV42" s="246"/>
      <c r="AKW42" s="246"/>
      <c r="AKX42" s="246"/>
      <c r="AKY42" s="246"/>
      <c r="AKZ42" s="246"/>
      <c r="ALA42" s="246"/>
      <c r="ALB42" s="246"/>
      <c r="ALC42" s="246"/>
      <c r="ALD42" s="246"/>
      <c r="ALE42" s="246"/>
      <c r="ALF42" s="246"/>
      <c r="ALG42" s="246"/>
      <c r="ALH42" s="246"/>
      <c r="ALI42" s="246"/>
      <c r="ALJ42" s="246"/>
      <c r="ALK42" s="246"/>
      <c r="ALL42" s="246"/>
      <c r="ALM42" s="246"/>
      <c r="ALN42" s="246"/>
      <c r="ALO42" s="246"/>
      <c r="ALP42" s="246"/>
    </row>
    <row r="43" spans="1:1004" s="275" customFormat="1" ht="21.75" customHeight="1" x14ac:dyDescent="0.2">
      <c r="A43" s="276" t="s">
        <v>292</v>
      </c>
      <c r="B43" s="269" t="s">
        <v>293</v>
      </c>
      <c r="C43" s="270">
        <v>4.76</v>
      </c>
      <c r="D43" s="271" t="s">
        <v>9</v>
      </c>
      <c r="E43" s="272"/>
      <c r="F43" s="273">
        <f t="shared" si="0"/>
        <v>0</v>
      </c>
      <c r="G43" s="277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6"/>
      <c r="BR43" s="246"/>
      <c r="BS43" s="246"/>
      <c r="BT43" s="246"/>
      <c r="BU43" s="246"/>
      <c r="BV43" s="246"/>
      <c r="BW43" s="246"/>
      <c r="BX43" s="246"/>
      <c r="BY43" s="246"/>
      <c r="BZ43" s="246"/>
      <c r="CA43" s="246"/>
      <c r="CB43" s="246"/>
      <c r="CC43" s="246"/>
      <c r="CD43" s="246"/>
      <c r="CE43" s="246"/>
      <c r="CF43" s="246"/>
      <c r="CG43" s="246"/>
      <c r="CH43" s="246"/>
      <c r="CI43" s="246"/>
      <c r="CJ43" s="246"/>
      <c r="CK43" s="246"/>
      <c r="CL43" s="246"/>
      <c r="CM43" s="246"/>
      <c r="CN43" s="246"/>
      <c r="CO43" s="246"/>
      <c r="CP43" s="246"/>
      <c r="CQ43" s="246"/>
      <c r="CR43" s="246"/>
      <c r="CS43" s="246"/>
      <c r="CT43" s="246"/>
      <c r="CU43" s="246"/>
      <c r="CV43" s="246"/>
      <c r="CW43" s="246"/>
      <c r="CX43" s="246"/>
      <c r="CY43" s="246"/>
      <c r="CZ43" s="246"/>
      <c r="DA43" s="246"/>
      <c r="DB43" s="246"/>
      <c r="DC43" s="246"/>
      <c r="DD43" s="246"/>
      <c r="DE43" s="246"/>
      <c r="DF43" s="246"/>
      <c r="DG43" s="246"/>
      <c r="DH43" s="246"/>
      <c r="DI43" s="246"/>
      <c r="DJ43" s="246"/>
      <c r="DK43" s="246"/>
      <c r="DL43" s="246"/>
      <c r="DM43" s="246"/>
      <c r="DN43" s="246"/>
      <c r="DO43" s="246"/>
      <c r="DP43" s="246"/>
      <c r="DQ43" s="246"/>
      <c r="DR43" s="246"/>
      <c r="DS43" s="246"/>
      <c r="DT43" s="246"/>
      <c r="DU43" s="246"/>
      <c r="DV43" s="246"/>
      <c r="DW43" s="246"/>
      <c r="DX43" s="246"/>
      <c r="DY43" s="246"/>
      <c r="DZ43" s="246"/>
      <c r="EA43" s="246"/>
      <c r="EB43" s="246"/>
      <c r="EC43" s="246"/>
      <c r="ED43" s="246"/>
      <c r="EE43" s="246"/>
      <c r="EF43" s="246"/>
      <c r="EG43" s="246"/>
      <c r="EH43" s="246"/>
      <c r="EI43" s="246"/>
      <c r="EJ43" s="246"/>
      <c r="EK43" s="246"/>
      <c r="EL43" s="246"/>
      <c r="EM43" s="246"/>
      <c r="EN43" s="246"/>
      <c r="EO43" s="246"/>
      <c r="EP43" s="246"/>
      <c r="EQ43" s="246"/>
      <c r="ER43" s="246"/>
      <c r="ES43" s="246"/>
      <c r="ET43" s="246"/>
      <c r="EU43" s="246"/>
      <c r="EV43" s="246"/>
      <c r="EW43" s="246"/>
      <c r="EX43" s="246"/>
      <c r="EY43" s="246"/>
      <c r="EZ43" s="246"/>
      <c r="FA43" s="246"/>
      <c r="FB43" s="246"/>
      <c r="FC43" s="246"/>
      <c r="FD43" s="246"/>
      <c r="FE43" s="246"/>
      <c r="FF43" s="246"/>
      <c r="FG43" s="246"/>
      <c r="FH43" s="246"/>
      <c r="FI43" s="246"/>
      <c r="FJ43" s="246"/>
      <c r="FK43" s="246"/>
      <c r="FL43" s="246"/>
      <c r="FM43" s="246"/>
      <c r="FN43" s="246"/>
      <c r="FO43" s="246"/>
      <c r="FP43" s="246"/>
      <c r="FQ43" s="246"/>
      <c r="FR43" s="246"/>
      <c r="FS43" s="246"/>
      <c r="FT43" s="246"/>
      <c r="FU43" s="246"/>
      <c r="FV43" s="246"/>
      <c r="FW43" s="246"/>
      <c r="FX43" s="246"/>
      <c r="FY43" s="246"/>
      <c r="FZ43" s="246"/>
      <c r="GA43" s="246"/>
      <c r="GB43" s="246"/>
      <c r="GC43" s="246"/>
      <c r="GD43" s="246"/>
      <c r="GE43" s="246"/>
      <c r="GF43" s="246"/>
      <c r="GG43" s="246"/>
      <c r="GH43" s="246"/>
      <c r="GI43" s="246"/>
      <c r="GJ43" s="246"/>
      <c r="GK43" s="246"/>
      <c r="GL43" s="246"/>
      <c r="GM43" s="246"/>
      <c r="GN43" s="246"/>
      <c r="GO43" s="246"/>
      <c r="GP43" s="246"/>
      <c r="GQ43" s="246"/>
      <c r="GR43" s="246"/>
      <c r="GS43" s="246"/>
      <c r="GT43" s="246"/>
      <c r="GU43" s="246"/>
      <c r="GV43" s="246"/>
      <c r="GW43" s="246"/>
      <c r="GX43" s="246"/>
      <c r="GY43" s="246"/>
      <c r="GZ43" s="246"/>
      <c r="HA43" s="246"/>
      <c r="HB43" s="246"/>
      <c r="HC43" s="246"/>
      <c r="HD43" s="246"/>
      <c r="HE43" s="246"/>
      <c r="HF43" s="246"/>
      <c r="HG43" s="246"/>
      <c r="HH43" s="246"/>
      <c r="HI43" s="246"/>
      <c r="HJ43" s="246"/>
      <c r="HK43" s="246"/>
      <c r="HL43" s="246"/>
      <c r="HM43" s="246"/>
      <c r="HN43" s="246"/>
      <c r="HO43" s="246"/>
      <c r="HP43" s="246"/>
      <c r="HQ43" s="246"/>
      <c r="HR43" s="246"/>
      <c r="HS43" s="246"/>
      <c r="HT43" s="246"/>
      <c r="HU43" s="246"/>
      <c r="HV43" s="246"/>
      <c r="HW43" s="246"/>
      <c r="HX43" s="246"/>
      <c r="HY43" s="246"/>
      <c r="HZ43" s="246"/>
      <c r="IA43" s="246"/>
      <c r="IB43" s="246"/>
      <c r="IC43" s="246"/>
      <c r="ID43" s="246"/>
      <c r="IE43" s="246"/>
      <c r="IF43" s="246"/>
      <c r="IG43" s="246"/>
      <c r="IH43" s="246"/>
      <c r="II43" s="246"/>
      <c r="IJ43" s="246"/>
      <c r="IK43" s="246"/>
      <c r="IL43" s="246"/>
      <c r="IM43" s="246"/>
      <c r="IN43" s="246"/>
      <c r="IO43" s="246"/>
      <c r="IP43" s="246"/>
      <c r="IQ43" s="246"/>
      <c r="IR43" s="246"/>
      <c r="IS43" s="246"/>
      <c r="IT43" s="246"/>
      <c r="IU43" s="246"/>
      <c r="IV43" s="246"/>
      <c r="IW43" s="246"/>
      <c r="IX43" s="246"/>
      <c r="IY43" s="246"/>
      <c r="IZ43" s="246"/>
      <c r="JA43" s="246"/>
      <c r="JB43" s="246"/>
      <c r="JC43" s="246"/>
      <c r="JD43" s="246"/>
      <c r="JE43" s="246"/>
      <c r="JF43" s="246"/>
      <c r="JG43" s="246"/>
      <c r="JH43" s="246"/>
      <c r="JI43" s="246"/>
      <c r="JJ43" s="246"/>
      <c r="JK43" s="246"/>
      <c r="JL43" s="246"/>
      <c r="JM43" s="246"/>
      <c r="JN43" s="246"/>
      <c r="JO43" s="246"/>
      <c r="JP43" s="246"/>
      <c r="JQ43" s="246"/>
      <c r="JR43" s="246"/>
      <c r="JS43" s="246"/>
      <c r="JT43" s="246"/>
      <c r="JU43" s="246"/>
      <c r="JV43" s="246"/>
      <c r="JW43" s="246"/>
      <c r="JX43" s="246"/>
      <c r="JY43" s="246"/>
      <c r="JZ43" s="246"/>
      <c r="KA43" s="246"/>
      <c r="KB43" s="246"/>
      <c r="KC43" s="246"/>
      <c r="KD43" s="246"/>
      <c r="KE43" s="246"/>
      <c r="KF43" s="246"/>
      <c r="KG43" s="246"/>
      <c r="KH43" s="246"/>
      <c r="KI43" s="246"/>
      <c r="KJ43" s="246"/>
      <c r="KK43" s="246"/>
      <c r="KL43" s="246"/>
      <c r="KM43" s="246"/>
      <c r="KN43" s="246"/>
      <c r="KO43" s="246"/>
      <c r="KP43" s="246"/>
      <c r="KQ43" s="246"/>
      <c r="KR43" s="246"/>
      <c r="KS43" s="246"/>
      <c r="KT43" s="246"/>
      <c r="KU43" s="246"/>
      <c r="KV43" s="246"/>
      <c r="KW43" s="246"/>
      <c r="KX43" s="246"/>
      <c r="KY43" s="246"/>
      <c r="KZ43" s="246"/>
      <c r="LA43" s="246"/>
      <c r="LB43" s="246"/>
      <c r="LC43" s="246"/>
      <c r="LD43" s="246"/>
      <c r="LE43" s="246"/>
      <c r="LF43" s="246"/>
      <c r="LG43" s="246"/>
      <c r="LH43" s="246"/>
      <c r="LI43" s="246"/>
      <c r="LJ43" s="246"/>
      <c r="LK43" s="246"/>
      <c r="LL43" s="246"/>
      <c r="LM43" s="246"/>
      <c r="LN43" s="246"/>
      <c r="LO43" s="246"/>
      <c r="LP43" s="246"/>
      <c r="LQ43" s="246"/>
      <c r="LR43" s="246"/>
      <c r="LS43" s="246"/>
      <c r="LT43" s="246"/>
      <c r="LU43" s="246"/>
      <c r="LV43" s="246"/>
      <c r="LW43" s="246"/>
      <c r="LX43" s="246"/>
      <c r="LY43" s="246"/>
      <c r="LZ43" s="246"/>
      <c r="MA43" s="246"/>
      <c r="MB43" s="246"/>
      <c r="MC43" s="246"/>
      <c r="MD43" s="246"/>
      <c r="ME43" s="246"/>
      <c r="MF43" s="246"/>
      <c r="MG43" s="246"/>
      <c r="MH43" s="246"/>
      <c r="MI43" s="246"/>
      <c r="MJ43" s="246"/>
      <c r="MK43" s="246"/>
      <c r="ML43" s="246"/>
      <c r="MM43" s="246"/>
      <c r="MN43" s="246"/>
      <c r="MO43" s="246"/>
      <c r="MP43" s="246"/>
      <c r="MQ43" s="246"/>
      <c r="MR43" s="246"/>
      <c r="MS43" s="246"/>
      <c r="MT43" s="246"/>
      <c r="MU43" s="246"/>
      <c r="MV43" s="246"/>
      <c r="MW43" s="246"/>
      <c r="MX43" s="246"/>
      <c r="MY43" s="246"/>
      <c r="MZ43" s="246"/>
      <c r="NA43" s="246"/>
      <c r="NB43" s="246"/>
      <c r="NC43" s="246"/>
      <c r="ND43" s="246"/>
      <c r="NE43" s="246"/>
      <c r="NF43" s="246"/>
      <c r="NG43" s="246"/>
      <c r="NH43" s="246"/>
      <c r="NI43" s="246"/>
      <c r="NJ43" s="246"/>
      <c r="NK43" s="246"/>
      <c r="NL43" s="246"/>
      <c r="NM43" s="246"/>
      <c r="NN43" s="246"/>
      <c r="NO43" s="246"/>
      <c r="NP43" s="246"/>
      <c r="NQ43" s="246"/>
      <c r="NR43" s="246"/>
      <c r="NS43" s="246"/>
      <c r="NT43" s="246"/>
      <c r="NU43" s="246"/>
      <c r="NV43" s="246"/>
      <c r="NW43" s="246"/>
      <c r="NX43" s="246"/>
      <c r="NY43" s="246"/>
      <c r="NZ43" s="246"/>
      <c r="OA43" s="246"/>
      <c r="OB43" s="246"/>
      <c r="OC43" s="246"/>
      <c r="OD43" s="246"/>
      <c r="OE43" s="246"/>
      <c r="OF43" s="246"/>
      <c r="OG43" s="246"/>
      <c r="OH43" s="246"/>
      <c r="OI43" s="246"/>
      <c r="OJ43" s="246"/>
      <c r="OK43" s="246"/>
      <c r="OL43" s="246"/>
      <c r="OM43" s="246"/>
      <c r="ON43" s="246"/>
      <c r="OO43" s="246"/>
      <c r="OP43" s="246"/>
      <c r="OQ43" s="246"/>
      <c r="OR43" s="246"/>
      <c r="OS43" s="246"/>
      <c r="OT43" s="246"/>
      <c r="OU43" s="246"/>
      <c r="OV43" s="246"/>
      <c r="OW43" s="246"/>
      <c r="OX43" s="246"/>
      <c r="OY43" s="246"/>
      <c r="OZ43" s="246"/>
      <c r="PA43" s="246"/>
      <c r="PB43" s="246"/>
      <c r="PC43" s="246"/>
      <c r="PD43" s="246"/>
      <c r="PE43" s="246"/>
      <c r="PF43" s="246"/>
      <c r="PG43" s="246"/>
      <c r="PH43" s="246"/>
      <c r="PI43" s="246"/>
      <c r="PJ43" s="246"/>
      <c r="PK43" s="246"/>
      <c r="PL43" s="246"/>
      <c r="PM43" s="246"/>
      <c r="PN43" s="246"/>
      <c r="PO43" s="246"/>
      <c r="PP43" s="246"/>
      <c r="PQ43" s="246"/>
      <c r="PR43" s="246"/>
      <c r="PS43" s="246"/>
      <c r="PT43" s="246"/>
      <c r="PU43" s="246"/>
      <c r="PV43" s="246"/>
      <c r="PW43" s="246"/>
      <c r="PX43" s="246"/>
      <c r="PY43" s="246"/>
      <c r="PZ43" s="246"/>
      <c r="QA43" s="246"/>
      <c r="QB43" s="246"/>
      <c r="QC43" s="246"/>
      <c r="QD43" s="246"/>
      <c r="QE43" s="246"/>
      <c r="QF43" s="246"/>
      <c r="QG43" s="246"/>
      <c r="QH43" s="246"/>
      <c r="QI43" s="246"/>
      <c r="QJ43" s="246"/>
      <c r="QK43" s="246"/>
      <c r="QL43" s="246"/>
      <c r="QM43" s="246"/>
      <c r="QN43" s="246"/>
      <c r="QO43" s="246"/>
      <c r="QP43" s="246"/>
      <c r="QQ43" s="246"/>
      <c r="QR43" s="246"/>
      <c r="QS43" s="246"/>
      <c r="QT43" s="246"/>
      <c r="QU43" s="246"/>
      <c r="QV43" s="246"/>
      <c r="QW43" s="246"/>
      <c r="QX43" s="246"/>
      <c r="QY43" s="246"/>
      <c r="QZ43" s="246"/>
      <c r="RA43" s="246"/>
      <c r="RB43" s="246"/>
      <c r="RC43" s="246"/>
      <c r="RD43" s="246"/>
      <c r="RE43" s="246"/>
      <c r="RF43" s="246"/>
      <c r="RG43" s="246"/>
      <c r="RH43" s="246"/>
      <c r="RI43" s="246"/>
      <c r="RJ43" s="246"/>
      <c r="RK43" s="246"/>
      <c r="RL43" s="246"/>
      <c r="RM43" s="246"/>
      <c r="RN43" s="246"/>
      <c r="RO43" s="246"/>
      <c r="RP43" s="246"/>
      <c r="RQ43" s="246"/>
      <c r="RR43" s="246"/>
      <c r="RS43" s="246"/>
      <c r="RT43" s="246"/>
      <c r="RU43" s="246"/>
      <c r="RV43" s="246"/>
      <c r="RW43" s="246"/>
      <c r="RX43" s="246"/>
      <c r="RY43" s="246"/>
      <c r="RZ43" s="246"/>
      <c r="SA43" s="246"/>
      <c r="SB43" s="246"/>
      <c r="SC43" s="246"/>
      <c r="SD43" s="246"/>
      <c r="SE43" s="246"/>
      <c r="SF43" s="246"/>
      <c r="SG43" s="246"/>
      <c r="SH43" s="246"/>
      <c r="SI43" s="246"/>
      <c r="SJ43" s="246"/>
      <c r="SK43" s="246"/>
      <c r="SL43" s="246"/>
      <c r="SM43" s="246"/>
      <c r="SN43" s="246"/>
      <c r="SO43" s="246"/>
      <c r="SP43" s="246"/>
      <c r="SQ43" s="246"/>
      <c r="SR43" s="246"/>
      <c r="SS43" s="246"/>
      <c r="ST43" s="246"/>
      <c r="SU43" s="246"/>
      <c r="SV43" s="246"/>
      <c r="SW43" s="246"/>
      <c r="SX43" s="246"/>
      <c r="SY43" s="246"/>
      <c r="SZ43" s="246"/>
      <c r="TA43" s="246"/>
      <c r="TB43" s="246"/>
      <c r="TC43" s="246"/>
      <c r="TD43" s="246"/>
      <c r="TE43" s="246"/>
      <c r="TF43" s="246"/>
      <c r="TG43" s="246"/>
      <c r="TH43" s="246"/>
      <c r="TI43" s="246"/>
      <c r="TJ43" s="246"/>
      <c r="TK43" s="246"/>
      <c r="TL43" s="246"/>
      <c r="TM43" s="246"/>
      <c r="TN43" s="246"/>
      <c r="TO43" s="246"/>
      <c r="TP43" s="246"/>
      <c r="TQ43" s="246"/>
      <c r="TR43" s="246"/>
      <c r="TS43" s="246"/>
      <c r="TT43" s="246"/>
      <c r="TU43" s="246"/>
      <c r="TV43" s="246"/>
      <c r="TW43" s="246"/>
      <c r="TX43" s="246"/>
      <c r="TY43" s="246"/>
      <c r="TZ43" s="246"/>
      <c r="UA43" s="246"/>
      <c r="UB43" s="246"/>
      <c r="UC43" s="246"/>
      <c r="UD43" s="246"/>
      <c r="UE43" s="246"/>
      <c r="UF43" s="246"/>
      <c r="UG43" s="246"/>
      <c r="UH43" s="246"/>
      <c r="UI43" s="246"/>
      <c r="UJ43" s="246"/>
      <c r="UK43" s="246"/>
      <c r="UL43" s="246"/>
      <c r="UM43" s="246"/>
      <c r="UN43" s="246"/>
      <c r="UO43" s="246"/>
      <c r="UP43" s="246"/>
      <c r="UQ43" s="246"/>
      <c r="UR43" s="246"/>
      <c r="US43" s="246"/>
      <c r="UT43" s="246"/>
      <c r="UU43" s="246"/>
      <c r="UV43" s="246"/>
      <c r="UW43" s="246"/>
      <c r="UX43" s="246"/>
      <c r="UY43" s="246"/>
      <c r="UZ43" s="246"/>
      <c r="VA43" s="246"/>
      <c r="VB43" s="246"/>
      <c r="VC43" s="246"/>
      <c r="VD43" s="246"/>
      <c r="VE43" s="246"/>
      <c r="VF43" s="246"/>
      <c r="VG43" s="246"/>
      <c r="VH43" s="246"/>
      <c r="VI43" s="246"/>
      <c r="VJ43" s="246"/>
      <c r="VK43" s="246"/>
      <c r="VL43" s="246"/>
      <c r="VM43" s="246"/>
      <c r="VN43" s="246"/>
      <c r="VO43" s="246"/>
      <c r="VP43" s="246"/>
      <c r="VQ43" s="246"/>
      <c r="VR43" s="246"/>
      <c r="VS43" s="246"/>
      <c r="VT43" s="246"/>
      <c r="VU43" s="246"/>
      <c r="VV43" s="246"/>
      <c r="VW43" s="246"/>
      <c r="VX43" s="246"/>
      <c r="VY43" s="246"/>
      <c r="VZ43" s="246"/>
      <c r="WA43" s="246"/>
      <c r="WB43" s="246"/>
      <c r="WC43" s="246"/>
      <c r="WD43" s="246"/>
      <c r="WE43" s="246"/>
      <c r="WF43" s="246"/>
      <c r="WG43" s="246"/>
      <c r="WH43" s="246"/>
      <c r="WI43" s="246"/>
      <c r="WJ43" s="246"/>
      <c r="WK43" s="246"/>
      <c r="WL43" s="246"/>
      <c r="WM43" s="246"/>
      <c r="WN43" s="246"/>
      <c r="WO43" s="246"/>
      <c r="WP43" s="246"/>
      <c r="WQ43" s="246"/>
      <c r="WR43" s="246"/>
      <c r="WS43" s="246"/>
      <c r="WT43" s="246"/>
      <c r="WU43" s="246"/>
      <c r="WV43" s="246"/>
      <c r="WW43" s="246"/>
      <c r="WX43" s="246"/>
      <c r="WY43" s="246"/>
      <c r="WZ43" s="246"/>
      <c r="XA43" s="246"/>
      <c r="XB43" s="246"/>
      <c r="XC43" s="246"/>
      <c r="XD43" s="246"/>
      <c r="XE43" s="246"/>
      <c r="XF43" s="246"/>
      <c r="XG43" s="246"/>
      <c r="XH43" s="246"/>
      <c r="XI43" s="246"/>
      <c r="XJ43" s="246"/>
      <c r="XK43" s="246"/>
      <c r="XL43" s="246"/>
      <c r="XM43" s="246"/>
      <c r="XN43" s="246"/>
      <c r="XO43" s="246"/>
      <c r="XP43" s="246"/>
      <c r="XQ43" s="246"/>
      <c r="XR43" s="246"/>
      <c r="XS43" s="246"/>
      <c r="XT43" s="246"/>
      <c r="XU43" s="246"/>
      <c r="XV43" s="246"/>
      <c r="XW43" s="246"/>
      <c r="XX43" s="246"/>
      <c r="XY43" s="246"/>
      <c r="XZ43" s="246"/>
      <c r="YA43" s="246"/>
      <c r="YB43" s="246"/>
      <c r="YC43" s="246"/>
      <c r="YD43" s="246"/>
      <c r="YE43" s="246"/>
      <c r="YF43" s="246"/>
      <c r="YG43" s="246"/>
      <c r="YH43" s="246"/>
      <c r="YI43" s="246"/>
      <c r="YJ43" s="246"/>
      <c r="YK43" s="246"/>
      <c r="YL43" s="246"/>
      <c r="YM43" s="246"/>
      <c r="YN43" s="246"/>
      <c r="YO43" s="246"/>
      <c r="YP43" s="246"/>
      <c r="YQ43" s="246"/>
      <c r="YR43" s="246"/>
      <c r="YS43" s="246"/>
      <c r="YT43" s="246"/>
      <c r="YU43" s="246"/>
      <c r="YV43" s="246"/>
      <c r="YW43" s="246"/>
      <c r="YX43" s="246"/>
      <c r="YY43" s="246"/>
      <c r="YZ43" s="246"/>
      <c r="ZA43" s="246"/>
      <c r="ZB43" s="246"/>
      <c r="ZC43" s="246"/>
      <c r="ZD43" s="246"/>
      <c r="ZE43" s="246"/>
      <c r="ZF43" s="246"/>
      <c r="ZG43" s="246"/>
      <c r="ZH43" s="246"/>
      <c r="ZI43" s="246"/>
      <c r="ZJ43" s="246"/>
      <c r="ZK43" s="246"/>
      <c r="ZL43" s="246"/>
      <c r="ZM43" s="246"/>
      <c r="ZN43" s="246"/>
      <c r="ZO43" s="246"/>
      <c r="ZP43" s="246"/>
      <c r="ZQ43" s="246"/>
      <c r="ZR43" s="246"/>
      <c r="ZS43" s="246"/>
      <c r="ZT43" s="246"/>
      <c r="ZU43" s="246"/>
      <c r="ZV43" s="246"/>
      <c r="ZW43" s="246"/>
      <c r="ZX43" s="246"/>
      <c r="ZY43" s="246"/>
      <c r="ZZ43" s="246"/>
      <c r="AAA43" s="246"/>
      <c r="AAB43" s="246"/>
      <c r="AAC43" s="246"/>
      <c r="AAD43" s="246"/>
      <c r="AAE43" s="246"/>
      <c r="AAF43" s="246"/>
      <c r="AAG43" s="246"/>
      <c r="AAH43" s="246"/>
      <c r="AAI43" s="246"/>
      <c r="AAJ43" s="246"/>
      <c r="AAK43" s="246"/>
      <c r="AAL43" s="246"/>
      <c r="AAM43" s="246"/>
      <c r="AAN43" s="246"/>
      <c r="AAO43" s="246"/>
      <c r="AAP43" s="246"/>
      <c r="AAQ43" s="246"/>
      <c r="AAR43" s="246"/>
      <c r="AAS43" s="246"/>
      <c r="AAT43" s="246"/>
      <c r="AAU43" s="246"/>
      <c r="AAV43" s="246"/>
      <c r="AAW43" s="246"/>
      <c r="AAX43" s="246"/>
      <c r="AAY43" s="246"/>
      <c r="AAZ43" s="246"/>
      <c r="ABA43" s="246"/>
      <c r="ABB43" s="246"/>
      <c r="ABC43" s="246"/>
      <c r="ABD43" s="246"/>
      <c r="ABE43" s="246"/>
      <c r="ABF43" s="246"/>
      <c r="ABG43" s="246"/>
      <c r="ABH43" s="246"/>
      <c r="ABI43" s="246"/>
      <c r="ABJ43" s="246"/>
      <c r="ABK43" s="246"/>
      <c r="ABL43" s="246"/>
      <c r="ABM43" s="246"/>
      <c r="ABN43" s="246"/>
      <c r="ABO43" s="246"/>
      <c r="ABP43" s="246"/>
      <c r="ABQ43" s="246"/>
      <c r="ABR43" s="246"/>
      <c r="ABS43" s="246"/>
      <c r="ABT43" s="246"/>
      <c r="ABU43" s="246"/>
      <c r="ABV43" s="246"/>
      <c r="ABW43" s="246"/>
      <c r="ABX43" s="246"/>
      <c r="ABY43" s="246"/>
      <c r="ABZ43" s="246"/>
      <c r="ACA43" s="246"/>
      <c r="ACB43" s="246"/>
      <c r="ACC43" s="246"/>
      <c r="ACD43" s="246"/>
      <c r="ACE43" s="246"/>
      <c r="ACF43" s="246"/>
      <c r="ACG43" s="246"/>
      <c r="ACH43" s="246"/>
      <c r="ACI43" s="246"/>
      <c r="ACJ43" s="246"/>
      <c r="ACK43" s="246"/>
      <c r="ACL43" s="246"/>
      <c r="ACM43" s="246"/>
      <c r="ACN43" s="246"/>
      <c r="ACO43" s="246"/>
      <c r="ACP43" s="246"/>
      <c r="ACQ43" s="246"/>
      <c r="ACR43" s="246"/>
      <c r="ACS43" s="246"/>
      <c r="ACT43" s="246"/>
      <c r="ACU43" s="246"/>
      <c r="ACV43" s="246"/>
      <c r="ACW43" s="246"/>
      <c r="ACX43" s="246"/>
      <c r="ACY43" s="246"/>
      <c r="ACZ43" s="246"/>
      <c r="ADA43" s="246"/>
      <c r="ADB43" s="246"/>
      <c r="ADC43" s="246"/>
      <c r="ADD43" s="246"/>
      <c r="ADE43" s="246"/>
      <c r="ADF43" s="246"/>
      <c r="ADG43" s="246"/>
      <c r="ADH43" s="246"/>
      <c r="ADI43" s="246"/>
      <c r="ADJ43" s="246"/>
      <c r="ADK43" s="246"/>
      <c r="ADL43" s="246"/>
      <c r="ADM43" s="246"/>
      <c r="ADN43" s="246"/>
      <c r="ADO43" s="246"/>
      <c r="ADP43" s="246"/>
      <c r="ADQ43" s="246"/>
      <c r="ADR43" s="246"/>
      <c r="ADS43" s="246"/>
      <c r="ADT43" s="246"/>
      <c r="ADU43" s="246"/>
      <c r="ADV43" s="246"/>
      <c r="ADW43" s="246"/>
      <c r="ADX43" s="246"/>
      <c r="ADY43" s="246"/>
      <c r="ADZ43" s="246"/>
      <c r="AEA43" s="246"/>
      <c r="AEB43" s="246"/>
      <c r="AEC43" s="246"/>
      <c r="AED43" s="246"/>
      <c r="AEE43" s="246"/>
      <c r="AEF43" s="246"/>
      <c r="AEG43" s="246"/>
      <c r="AEH43" s="246"/>
      <c r="AEI43" s="246"/>
      <c r="AEJ43" s="246"/>
      <c r="AEK43" s="246"/>
      <c r="AEL43" s="246"/>
      <c r="AEM43" s="246"/>
      <c r="AEN43" s="246"/>
      <c r="AEO43" s="246"/>
      <c r="AEP43" s="246"/>
      <c r="AEQ43" s="246"/>
      <c r="AER43" s="246"/>
      <c r="AES43" s="246"/>
      <c r="AET43" s="246"/>
      <c r="AEU43" s="246"/>
      <c r="AEV43" s="246"/>
      <c r="AEW43" s="246"/>
      <c r="AEX43" s="246"/>
      <c r="AEY43" s="246"/>
      <c r="AEZ43" s="246"/>
      <c r="AFA43" s="246"/>
      <c r="AFB43" s="246"/>
      <c r="AFC43" s="246"/>
      <c r="AFD43" s="246"/>
      <c r="AFE43" s="246"/>
      <c r="AFF43" s="246"/>
      <c r="AFG43" s="246"/>
      <c r="AFH43" s="246"/>
      <c r="AFI43" s="246"/>
      <c r="AFJ43" s="246"/>
      <c r="AFK43" s="246"/>
      <c r="AFL43" s="246"/>
      <c r="AFM43" s="246"/>
      <c r="AFN43" s="246"/>
      <c r="AFO43" s="246"/>
      <c r="AFP43" s="246"/>
      <c r="AFQ43" s="246"/>
      <c r="AFR43" s="246"/>
      <c r="AFS43" s="246"/>
      <c r="AFT43" s="246"/>
      <c r="AFU43" s="246"/>
      <c r="AFV43" s="246"/>
      <c r="AFW43" s="246"/>
      <c r="AFX43" s="246"/>
      <c r="AFY43" s="246"/>
      <c r="AFZ43" s="246"/>
      <c r="AGA43" s="246"/>
      <c r="AGB43" s="246"/>
      <c r="AGC43" s="246"/>
      <c r="AGD43" s="246"/>
      <c r="AGE43" s="246"/>
      <c r="AGF43" s="246"/>
      <c r="AGG43" s="246"/>
      <c r="AGH43" s="246"/>
      <c r="AGI43" s="246"/>
      <c r="AGJ43" s="246"/>
      <c r="AGK43" s="246"/>
      <c r="AGL43" s="246"/>
      <c r="AGM43" s="246"/>
      <c r="AGN43" s="246"/>
      <c r="AGO43" s="246"/>
      <c r="AGP43" s="246"/>
      <c r="AGQ43" s="246"/>
      <c r="AGR43" s="246"/>
      <c r="AGS43" s="246"/>
      <c r="AGT43" s="246"/>
      <c r="AGU43" s="246"/>
      <c r="AGV43" s="246"/>
      <c r="AGW43" s="246"/>
      <c r="AGX43" s="246"/>
      <c r="AGY43" s="246"/>
      <c r="AGZ43" s="246"/>
      <c r="AHA43" s="246"/>
      <c r="AHB43" s="246"/>
      <c r="AHC43" s="246"/>
      <c r="AHD43" s="246"/>
      <c r="AHE43" s="246"/>
      <c r="AHF43" s="246"/>
      <c r="AHG43" s="246"/>
      <c r="AHH43" s="246"/>
      <c r="AHI43" s="246"/>
      <c r="AHJ43" s="246"/>
      <c r="AHK43" s="246"/>
      <c r="AHL43" s="246"/>
      <c r="AHM43" s="246"/>
      <c r="AHN43" s="246"/>
      <c r="AHO43" s="246"/>
      <c r="AHP43" s="246"/>
      <c r="AHQ43" s="246"/>
      <c r="AHR43" s="246"/>
      <c r="AHS43" s="246"/>
      <c r="AHT43" s="246"/>
      <c r="AHU43" s="246"/>
      <c r="AHV43" s="246"/>
      <c r="AHW43" s="246"/>
      <c r="AHX43" s="246"/>
      <c r="AHY43" s="246"/>
      <c r="AHZ43" s="246"/>
      <c r="AIA43" s="246"/>
      <c r="AIB43" s="246"/>
      <c r="AIC43" s="246"/>
      <c r="AID43" s="246"/>
      <c r="AIE43" s="246"/>
      <c r="AIF43" s="246"/>
      <c r="AIG43" s="246"/>
      <c r="AIH43" s="246"/>
      <c r="AII43" s="246"/>
      <c r="AIJ43" s="246"/>
      <c r="AIK43" s="246"/>
      <c r="AIL43" s="246"/>
      <c r="AIM43" s="246"/>
      <c r="AIN43" s="246"/>
      <c r="AIO43" s="246"/>
      <c r="AIP43" s="246"/>
      <c r="AIQ43" s="246"/>
      <c r="AIR43" s="246"/>
      <c r="AIS43" s="246"/>
      <c r="AIT43" s="246"/>
      <c r="AIU43" s="246"/>
      <c r="AIV43" s="246"/>
      <c r="AIW43" s="246"/>
      <c r="AIX43" s="246"/>
      <c r="AIY43" s="246"/>
      <c r="AIZ43" s="246"/>
      <c r="AJA43" s="246"/>
      <c r="AJB43" s="246"/>
      <c r="AJC43" s="246"/>
      <c r="AJD43" s="246"/>
      <c r="AJE43" s="246"/>
      <c r="AJF43" s="246"/>
      <c r="AJG43" s="246"/>
      <c r="AJH43" s="246"/>
      <c r="AJI43" s="246"/>
      <c r="AJJ43" s="246"/>
      <c r="AJK43" s="246"/>
      <c r="AJL43" s="246"/>
      <c r="AJM43" s="246"/>
      <c r="AJN43" s="246"/>
      <c r="AJO43" s="246"/>
      <c r="AJP43" s="246"/>
      <c r="AJQ43" s="246"/>
      <c r="AJR43" s="246"/>
      <c r="AJS43" s="246"/>
      <c r="AJT43" s="246"/>
      <c r="AJU43" s="246"/>
      <c r="AJV43" s="246"/>
      <c r="AJW43" s="246"/>
      <c r="AJX43" s="246"/>
      <c r="AJY43" s="246"/>
      <c r="AJZ43" s="246"/>
      <c r="AKA43" s="246"/>
      <c r="AKB43" s="246"/>
      <c r="AKC43" s="246"/>
      <c r="AKD43" s="246"/>
      <c r="AKE43" s="246"/>
      <c r="AKF43" s="246"/>
      <c r="AKG43" s="246"/>
      <c r="AKH43" s="246"/>
      <c r="AKI43" s="246"/>
      <c r="AKJ43" s="246"/>
      <c r="AKK43" s="246"/>
      <c r="AKL43" s="246"/>
      <c r="AKM43" s="246"/>
      <c r="AKN43" s="246"/>
      <c r="AKO43" s="246"/>
      <c r="AKP43" s="246"/>
      <c r="AKQ43" s="246"/>
      <c r="AKR43" s="246"/>
      <c r="AKS43" s="246"/>
      <c r="AKT43" s="246"/>
      <c r="AKU43" s="246"/>
      <c r="AKV43" s="246"/>
      <c r="AKW43" s="246"/>
      <c r="AKX43" s="246"/>
      <c r="AKY43" s="246"/>
      <c r="AKZ43" s="246"/>
      <c r="ALA43" s="246"/>
      <c r="ALB43" s="246"/>
      <c r="ALC43" s="246"/>
      <c r="ALD43" s="246"/>
      <c r="ALE43" s="246"/>
      <c r="ALF43" s="246"/>
      <c r="ALG43" s="246"/>
      <c r="ALH43" s="246"/>
      <c r="ALI43" s="246"/>
      <c r="ALJ43" s="246"/>
      <c r="ALK43" s="246"/>
      <c r="ALL43" s="246"/>
      <c r="ALM43" s="246"/>
      <c r="ALN43" s="246"/>
      <c r="ALO43" s="246"/>
      <c r="ALP43" s="246"/>
    </row>
    <row r="44" spans="1:1004" s="275" customFormat="1" ht="21.75" customHeight="1" x14ac:dyDescent="0.2">
      <c r="A44" s="276" t="s">
        <v>294</v>
      </c>
      <c r="B44" s="269" t="s">
        <v>265</v>
      </c>
      <c r="C44" s="270">
        <v>10.6</v>
      </c>
      <c r="D44" s="271" t="s">
        <v>9</v>
      </c>
      <c r="E44" s="272"/>
      <c r="F44" s="273">
        <f t="shared" si="0"/>
        <v>0</v>
      </c>
      <c r="G44" s="277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6"/>
      <c r="BC44" s="246"/>
      <c r="BD44" s="246"/>
      <c r="BE44" s="246"/>
      <c r="BF44" s="246"/>
      <c r="BG44" s="246"/>
      <c r="BH44" s="246"/>
      <c r="BI44" s="246"/>
      <c r="BJ44" s="246"/>
      <c r="BK44" s="246"/>
      <c r="BL44" s="246"/>
      <c r="BM44" s="246"/>
      <c r="BN44" s="246"/>
      <c r="BO44" s="246"/>
      <c r="BP44" s="246"/>
      <c r="BQ44" s="246"/>
      <c r="BR44" s="246"/>
      <c r="BS44" s="246"/>
      <c r="BT44" s="246"/>
      <c r="BU44" s="246"/>
      <c r="BV44" s="246"/>
      <c r="BW44" s="246"/>
      <c r="BX44" s="246"/>
      <c r="BY44" s="246"/>
      <c r="BZ44" s="246"/>
      <c r="CA44" s="246"/>
      <c r="CB44" s="246"/>
      <c r="CC44" s="246"/>
      <c r="CD44" s="246"/>
      <c r="CE44" s="246"/>
      <c r="CF44" s="246"/>
      <c r="CG44" s="246"/>
      <c r="CH44" s="246"/>
      <c r="CI44" s="246"/>
      <c r="CJ44" s="246"/>
      <c r="CK44" s="246"/>
      <c r="CL44" s="246"/>
      <c r="CM44" s="246"/>
      <c r="CN44" s="246"/>
      <c r="CO44" s="246"/>
      <c r="CP44" s="246"/>
      <c r="CQ44" s="246"/>
      <c r="CR44" s="246"/>
      <c r="CS44" s="246"/>
      <c r="CT44" s="246"/>
      <c r="CU44" s="246"/>
      <c r="CV44" s="246"/>
      <c r="CW44" s="246"/>
      <c r="CX44" s="246"/>
      <c r="CY44" s="246"/>
      <c r="CZ44" s="246"/>
      <c r="DA44" s="246"/>
      <c r="DB44" s="246"/>
      <c r="DC44" s="246"/>
      <c r="DD44" s="246"/>
      <c r="DE44" s="246"/>
      <c r="DF44" s="246"/>
      <c r="DG44" s="246"/>
      <c r="DH44" s="246"/>
      <c r="DI44" s="246"/>
      <c r="DJ44" s="246"/>
      <c r="DK44" s="246"/>
      <c r="DL44" s="246"/>
      <c r="DM44" s="246"/>
      <c r="DN44" s="246"/>
      <c r="DO44" s="246"/>
      <c r="DP44" s="246"/>
      <c r="DQ44" s="246"/>
      <c r="DR44" s="246"/>
      <c r="DS44" s="246"/>
      <c r="DT44" s="246"/>
      <c r="DU44" s="246"/>
      <c r="DV44" s="246"/>
      <c r="DW44" s="246"/>
      <c r="DX44" s="246"/>
      <c r="DY44" s="246"/>
      <c r="DZ44" s="246"/>
      <c r="EA44" s="246"/>
      <c r="EB44" s="246"/>
      <c r="EC44" s="246"/>
      <c r="ED44" s="246"/>
      <c r="EE44" s="246"/>
      <c r="EF44" s="246"/>
      <c r="EG44" s="246"/>
      <c r="EH44" s="246"/>
      <c r="EI44" s="246"/>
      <c r="EJ44" s="246"/>
      <c r="EK44" s="246"/>
      <c r="EL44" s="246"/>
      <c r="EM44" s="246"/>
      <c r="EN44" s="246"/>
      <c r="EO44" s="246"/>
      <c r="EP44" s="246"/>
      <c r="EQ44" s="246"/>
      <c r="ER44" s="246"/>
      <c r="ES44" s="246"/>
      <c r="ET44" s="246"/>
      <c r="EU44" s="246"/>
      <c r="EV44" s="246"/>
      <c r="EW44" s="246"/>
      <c r="EX44" s="246"/>
      <c r="EY44" s="246"/>
      <c r="EZ44" s="246"/>
      <c r="FA44" s="246"/>
      <c r="FB44" s="246"/>
      <c r="FC44" s="246"/>
      <c r="FD44" s="246"/>
      <c r="FE44" s="246"/>
      <c r="FF44" s="246"/>
      <c r="FG44" s="246"/>
      <c r="FH44" s="246"/>
      <c r="FI44" s="246"/>
      <c r="FJ44" s="246"/>
      <c r="FK44" s="246"/>
      <c r="FL44" s="246"/>
      <c r="FM44" s="246"/>
      <c r="FN44" s="246"/>
      <c r="FO44" s="246"/>
      <c r="FP44" s="246"/>
      <c r="FQ44" s="246"/>
      <c r="FR44" s="246"/>
      <c r="FS44" s="246"/>
      <c r="FT44" s="246"/>
      <c r="FU44" s="246"/>
      <c r="FV44" s="246"/>
      <c r="FW44" s="246"/>
      <c r="FX44" s="246"/>
      <c r="FY44" s="246"/>
      <c r="FZ44" s="246"/>
      <c r="GA44" s="246"/>
      <c r="GB44" s="246"/>
      <c r="GC44" s="246"/>
      <c r="GD44" s="246"/>
      <c r="GE44" s="246"/>
      <c r="GF44" s="246"/>
      <c r="GG44" s="246"/>
      <c r="GH44" s="246"/>
      <c r="GI44" s="246"/>
      <c r="GJ44" s="246"/>
      <c r="GK44" s="246"/>
      <c r="GL44" s="246"/>
      <c r="GM44" s="246"/>
      <c r="GN44" s="246"/>
      <c r="GO44" s="246"/>
      <c r="GP44" s="246"/>
      <c r="GQ44" s="246"/>
      <c r="GR44" s="246"/>
      <c r="GS44" s="246"/>
      <c r="GT44" s="246"/>
      <c r="GU44" s="246"/>
      <c r="GV44" s="246"/>
      <c r="GW44" s="246"/>
      <c r="GX44" s="246"/>
      <c r="GY44" s="246"/>
      <c r="GZ44" s="246"/>
      <c r="HA44" s="246"/>
      <c r="HB44" s="246"/>
      <c r="HC44" s="246"/>
      <c r="HD44" s="246"/>
      <c r="HE44" s="246"/>
      <c r="HF44" s="246"/>
      <c r="HG44" s="246"/>
      <c r="HH44" s="246"/>
      <c r="HI44" s="246"/>
      <c r="HJ44" s="246"/>
      <c r="HK44" s="246"/>
      <c r="HL44" s="246"/>
      <c r="HM44" s="246"/>
      <c r="HN44" s="246"/>
      <c r="HO44" s="246"/>
      <c r="HP44" s="246"/>
      <c r="HQ44" s="246"/>
      <c r="HR44" s="246"/>
      <c r="HS44" s="246"/>
      <c r="HT44" s="246"/>
      <c r="HU44" s="246"/>
      <c r="HV44" s="246"/>
      <c r="HW44" s="246"/>
      <c r="HX44" s="246"/>
      <c r="HY44" s="246"/>
      <c r="HZ44" s="246"/>
      <c r="IA44" s="246"/>
      <c r="IB44" s="246"/>
      <c r="IC44" s="246"/>
      <c r="ID44" s="246"/>
      <c r="IE44" s="246"/>
      <c r="IF44" s="246"/>
      <c r="IG44" s="246"/>
      <c r="IH44" s="246"/>
      <c r="II44" s="246"/>
      <c r="IJ44" s="246"/>
      <c r="IK44" s="246"/>
      <c r="IL44" s="246"/>
      <c r="IM44" s="246"/>
      <c r="IN44" s="246"/>
      <c r="IO44" s="246"/>
      <c r="IP44" s="246"/>
      <c r="IQ44" s="246"/>
      <c r="IR44" s="246"/>
      <c r="IS44" s="246"/>
      <c r="IT44" s="246"/>
      <c r="IU44" s="246"/>
      <c r="IV44" s="246"/>
      <c r="IW44" s="246"/>
      <c r="IX44" s="246"/>
      <c r="IY44" s="246"/>
      <c r="IZ44" s="246"/>
      <c r="JA44" s="246"/>
      <c r="JB44" s="246"/>
      <c r="JC44" s="246"/>
      <c r="JD44" s="246"/>
      <c r="JE44" s="246"/>
      <c r="JF44" s="246"/>
      <c r="JG44" s="246"/>
      <c r="JH44" s="246"/>
      <c r="JI44" s="246"/>
      <c r="JJ44" s="246"/>
      <c r="JK44" s="246"/>
      <c r="JL44" s="246"/>
      <c r="JM44" s="246"/>
      <c r="JN44" s="246"/>
      <c r="JO44" s="246"/>
      <c r="JP44" s="246"/>
      <c r="JQ44" s="246"/>
      <c r="JR44" s="246"/>
      <c r="JS44" s="246"/>
      <c r="JT44" s="246"/>
      <c r="JU44" s="246"/>
      <c r="JV44" s="246"/>
      <c r="JW44" s="246"/>
      <c r="JX44" s="246"/>
      <c r="JY44" s="246"/>
      <c r="JZ44" s="246"/>
      <c r="KA44" s="246"/>
      <c r="KB44" s="246"/>
      <c r="KC44" s="246"/>
      <c r="KD44" s="246"/>
      <c r="KE44" s="246"/>
      <c r="KF44" s="246"/>
      <c r="KG44" s="246"/>
      <c r="KH44" s="246"/>
      <c r="KI44" s="246"/>
      <c r="KJ44" s="246"/>
      <c r="KK44" s="246"/>
      <c r="KL44" s="246"/>
      <c r="KM44" s="246"/>
      <c r="KN44" s="246"/>
      <c r="KO44" s="246"/>
      <c r="KP44" s="246"/>
      <c r="KQ44" s="246"/>
      <c r="KR44" s="246"/>
      <c r="KS44" s="246"/>
      <c r="KT44" s="246"/>
      <c r="KU44" s="246"/>
      <c r="KV44" s="246"/>
      <c r="KW44" s="246"/>
      <c r="KX44" s="246"/>
      <c r="KY44" s="246"/>
      <c r="KZ44" s="246"/>
      <c r="LA44" s="246"/>
      <c r="LB44" s="246"/>
      <c r="LC44" s="246"/>
      <c r="LD44" s="246"/>
      <c r="LE44" s="246"/>
      <c r="LF44" s="246"/>
      <c r="LG44" s="246"/>
      <c r="LH44" s="246"/>
      <c r="LI44" s="246"/>
      <c r="LJ44" s="246"/>
      <c r="LK44" s="246"/>
      <c r="LL44" s="246"/>
      <c r="LM44" s="246"/>
      <c r="LN44" s="246"/>
      <c r="LO44" s="246"/>
      <c r="LP44" s="246"/>
      <c r="LQ44" s="246"/>
      <c r="LR44" s="246"/>
      <c r="LS44" s="246"/>
      <c r="LT44" s="246"/>
      <c r="LU44" s="246"/>
      <c r="LV44" s="246"/>
      <c r="LW44" s="246"/>
      <c r="LX44" s="246"/>
      <c r="LY44" s="246"/>
      <c r="LZ44" s="246"/>
      <c r="MA44" s="246"/>
      <c r="MB44" s="246"/>
      <c r="MC44" s="246"/>
      <c r="MD44" s="246"/>
      <c r="ME44" s="246"/>
      <c r="MF44" s="246"/>
      <c r="MG44" s="246"/>
      <c r="MH44" s="246"/>
      <c r="MI44" s="246"/>
      <c r="MJ44" s="246"/>
      <c r="MK44" s="246"/>
      <c r="ML44" s="246"/>
      <c r="MM44" s="246"/>
      <c r="MN44" s="246"/>
      <c r="MO44" s="246"/>
      <c r="MP44" s="246"/>
      <c r="MQ44" s="246"/>
      <c r="MR44" s="246"/>
      <c r="MS44" s="246"/>
      <c r="MT44" s="246"/>
      <c r="MU44" s="246"/>
      <c r="MV44" s="246"/>
      <c r="MW44" s="246"/>
      <c r="MX44" s="246"/>
      <c r="MY44" s="246"/>
      <c r="MZ44" s="246"/>
      <c r="NA44" s="246"/>
      <c r="NB44" s="246"/>
      <c r="NC44" s="246"/>
      <c r="ND44" s="246"/>
      <c r="NE44" s="246"/>
      <c r="NF44" s="246"/>
      <c r="NG44" s="246"/>
      <c r="NH44" s="246"/>
      <c r="NI44" s="246"/>
      <c r="NJ44" s="246"/>
      <c r="NK44" s="246"/>
      <c r="NL44" s="246"/>
      <c r="NM44" s="246"/>
      <c r="NN44" s="246"/>
      <c r="NO44" s="246"/>
      <c r="NP44" s="246"/>
      <c r="NQ44" s="246"/>
      <c r="NR44" s="246"/>
      <c r="NS44" s="246"/>
      <c r="NT44" s="246"/>
      <c r="NU44" s="246"/>
      <c r="NV44" s="246"/>
      <c r="NW44" s="246"/>
      <c r="NX44" s="246"/>
      <c r="NY44" s="246"/>
      <c r="NZ44" s="246"/>
      <c r="OA44" s="246"/>
      <c r="OB44" s="246"/>
      <c r="OC44" s="246"/>
      <c r="OD44" s="246"/>
      <c r="OE44" s="246"/>
      <c r="OF44" s="246"/>
      <c r="OG44" s="246"/>
      <c r="OH44" s="246"/>
      <c r="OI44" s="246"/>
      <c r="OJ44" s="246"/>
      <c r="OK44" s="246"/>
      <c r="OL44" s="246"/>
      <c r="OM44" s="246"/>
      <c r="ON44" s="246"/>
      <c r="OO44" s="246"/>
      <c r="OP44" s="246"/>
      <c r="OQ44" s="246"/>
      <c r="OR44" s="246"/>
      <c r="OS44" s="246"/>
      <c r="OT44" s="246"/>
      <c r="OU44" s="246"/>
      <c r="OV44" s="246"/>
      <c r="OW44" s="246"/>
      <c r="OX44" s="246"/>
      <c r="OY44" s="246"/>
      <c r="OZ44" s="246"/>
      <c r="PA44" s="246"/>
      <c r="PB44" s="246"/>
      <c r="PC44" s="246"/>
      <c r="PD44" s="246"/>
      <c r="PE44" s="246"/>
      <c r="PF44" s="246"/>
      <c r="PG44" s="246"/>
      <c r="PH44" s="246"/>
      <c r="PI44" s="246"/>
      <c r="PJ44" s="246"/>
      <c r="PK44" s="246"/>
      <c r="PL44" s="246"/>
      <c r="PM44" s="246"/>
      <c r="PN44" s="246"/>
      <c r="PO44" s="246"/>
      <c r="PP44" s="246"/>
      <c r="PQ44" s="246"/>
      <c r="PR44" s="246"/>
      <c r="PS44" s="246"/>
      <c r="PT44" s="246"/>
      <c r="PU44" s="246"/>
      <c r="PV44" s="246"/>
      <c r="PW44" s="246"/>
      <c r="PX44" s="246"/>
      <c r="PY44" s="246"/>
      <c r="PZ44" s="246"/>
      <c r="QA44" s="246"/>
      <c r="QB44" s="246"/>
      <c r="QC44" s="246"/>
      <c r="QD44" s="246"/>
      <c r="QE44" s="246"/>
      <c r="QF44" s="246"/>
      <c r="QG44" s="246"/>
      <c r="QH44" s="246"/>
      <c r="QI44" s="246"/>
      <c r="QJ44" s="246"/>
      <c r="QK44" s="246"/>
      <c r="QL44" s="246"/>
      <c r="QM44" s="246"/>
      <c r="QN44" s="246"/>
      <c r="QO44" s="246"/>
      <c r="QP44" s="246"/>
      <c r="QQ44" s="246"/>
      <c r="QR44" s="246"/>
      <c r="QS44" s="246"/>
      <c r="QT44" s="246"/>
      <c r="QU44" s="246"/>
      <c r="QV44" s="246"/>
      <c r="QW44" s="246"/>
      <c r="QX44" s="246"/>
      <c r="QY44" s="246"/>
      <c r="QZ44" s="246"/>
      <c r="RA44" s="246"/>
      <c r="RB44" s="246"/>
      <c r="RC44" s="246"/>
      <c r="RD44" s="246"/>
      <c r="RE44" s="246"/>
      <c r="RF44" s="246"/>
      <c r="RG44" s="246"/>
      <c r="RH44" s="246"/>
      <c r="RI44" s="246"/>
      <c r="RJ44" s="246"/>
      <c r="RK44" s="246"/>
      <c r="RL44" s="246"/>
      <c r="RM44" s="246"/>
      <c r="RN44" s="246"/>
      <c r="RO44" s="246"/>
      <c r="RP44" s="246"/>
      <c r="RQ44" s="246"/>
      <c r="RR44" s="246"/>
      <c r="RS44" s="246"/>
      <c r="RT44" s="246"/>
      <c r="RU44" s="246"/>
      <c r="RV44" s="246"/>
      <c r="RW44" s="246"/>
      <c r="RX44" s="246"/>
      <c r="RY44" s="246"/>
      <c r="RZ44" s="246"/>
      <c r="SA44" s="246"/>
      <c r="SB44" s="246"/>
      <c r="SC44" s="246"/>
      <c r="SD44" s="246"/>
      <c r="SE44" s="246"/>
      <c r="SF44" s="246"/>
      <c r="SG44" s="246"/>
      <c r="SH44" s="246"/>
      <c r="SI44" s="246"/>
      <c r="SJ44" s="246"/>
      <c r="SK44" s="246"/>
      <c r="SL44" s="246"/>
      <c r="SM44" s="246"/>
      <c r="SN44" s="246"/>
      <c r="SO44" s="246"/>
      <c r="SP44" s="246"/>
      <c r="SQ44" s="246"/>
      <c r="SR44" s="246"/>
      <c r="SS44" s="246"/>
      <c r="ST44" s="246"/>
      <c r="SU44" s="246"/>
      <c r="SV44" s="246"/>
      <c r="SW44" s="246"/>
      <c r="SX44" s="246"/>
      <c r="SY44" s="246"/>
      <c r="SZ44" s="246"/>
      <c r="TA44" s="246"/>
      <c r="TB44" s="246"/>
      <c r="TC44" s="246"/>
      <c r="TD44" s="246"/>
      <c r="TE44" s="246"/>
      <c r="TF44" s="246"/>
      <c r="TG44" s="246"/>
      <c r="TH44" s="246"/>
      <c r="TI44" s="246"/>
      <c r="TJ44" s="246"/>
      <c r="TK44" s="246"/>
      <c r="TL44" s="246"/>
      <c r="TM44" s="246"/>
      <c r="TN44" s="246"/>
      <c r="TO44" s="246"/>
      <c r="TP44" s="246"/>
      <c r="TQ44" s="246"/>
      <c r="TR44" s="246"/>
      <c r="TS44" s="246"/>
      <c r="TT44" s="246"/>
      <c r="TU44" s="246"/>
      <c r="TV44" s="246"/>
      <c r="TW44" s="246"/>
      <c r="TX44" s="246"/>
      <c r="TY44" s="246"/>
      <c r="TZ44" s="246"/>
      <c r="UA44" s="246"/>
      <c r="UB44" s="246"/>
      <c r="UC44" s="246"/>
      <c r="UD44" s="246"/>
      <c r="UE44" s="246"/>
      <c r="UF44" s="246"/>
      <c r="UG44" s="246"/>
      <c r="UH44" s="246"/>
      <c r="UI44" s="246"/>
      <c r="UJ44" s="246"/>
      <c r="UK44" s="246"/>
      <c r="UL44" s="246"/>
      <c r="UM44" s="246"/>
      <c r="UN44" s="246"/>
      <c r="UO44" s="246"/>
      <c r="UP44" s="246"/>
      <c r="UQ44" s="246"/>
      <c r="UR44" s="246"/>
      <c r="US44" s="246"/>
      <c r="UT44" s="246"/>
      <c r="UU44" s="246"/>
      <c r="UV44" s="246"/>
      <c r="UW44" s="246"/>
      <c r="UX44" s="246"/>
      <c r="UY44" s="246"/>
      <c r="UZ44" s="246"/>
      <c r="VA44" s="246"/>
      <c r="VB44" s="246"/>
      <c r="VC44" s="246"/>
      <c r="VD44" s="246"/>
      <c r="VE44" s="246"/>
      <c r="VF44" s="246"/>
      <c r="VG44" s="246"/>
      <c r="VH44" s="246"/>
      <c r="VI44" s="246"/>
      <c r="VJ44" s="246"/>
      <c r="VK44" s="246"/>
      <c r="VL44" s="246"/>
      <c r="VM44" s="246"/>
      <c r="VN44" s="246"/>
      <c r="VO44" s="246"/>
      <c r="VP44" s="246"/>
      <c r="VQ44" s="246"/>
      <c r="VR44" s="246"/>
      <c r="VS44" s="246"/>
      <c r="VT44" s="246"/>
      <c r="VU44" s="246"/>
      <c r="VV44" s="246"/>
      <c r="VW44" s="246"/>
      <c r="VX44" s="246"/>
      <c r="VY44" s="246"/>
      <c r="VZ44" s="246"/>
      <c r="WA44" s="246"/>
      <c r="WB44" s="246"/>
      <c r="WC44" s="246"/>
      <c r="WD44" s="246"/>
      <c r="WE44" s="246"/>
      <c r="WF44" s="246"/>
      <c r="WG44" s="246"/>
      <c r="WH44" s="246"/>
      <c r="WI44" s="246"/>
      <c r="WJ44" s="246"/>
      <c r="WK44" s="246"/>
      <c r="WL44" s="246"/>
      <c r="WM44" s="246"/>
      <c r="WN44" s="246"/>
      <c r="WO44" s="246"/>
      <c r="WP44" s="246"/>
      <c r="WQ44" s="246"/>
      <c r="WR44" s="246"/>
      <c r="WS44" s="246"/>
      <c r="WT44" s="246"/>
      <c r="WU44" s="246"/>
      <c r="WV44" s="246"/>
      <c r="WW44" s="246"/>
      <c r="WX44" s="246"/>
      <c r="WY44" s="246"/>
      <c r="WZ44" s="246"/>
      <c r="XA44" s="246"/>
      <c r="XB44" s="246"/>
      <c r="XC44" s="246"/>
      <c r="XD44" s="246"/>
      <c r="XE44" s="246"/>
      <c r="XF44" s="246"/>
      <c r="XG44" s="246"/>
      <c r="XH44" s="246"/>
      <c r="XI44" s="246"/>
      <c r="XJ44" s="246"/>
      <c r="XK44" s="246"/>
      <c r="XL44" s="246"/>
      <c r="XM44" s="246"/>
      <c r="XN44" s="246"/>
      <c r="XO44" s="246"/>
      <c r="XP44" s="246"/>
      <c r="XQ44" s="246"/>
      <c r="XR44" s="246"/>
      <c r="XS44" s="246"/>
      <c r="XT44" s="246"/>
      <c r="XU44" s="246"/>
      <c r="XV44" s="246"/>
      <c r="XW44" s="246"/>
      <c r="XX44" s="246"/>
      <c r="XY44" s="246"/>
      <c r="XZ44" s="246"/>
      <c r="YA44" s="246"/>
      <c r="YB44" s="246"/>
      <c r="YC44" s="246"/>
      <c r="YD44" s="246"/>
      <c r="YE44" s="246"/>
      <c r="YF44" s="246"/>
      <c r="YG44" s="246"/>
      <c r="YH44" s="246"/>
      <c r="YI44" s="246"/>
      <c r="YJ44" s="246"/>
      <c r="YK44" s="246"/>
      <c r="YL44" s="246"/>
      <c r="YM44" s="246"/>
      <c r="YN44" s="246"/>
      <c r="YO44" s="246"/>
      <c r="YP44" s="246"/>
      <c r="YQ44" s="246"/>
      <c r="YR44" s="246"/>
      <c r="YS44" s="246"/>
      <c r="YT44" s="246"/>
      <c r="YU44" s="246"/>
      <c r="YV44" s="246"/>
      <c r="YW44" s="246"/>
      <c r="YX44" s="246"/>
      <c r="YY44" s="246"/>
      <c r="YZ44" s="246"/>
      <c r="ZA44" s="246"/>
      <c r="ZB44" s="246"/>
      <c r="ZC44" s="246"/>
      <c r="ZD44" s="246"/>
      <c r="ZE44" s="246"/>
      <c r="ZF44" s="246"/>
      <c r="ZG44" s="246"/>
      <c r="ZH44" s="246"/>
      <c r="ZI44" s="246"/>
      <c r="ZJ44" s="246"/>
      <c r="ZK44" s="246"/>
      <c r="ZL44" s="246"/>
      <c r="ZM44" s="246"/>
      <c r="ZN44" s="246"/>
      <c r="ZO44" s="246"/>
      <c r="ZP44" s="246"/>
      <c r="ZQ44" s="246"/>
      <c r="ZR44" s="246"/>
      <c r="ZS44" s="246"/>
      <c r="ZT44" s="246"/>
      <c r="ZU44" s="246"/>
      <c r="ZV44" s="246"/>
      <c r="ZW44" s="246"/>
      <c r="ZX44" s="246"/>
      <c r="ZY44" s="246"/>
      <c r="ZZ44" s="246"/>
      <c r="AAA44" s="246"/>
      <c r="AAB44" s="246"/>
      <c r="AAC44" s="246"/>
      <c r="AAD44" s="246"/>
      <c r="AAE44" s="246"/>
      <c r="AAF44" s="246"/>
      <c r="AAG44" s="246"/>
      <c r="AAH44" s="246"/>
      <c r="AAI44" s="246"/>
      <c r="AAJ44" s="246"/>
      <c r="AAK44" s="246"/>
      <c r="AAL44" s="246"/>
      <c r="AAM44" s="246"/>
      <c r="AAN44" s="246"/>
      <c r="AAO44" s="246"/>
      <c r="AAP44" s="246"/>
      <c r="AAQ44" s="246"/>
      <c r="AAR44" s="246"/>
      <c r="AAS44" s="246"/>
      <c r="AAT44" s="246"/>
      <c r="AAU44" s="246"/>
      <c r="AAV44" s="246"/>
      <c r="AAW44" s="246"/>
      <c r="AAX44" s="246"/>
      <c r="AAY44" s="246"/>
      <c r="AAZ44" s="246"/>
      <c r="ABA44" s="246"/>
      <c r="ABB44" s="246"/>
      <c r="ABC44" s="246"/>
      <c r="ABD44" s="246"/>
      <c r="ABE44" s="246"/>
      <c r="ABF44" s="246"/>
      <c r="ABG44" s="246"/>
      <c r="ABH44" s="246"/>
      <c r="ABI44" s="246"/>
      <c r="ABJ44" s="246"/>
      <c r="ABK44" s="246"/>
      <c r="ABL44" s="246"/>
      <c r="ABM44" s="246"/>
      <c r="ABN44" s="246"/>
      <c r="ABO44" s="246"/>
      <c r="ABP44" s="246"/>
      <c r="ABQ44" s="246"/>
      <c r="ABR44" s="246"/>
      <c r="ABS44" s="246"/>
      <c r="ABT44" s="246"/>
      <c r="ABU44" s="246"/>
      <c r="ABV44" s="246"/>
      <c r="ABW44" s="246"/>
      <c r="ABX44" s="246"/>
      <c r="ABY44" s="246"/>
      <c r="ABZ44" s="246"/>
      <c r="ACA44" s="246"/>
      <c r="ACB44" s="246"/>
      <c r="ACC44" s="246"/>
      <c r="ACD44" s="246"/>
      <c r="ACE44" s="246"/>
      <c r="ACF44" s="246"/>
      <c r="ACG44" s="246"/>
      <c r="ACH44" s="246"/>
      <c r="ACI44" s="246"/>
      <c r="ACJ44" s="246"/>
      <c r="ACK44" s="246"/>
      <c r="ACL44" s="246"/>
      <c r="ACM44" s="246"/>
      <c r="ACN44" s="246"/>
      <c r="ACO44" s="246"/>
      <c r="ACP44" s="246"/>
      <c r="ACQ44" s="246"/>
      <c r="ACR44" s="246"/>
      <c r="ACS44" s="246"/>
      <c r="ACT44" s="246"/>
      <c r="ACU44" s="246"/>
      <c r="ACV44" s="246"/>
      <c r="ACW44" s="246"/>
      <c r="ACX44" s="246"/>
      <c r="ACY44" s="246"/>
      <c r="ACZ44" s="246"/>
      <c r="ADA44" s="246"/>
      <c r="ADB44" s="246"/>
      <c r="ADC44" s="246"/>
      <c r="ADD44" s="246"/>
      <c r="ADE44" s="246"/>
      <c r="ADF44" s="246"/>
      <c r="ADG44" s="246"/>
      <c r="ADH44" s="246"/>
      <c r="ADI44" s="246"/>
      <c r="ADJ44" s="246"/>
      <c r="ADK44" s="246"/>
      <c r="ADL44" s="246"/>
      <c r="ADM44" s="246"/>
      <c r="ADN44" s="246"/>
      <c r="ADO44" s="246"/>
      <c r="ADP44" s="246"/>
      <c r="ADQ44" s="246"/>
      <c r="ADR44" s="246"/>
      <c r="ADS44" s="246"/>
      <c r="ADT44" s="246"/>
      <c r="ADU44" s="246"/>
      <c r="ADV44" s="246"/>
      <c r="ADW44" s="246"/>
      <c r="ADX44" s="246"/>
      <c r="ADY44" s="246"/>
      <c r="ADZ44" s="246"/>
      <c r="AEA44" s="246"/>
      <c r="AEB44" s="246"/>
      <c r="AEC44" s="246"/>
      <c r="AED44" s="246"/>
      <c r="AEE44" s="246"/>
      <c r="AEF44" s="246"/>
      <c r="AEG44" s="246"/>
      <c r="AEH44" s="246"/>
      <c r="AEI44" s="246"/>
      <c r="AEJ44" s="246"/>
      <c r="AEK44" s="246"/>
      <c r="AEL44" s="246"/>
      <c r="AEM44" s="246"/>
      <c r="AEN44" s="246"/>
      <c r="AEO44" s="246"/>
      <c r="AEP44" s="246"/>
      <c r="AEQ44" s="246"/>
      <c r="AER44" s="246"/>
      <c r="AES44" s="246"/>
      <c r="AET44" s="246"/>
      <c r="AEU44" s="246"/>
      <c r="AEV44" s="246"/>
      <c r="AEW44" s="246"/>
      <c r="AEX44" s="246"/>
      <c r="AEY44" s="246"/>
      <c r="AEZ44" s="246"/>
      <c r="AFA44" s="246"/>
      <c r="AFB44" s="246"/>
      <c r="AFC44" s="246"/>
      <c r="AFD44" s="246"/>
      <c r="AFE44" s="246"/>
      <c r="AFF44" s="246"/>
      <c r="AFG44" s="246"/>
      <c r="AFH44" s="246"/>
      <c r="AFI44" s="246"/>
      <c r="AFJ44" s="246"/>
      <c r="AFK44" s="246"/>
      <c r="AFL44" s="246"/>
      <c r="AFM44" s="246"/>
      <c r="AFN44" s="246"/>
      <c r="AFO44" s="246"/>
      <c r="AFP44" s="246"/>
      <c r="AFQ44" s="246"/>
      <c r="AFR44" s="246"/>
      <c r="AFS44" s="246"/>
      <c r="AFT44" s="246"/>
      <c r="AFU44" s="246"/>
      <c r="AFV44" s="246"/>
      <c r="AFW44" s="246"/>
      <c r="AFX44" s="246"/>
      <c r="AFY44" s="246"/>
      <c r="AFZ44" s="246"/>
      <c r="AGA44" s="246"/>
      <c r="AGB44" s="246"/>
      <c r="AGC44" s="246"/>
      <c r="AGD44" s="246"/>
      <c r="AGE44" s="246"/>
      <c r="AGF44" s="246"/>
      <c r="AGG44" s="246"/>
      <c r="AGH44" s="246"/>
      <c r="AGI44" s="246"/>
      <c r="AGJ44" s="246"/>
      <c r="AGK44" s="246"/>
      <c r="AGL44" s="246"/>
      <c r="AGM44" s="246"/>
      <c r="AGN44" s="246"/>
      <c r="AGO44" s="246"/>
      <c r="AGP44" s="246"/>
      <c r="AGQ44" s="246"/>
      <c r="AGR44" s="246"/>
      <c r="AGS44" s="246"/>
      <c r="AGT44" s="246"/>
      <c r="AGU44" s="246"/>
      <c r="AGV44" s="246"/>
      <c r="AGW44" s="246"/>
      <c r="AGX44" s="246"/>
      <c r="AGY44" s="246"/>
      <c r="AGZ44" s="246"/>
      <c r="AHA44" s="246"/>
      <c r="AHB44" s="246"/>
      <c r="AHC44" s="246"/>
      <c r="AHD44" s="246"/>
      <c r="AHE44" s="246"/>
      <c r="AHF44" s="246"/>
      <c r="AHG44" s="246"/>
      <c r="AHH44" s="246"/>
      <c r="AHI44" s="246"/>
      <c r="AHJ44" s="246"/>
      <c r="AHK44" s="246"/>
      <c r="AHL44" s="246"/>
      <c r="AHM44" s="246"/>
      <c r="AHN44" s="246"/>
      <c r="AHO44" s="246"/>
      <c r="AHP44" s="246"/>
      <c r="AHQ44" s="246"/>
      <c r="AHR44" s="246"/>
      <c r="AHS44" s="246"/>
      <c r="AHT44" s="246"/>
      <c r="AHU44" s="246"/>
      <c r="AHV44" s="246"/>
      <c r="AHW44" s="246"/>
      <c r="AHX44" s="246"/>
      <c r="AHY44" s="246"/>
      <c r="AHZ44" s="246"/>
      <c r="AIA44" s="246"/>
      <c r="AIB44" s="246"/>
      <c r="AIC44" s="246"/>
      <c r="AID44" s="246"/>
      <c r="AIE44" s="246"/>
      <c r="AIF44" s="246"/>
      <c r="AIG44" s="246"/>
      <c r="AIH44" s="246"/>
      <c r="AII44" s="246"/>
      <c r="AIJ44" s="246"/>
      <c r="AIK44" s="246"/>
      <c r="AIL44" s="246"/>
      <c r="AIM44" s="246"/>
      <c r="AIN44" s="246"/>
      <c r="AIO44" s="246"/>
      <c r="AIP44" s="246"/>
      <c r="AIQ44" s="246"/>
      <c r="AIR44" s="246"/>
      <c r="AIS44" s="246"/>
      <c r="AIT44" s="246"/>
      <c r="AIU44" s="246"/>
      <c r="AIV44" s="246"/>
      <c r="AIW44" s="246"/>
      <c r="AIX44" s="246"/>
      <c r="AIY44" s="246"/>
      <c r="AIZ44" s="246"/>
      <c r="AJA44" s="246"/>
      <c r="AJB44" s="246"/>
      <c r="AJC44" s="246"/>
      <c r="AJD44" s="246"/>
      <c r="AJE44" s="246"/>
      <c r="AJF44" s="246"/>
      <c r="AJG44" s="246"/>
      <c r="AJH44" s="246"/>
      <c r="AJI44" s="246"/>
      <c r="AJJ44" s="246"/>
      <c r="AJK44" s="246"/>
      <c r="AJL44" s="246"/>
      <c r="AJM44" s="246"/>
      <c r="AJN44" s="246"/>
      <c r="AJO44" s="246"/>
      <c r="AJP44" s="246"/>
      <c r="AJQ44" s="246"/>
      <c r="AJR44" s="246"/>
      <c r="AJS44" s="246"/>
      <c r="AJT44" s="246"/>
      <c r="AJU44" s="246"/>
      <c r="AJV44" s="246"/>
      <c r="AJW44" s="246"/>
      <c r="AJX44" s="246"/>
      <c r="AJY44" s="246"/>
      <c r="AJZ44" s="246"/>
      <c r="AKA44" s="246"/>
      <c r="AKB44" s="246"/>
      <c r="AKC44" s="246"/>
      <c r="AKD44" s="246"/>
      <c r="AKE44" s="246"/>
      <c r="AKF44" s="246"/>
      <c r="AKG44" s="246"/>
      <c r="AKH44" s="246"/>
      <c r="AKI44" s="246"/>
      <c r="AKJ44" s="246"/>
      <c r="AKK44" s="246"/>
      <c r="AKL44" s="246"/>
      <c r="AKM44" s="246"/>
      <c r="AKN44" s="246"/>
      <c r="AKO44" s="246"/>
      <c r="AKP44" s="246"/>
      <c r="AKQ44" s="246"/>
      <c r="AKR44" s="246"/>
      <c r="AKS44" s="246"/>
      <c r="AKT44" s="246"/>
      <c r="AKU44" s="246"/>
      <c r="AKV44" s="246"/>
      <c r="AKW44" s="246"/>
      <c r="AKX44" s="246"/>
      <c r="AKY44" s="246"/>
      <c r="AKZ44" s="246"/>
      <c r="ALA44" s="246"/>
      <c r="ALB44" s="246"/>
      <c r="ALC44" s="246"/>
      <c r="ALD44" s="246"/>
      <c r="ALE44" s="246"/>
      <c r="ALF44" s="246"/>
      <c r="ALG44" s="246"/>
      <c r="ALH44" s="246"/>
      <c r="ALI44" s="246"/>
      <c r="ALJ44" s="246"/>
      <c r="ALK44" s="246"/>
      <c r="ALL44" s="246"/>
      <c r="ALM44" s="246"/>
      <c r="ALN44" s="246"/>
      <c r="ALO44" s="246"/>
      <c r="ALP44" s="246"/>
    </row>
    <row r="45" spans="1:1004" s="275" customFormat="1" ht="21.75" customHeight="1" x14ac:dyDescent="0.2">
      <c r="A45" s="276" t="s">
        <v>295</v>
      </c>
      <c r="B45" s="269" t="s">
        <v>266</v>
      </c>
      <c r="C45" s="270">
        <v>1</v>
      </c>
      <c r="D45" s="271" t="s">
        <v>3</v>
      </c>
      <c r="E45" s="272"/>
      <c r="F45" s="273">
        <f t="shared" si="0"/>
        <v>0</v>
      </c>
      <c r="G45" s="277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6"/>
      <c r="BR45" s="246"/>
      <c r="BS45" s="246"/>
      <c r="BT45" s="246"/>
      <c r="BU45" s="246"/>
      <c r="BV45" s="246"/>
      <c r="BW45" s="246"/>
      <c r="BX45" s="246"/>
      <c r="BY45" s="246"/>
      <c r="BZ45" s="246"/>
      <c r="CA45" s="246"/>
      <c r="CB45" s="246"/>
      <c r="CC45" s="246"/>
      <c r="CD45" s="246"/>
      <c r="CE45" s="246"/>
      <c r="CF45" s="246"/>
      <c r="CG45" s="246"/>
      <c r="CH45" s="246"/>
      <c r="CI45" s="246"/>
      <c r="CJ45" s="246"/>
      <c r="CK45" s="246"/>
      <c r="CL45" s="246"/>
      <c r="CM45" s="246"/>
      <c r="CN45" s="246"/>
      <c r="CO45" s="246"/>
      <c r="CP45" s="246"/>
      <c r="CQ45" s="246"/>
      <c r="CR45" s="246"/>
      <c r="CS45" s="246"/>
      <c r="CT45" s="246"/>
      <c r="CU45" s="246"/>
      <c r="CV45" s="246"/>
      <c r="CW45" s="246"/>
      <c r="CX45" s="246"/>
      <c r="CY45" s="246"/>
      <c r="CZ45" s="246"/>
      <c r="DA45" s="246"/>
      <c r="DB45" s="246"/>
      <c r="DC45" s="246"/>
      <c r="DD45" s="246"/>
      <c r="DE45" s="246"/>
      <c r="DF45" s="246"/>
      <c r="DG45" s="246"/>
      <c r="DH45" s="246"/>
      <c r="DI45" s="246"/>
      <c r="DJ45" s="246"/>
      <c r="DK45" s="246"/>
      <c r="DL45" s="246"/>
      <c r="DM45" s="246"/>
      <c r="DN45" s="246"/>
      <c r="DO45" s="246"/>
      <c r="DP45" s="246"/>
      <c r="DQ45" s="246"/>
      <c r="DR45" s="246"/>
      <c r="DS45" s="246"/>
      <c r="DT45" s="246"/>
      <c r="DU45" s="246"/>
      <c r="DV45" s="246"/>
      <c r="DW45" s="246"/>
      <c r="DX45" s="246"/>
      <c r="DY45" s="246"/>
      <c r="DZ45" s="246"/>
      <c r="EA45" s="246"/>
      <c r="EB45" s="246"/>
      <c r="EC45" s="246"/>
      <c r="ED45" s="246"/>
      <c r="EE45" s="246"/>
      <c r="EF45" s="246"/>
      <c r="EG45" s="246"/>
      <c r="EH45" s="246"/>
      <c r="EI45" s="246"/>
      <c r="EJ45" s="246"/>
      <c r="EK45" s="246"/>
      <c r="EL45" s="246"/>
      <c r="EM45" s="246"/>
      <c r="EN45" s="246"/>
      <c r="EO45" s="246"/>
      <c r="EP45" s="246"/>
      <c r="EQ45" s="246"/>
      <c r="ER45" s="246"/>
      <c r="ES45" s="246"/>
      <c r="ET45" s="246"/>
      <c r="EU45" s="246"/>
      <c r="EV45" s="246"/>
      <c r="EW45" s="246"/>
      <c r="EX45" s="246"/>
      <c r="EY45" s="246"/>
      <c r="EZ45" s="246"/>
      <c r="FA45" s="246"/>
      <c r="FB45" s="246"/>
      <c r="FC45" s="246"/>
      <c r="FD45" s="246"/>
      <c r="FE45" s="246"/>
      <c r="FF45" s="246"/>
      <c r="FG45" s="246"/>
      <c r="FH45" s="246"/>
      <c r="FI45" s="246"/>
      <c r="FJ45" s="246"/>
      <c r="FK45" s="246"/>
      <c r="FL45" s="246"/>
      <c r="FM45" s="246"/>
      <c r="FN45" s="246"/>
      <c r="FO45" s="246"/>
      <c r="FP45" s="246"/>
      <c r="FQ45" s="246"/>
      <c r="FR45" s="246"/>
      <c r="FS45" s="246"/>
      <c r="FT45" s="246"/>
      <c r="FU45" s="246"/>
      <c r="FV45" s="246"/>
      <c r="FW45" s="246"/>
      <c r="FX45" s="246"/>
      <c r="FY45" s="246"/>
      <c r="FZ45" s="246"/>
      <c r="GA45" s="246"/>
      <c r="GB45" s="246"/>
      <c r="GC45" s="246"/>
      <c r="GD45" s="246"/>
      <c r="GE45" s="246"/>
      <c r="GF45" s="246"/>
      <c r="GG45" s="246"/>
      <c r="GH45" s="246"/>
      <c r="GI45" s="246"/>
      <c r="GJ45" s="246"/>
      <c r="GK45" s="246"/>
      <c r="GL45" s="246"/>
      <c r="GM45" s="246"/>
      <c r="GN45" s="246"/>
      <c r="GO45" s="246"/>
      <c r="GP45" s="246"/>
      <c r="GQ45" s="246"/>
      <c r="GR45" s="246"/>
      <c r="GS45" s="246"/>
      <c r="GT45" s="246"/>
      <c r="GU45" s="246"/>
      <c r="GV45" s="246"/>
      <c r="GW45" s="246"/>
      <c r="GX45" s="246"/>
      <c r="GY45" s="246"/>
      <c r="GZ45" s="246"/>
      <c r="HA45" s="246"/>
      <c r="HB45" s="246"/>
      <c r="HC45" s="246"/>
      <c r="HD45" s="246"/>
      <c r="HE45" s="246"/>
      <c r="HF45" s="246"/>
      <c r="HG45" s="246"/>
      <c r="HH45" s="246"/>
      <c r="HI45" s="246"/>
      <c r="HJ45" s="246"/>
      <c r="HK45" s="246"/>
      <c r="HL45" s="246"/>
      <c r="HM45" s="246"/>
      <c r="HN45" s="246"/>
      <c r="HO45" s="246"/>
      <c r="HP45" s="246"/>
      <c r="HQ45" s="246"/>
      <c r="HR45" s="246"/>
      <c r="HS45" s="246"/>
      <c r="HT45" s="246"/>
      <c r="HU45" s="246"/>
      <c r="HV45" s="246"/>
      <c r="HW45" s="246"/>
      <c r="HX45" s="246"/>
      <c r="HY45" s="246"/>
      <c r="HZ45" s="246"/>
      <c r="IA45" s="246"/>
      <c r="IB45" s="246"/>
      <c r="IC45" s="246"/>
      <c r="ID45" s="246"/>
      <c r="IE45" s="246"/>
      <c r="IF45" s="246"/>
      <c r="IG45" s="246"/>
      <c r="IH45" s="246"/>
      <c r="II45" s="246"/>
      <c r="IJ45" s="246"/>
      <c r="IK45" s="246"/>
      <c r="IL45" s="246"/>
      <c r="IM45" s="246"/>
      <c r="IN45" s="246"/>
      <c r="IO45" s="246"/>
      <c r="IP45" s="246"/>
      <c r="IQ45" s="246"/>
      <c r="IR45" s="246"/>
      <c r="IS45" s="246"/>
      <c r="IT45" s="246"/>
      <c r="IU45" s="246"/>
      <c r="IV45" s="246"/>
      <c r="IW45" s="246"/>
      <c r="IX45" s="246"/>
      <c r="IY45" s="246"/>
      <c r="IZ45" s="246"/>
      <c r="JA45" s="246"/>
      <c r="JB45" s="246"/>
      <c r="JC45" s="246"/>
      <c r="JD45" s="246"/>
      <c r="JE45" s="246"/>
      <c r="JF45" s="246"/>
      <c r="JG45" s="246"/>
      <c r="JH45" s="246"/>
      <c r="JI45" s="246"/>
      <c r="JJ45" s="246"/>
      <c r="JK45" s="246"/>
      <c r="JL45" s="246"/>
      <c r="JM45" s="246"/>
      <c r="JN45" s="246"/>
      <c r="JO45" s="246"/>
      <c r="JP45" s="246"/>
      <c r="JQ45" s="246"/>
      <c r="JR45" s="246"/>
      <c r="JS45" s="246"/>
      <c r="JT45" s="246"/>
      <c r="JU45" s="246"/>
      <c r="JV45" s="246"/>
      <c r="JW45" s="246"/>
      <c r="JX45" s="246"/>
      <c r="JY45" s="246"/>
      <c r="JZ45" s="246"/>
      <c r="KA45" s="246"/>
      <c r="KB45" s="246"/>
      <c r="KC45" s="246"/>
      <c r="KD45" s="246"/>
      <c r="KE45" s="246"/>
      <c r="KF45" s="246"/>
      <c r="KG45" s="246"/>
      <c r="KH45" s="246"/>
      <c r="KI45" s="246"/>
      <c r="KJ45" s="246"/>
      <c r="KK45" s="246"/>
      <c r="KL45" s="246"/>
      <c r="KM45" s="246"/>
      <c r="KN45" s="246"/>
      <c r="KO45" s="246"/>
      <c r="KP45" s="246"/>
      <c r="KQ45" s="246"/>
      <c r="KR45" s="246"/>
      <c r="KS45" s="246"/>
      <c r="KT45" s="246"/>
      <c r="KU45" s="246"/>
      <c r="KV45" s="246"/>
      <c r="KW45" s="246"/>
      <c r="KX45" s="246"/>
      <c r="KY45" s="246"/>
      <c r="KZ45" s="246"/>
      <c r="LA45" s="246"/>
      <c r="LB45" s="246"/>
      <c r="LC45" s="246"/>
      <c r="LD45" s="246"/>
      <c r="LE45" s="246"/>
      <c r="LF45" s="246"/>
      <c r="LG45" s="246"/>
      <c r="LH45" s="246"/>
      <c r="LI45" s="246"/>
      <c r="LJ45" s="246"/>
      <c r="LK45" s="246"/>
      <c r="LL45" s="246"/>
      <c r="LM45" s="246"/>
      <c r="LN45" s="246"/>
      <c r="LO45" s="246"/>
      <c r="LP45" s="246"/>
      <c r="LQ45" s="246"/>
      <c r="LR45" s="246"/>
      <c r="LS45" s="246"/>
      <c r="LT45" s="246"/>
      <c r="LU45" s="246"/>
      <c r="LV45" s="246"/>
      <c r="LW45" s="246"/>
      <c r="LX45" s="246"/>
      <c r="LY45" s="246"/>
      <c r="LZ45" s="246"/>
      <c r="MA45" s="246"/>
      <c r="MB45" s="246"/>
      <c r="MC45" s="246"/>
      <c r="MD45" s="246"/>
      <c r="ME45" s="246"/>
      <c r="MF45" s="246"/>
      <c r="MG45" s="246"/>
      <c r="MH45" s="246"/>
      <c r="MI45" s="246"/>
      <c r="MJ45" s="246"/>
      <c r="MK45" s="246"/>
      <c r="ML45" s="246"/>
      <c r="MM45" s="246"/>
      <c r="MN45" s="246"/>
      <c r="MO45" s="246"/>
      <c r="MP45" s="246"/>
      <c r="MQ45" s="246"/>
      <c r="MR45" s="246"/>
      <c r="MS45" s="246"/>
      <c r="MT45" s="246"/>
      <c r="MU45" s="246"/>
      <c r="MV45" s="246"/>
      <c r="MW45" s="246"/>
      <c r="MX45" s="246"/>
      <c r="MY45" s="246"/>
      <c r="MZ45" s="246"/>
      <c r="NA45" s="246"/>
      <c r="NB45" s="246"/>
      <c r="NC45" s="246"/>
      <c r="ND45" s="246"/>
      <c r="NE45" s="246"/>
      <c r="NF45" s="246"/>
      <c r="NG45" s="246"/>
      <c r="NH45" s="246"/>
      <c r="NI45" s="246"/>
      <c r="NJ45" s="246"/>
      <c r="NK45" s="246"/>
      <c r="NL45" s="246"/>
      <c r="NM45" s="246"/>
      <c r="NN45" s="246"/>
      <c r="NO45" s="246"/>
      <c r="NP45" s="246"/>
      <c r="NQ45" s="246"/>
      <c r="NR45" s="246"/>
      <c r="NS45" s="246"/>
      <c r="NT45" s="246"/>
      <c r="NU45" s="246"/>
      <c r="NV45" s="246"/>
      <c r="NW45" s="246"/>
      <c r="NX45" s="246"/>
      <c r="NY45" s="246"/>
      <c r="NZ45" s="246"/>
      <c r="OA45" s="246"/>
      <c r="OB45" s="246"/>
      <c r="OC45" s="246"/>
      <c r="OD45" s="246"/>
      <c r="OE45" s="246"/>
      <c r="OF45" s="246"/>
      <c r="OG45" s="246"/>
      <c r="OH45" s="246"/>
      <c r="OI45" s="246"/>
      <c r="OJ45" s="246"/>
      <c r="OK45" s="246"/>
      <c r="OL45" s="246"/>
      <c r="OM45" s="246"/>
      <c r="ON45" s="246"/>
      <c r="OO45" s="246"/>
      <c r="OP45" s="246"/>
      <c r="OQ45" s="246"/>
      <c r="OR45" s="246"/>
      <c r="OS45" s="246"/>
      <c r="OT45" s="246"/>
      <c r="OU45" s="246"/>
      <c r="OV45" s="246"/>
      <c r="OW45" s="246"/>
      <c r="OX45" s="246"/>
      <c r="OY45" s="246"/>
      <c r="OZ45" s="246"/>
      <c r="PA45" s="246"/>
      <c r="PB45" s="246"/>
      <c r="PC45" s="246"/>
      <c r="PD45" s="246"/>
      <c r="PE45" s="246"/>
      <c r="PF45" s="246"/>
      <c r="PG45" s="246"/>
      <c r="PH45" s="246"/>
      <c r="PI45" s="246"/>
      <c r="PJ45" s="246"/>
      <c r="PK45" s="246"/>
      <c r="PL45" s="246"/>
      <c r="PM45" s="246"/>
      <c r="PN45" s="246"/>
      <c r="PO45" s="246"/>
      <c r="PP45" s="246"/>
      <c r="PQ45" s="246"/>
      <c r="PR45" s="246"/>
      <c r="PS45" s="246"/>
      <c r="PT45" s="246"/>
      <c r="PU45" s="246"/>
      <c r="PV45" s="246"/>
      <c r="PW45" s="246"/>
      <c r="PX45" s="246"/>
      <c r="PY45" s="246"/>
      <c r="PZ45" s="246"/>
      <c r="QA45" s="246"/>
      <c r="QB45" s="246"/>
      <c r="QC45" s="246"/>
      <c r="QD45" s="246"/>
      <c r="QE45" s="246"/>
      <c r="QF45" s="246"/>
      <c r="QG45" s="246"/>
      <c r="QH45" s="246"/>
      <c r="QI45" s="246"/>
      <c r="QJ45" s="246"/>
      <c r="QK45" s="246"/>
      <c r="QL45" s="246"/>
      <c r="QM45" s="246"/>
      <c r="QN45" s="246"/>
      <c r="QO45" s="246"/>
      <c r="QP45" s="246"/>
      <c r="QQ45" s="246"/>
      <c r="QR45" s="246"/>
      <c r="QS45" s="246"/>
      <c r="QT45" s="246"/>
      <c r="QU45" s="246"/>
      <c r="QV45" s="246"/>
      <c r="QW45" s="246"/>
      <c r="QX45" s="246"/>
      <c r="QY45" s="246"/>
      <c r="QZ45" s="246"/>
      <c r="RA45" s="246"/>
      <c r="RB45" s="246"/>
      <c r="RC45" s="246"/>
      <c r="RD45" s="246"/>
      <c r="RE45" s="246"/>
      <c r="RF45" s="246"/>
      <c r="RG45" s="246"/>
      <c r="RH45" s="246"/>
      <c r="RI45" s="246"/>
      <c r="RJ45" s="246"/>
      <c r="RK45" s="246"/>
      <c r="RL45" s="246"/>
      <c r="RM45" s="246"/>
      <c r="RN45" s="246"/>
      <c r="RO45" s="246"/>
      <c r="RP45" s="246"/>
      <c r="RQ45" s="246"/>
      <c r="RR45" s="246"/>
      <c r="RS45" s="246"/>
      <c r="RT45" s="246"/>
      <c r="RU45" s="246"/>
      <c r="RV45" s="246"/>
      <c r="RW45" s="246"/>
      <c r="RX45" s="246"/>
      <c r="RY45" s="246"/>
      <c r="RZ45" s="246"/>
      <c r="SA45" s="246"/>
      <c r="SB45" s="246"/>
      <c r="SC45" s="246"/>
      <c r="SD45" s="246"/>
      <c r="SE45" s="246"/>
      <c r="SF45" s="246"/>
      <c r="SG45" s="246"/>
      <c r="SH45" s="246"/>
      <c r="SI45" s="246"/>
      <c r="SJ45" s="246"/>
      <c r="SK45" s="246"/>
      <c r="SL45" s="246"/>
      <c r="SM45" s="246"/>
      <c r="SN45" s="246"/>
      <c r="SO45" s="246"/>
      <c r="SP45" s="246"/>
      <c r="SQ45" s="246"/>
      <c r="SR45" s="246"/>
      <c r="SS45" s="246"/>
      <c r="ST45" s="246"/>
      <c r="SU45" s="246"/>
      <c r="SV45" s="246"/>
      <c r="SW45" s="246"/>
      <c r="SX45" s="246"/>
      <c r="SY45" s="246"/>
      <c r="SZ45" s="246"/>
      <c r="TA45" s="246"/>
      <c r="TB45" s="246"/>
      <c r="TC45" s="246"/>
      <c r="TD45" s="246"/>
      <c r="TE45" s="246"/>
      <c r="TF45" s="246"/>
      <c r="TG45" s="246"/>
      <c r="TH45" s="246"/>
      <c r="TI45" s="246"/>
      <c r="TJ45" s="246"/>
      <c r="TK45" s="246"/>
      <c r="TL45" s="246"/>
      <c r="TM45" s="246"/>
      <c r="TN45" s="246"/>
      <c r="TO45" s="246"/>
      <c r="TP45" s="246"/>
      <c r="TQ45" s="246"/>
      <c r="TR45" s="246"/>
      <c r="TS45" s="246"/>
      <c r="TT45" s="246"/>
      <c r="TU45" s="246"/>
      <c r="TV45" s="246"/>
      <c r="TW45" s="246"/>
      <c r="TX45" s="246"/>
      <c r="TY45" s="246"/>
      <c r="TZ45" s="246"/>
      <c r="UA45" s="246"/>
      <c r="UB45" s="246"/>
      <c r="UC45" s="246"/>
      <c r="UD45" s="246"/>
      <c r="UE45" s="246"/>
      <c r="UF45" s="246"/>
      <c r="UG45" s="246"/>
      <c r="UH45" s="246"/>
      <c r="UI45" s="246"/>
      <c r="UJ45" s="246"/>
      <c r="UK45" s="246"/>
      <c r="UL45" s="246"/>
      <c r="UM45" s="246"/>
      <c r="UN45" s="246"/>
      <c r="UO45" s="246"/>
      <c r="UP45" s="246"/>
      <c r="UQ45" s="246"/>
      <c r="UR45" s="246"/>
      <c r="US45" s="246"/>
      <c r="UT45" s="246"/>
      <c r="UU45" s="246"/>
      <c r="UV45" s="246"/>
      <c r="UW45" s="246"/>
      <c r="UX45" s="246"/>
      <c r="UY45" s="246"/>
      <c r="UZ45" s="246"/>
      <c r="VA45" s="246"/>
      <c r="VB45" s="246"/>
      <c r="VC45" s="246"/>
      <c r="VD45" s="246"/>
      <c r="VE45" s="246"/>
      <c r="VF45" s="246"/>
      <c r="VG45" s="246"/>
      <c r="VH45" s="246"/>
      <c r="VI45" s="246"/>
      <c r="VJ45" s="246"/>
      <c r="VK45" s="246"/>
      <c r="VL45" s="246"/>
      <c r="VM45" s="246"/>
      <c r="VN45" s="246"/>
      <c r="VO45" s="246"/>
      <c r="VP45" s="246"/>
      <c r="VQ45" s="246"/>
      <c r="VR45" s="246"/>
      <c r="VS45" s="246"/>
      <c r="VT45" s="246"/>
      <c r="VU45" s="246"/>
      <c r="VV45" s="246"/>
      <c r="VW45" s="246"/>
      <c r="VX45" s="246"/>
      <c r="VY45" s="246"/>
      <c r="VZ45" s="246"/>
      <c r="WA45" s="246"/>
      <c r="WB45" s="246"/>
      <c r="WC45" s="246"/>
      <c r="WD45" s="246"/>
      <c r="WE45" s="246"/>
      <c r="WF45" s="246"/>
      <c r="WG45" s="246"/>
      <c r="WH45" s="246"/>
      <c r="WI45" s="246"/>
      <c r="WJ45" s="246"/>
      <c r="WK45" s="246"/>
      <c r="WL45" s="246"/>
      <c r="WM45" s="246"/>
      <c r="WN45" s="246"/>
      <c r="WO45" s="246"/>
      <c r="WP45" s="246"/>
      <c r="WQ45" s="246"/>
      <c r="WR45" s="246"/>
      <c r="WS45" s="246"/>
      <c r="WT45" s="246"/>
      <c r="WU45" s="246"/>
      <c r="WV45" s="246"/>
      <c r="WW45" s="246"/>
      <c r="WX45" s="246"/>
      <c r="WY45" s="246"/>
      <c r="WZ45" s="246"/>
      <c r="XA45" s="246"/>
      <c r="XB45" s="246"/>
      <c r="XC45" s="246"/>
      <c r="XD45" s="246"/>
      <c r="XE45" s="246"/>
      <c r="XF45" s="246"/>
      <c r="XG45" s="246"/>
      <c r="XH45" s="246"/>
      <c r="XI45" s="246"/>
      <c r="XJ45" s="246"/>
      <c r="XK45" s="246"/>
      <c r="XL45" s="246"/>
      <c r="XM45" s="246"/>
      <c r="XN45" s="246"/>
      <c r="XO45" s="246"/>
      <c r="XP45" s="246"/>
      <c r="XQ45" s="246"/>
      <c r="XR45" s="246"/>
      <c r="XS45" s="246"/>
      <c r="XT45" s="246"/>
      <c r="XU45" s="246"/>
      <c r="XV45" s="246"/>
      <c r="XW45" s="246"/>
      <c r="XX45" s="246"/>
      <c r="XY45" s="246"/>
      <c r="XZ45" s="246"/>
      <c r="YA45" s="246"/>
      <c r="YB45" s="246"/>
      <c r="YC45" s="246"/>
      <c r="YD45" s="246"/>
      <c r="YE45" s="246"/>
      <c r="YF45" s="246"/>
      <c r="YG45" s="246"/>
      <c r="YH45" s="246"/>
      <c r="YI45" s="246"/>
      <c r="YJ45" s="246"/>
      <c r="YK45" s="246"/>
      <c r="YL45" s="246"/>
      <c r="YM45" s="246"/>
      <c r="YN45" s="246"/>
      <c r="YO45" s="246"/>
      <c r="YP45" s="246"/>
      <c r="YQ45" s="246"/>
      <c r="YR45" s="246"/>
      <c r="YS45" s="246"/>
      <c r="YT45" s="246"/>
      <c r="YU45" s="246"/>
      <c r="YV45" s="246"/>
      <c r="YW45" s="246"/>
      <c r="YX45" s="246"/>
      <c r="YY45" s="246"/>
      <c r="YZ45" s="246"/>
      <c r="ZA45" s="246"/>
      <c r="ZB45" s="246"/>
      <c r="ZC45" s="246"/>
      <c r="ZD45" s="246"/>
      <c r="ZE45" s="246"/>
      <c r="ZF45" s="246"/>
      <c r="ZG45" s="246"/>
      <c r="ZH45" s="246"/>
      <c r="ZI45" s="246"/>
      <c r="ZJ45" s="246"/>
      <c r="ZK45" s="246"/>
      <c r="ZL45" s="246"/>
      <c r="ZM45" s="246"/>
      <c r="ZN45" s="246"/>
      <c r="ZO45" s="246"/>
      <c r="ZP45" s="246"/>
      <c r="ZQ45" s="246"/>
      <c r="ZR45" s="246"/>
      <c r="ZS45" s="246"/>
      <c r="ZT45" s="246"/>
      <c r="ZU45" s="246"/>
      <c r="ZV45" s="246"/>
      <c r="ZW45" s="246"/>
      <c r="ZX45" s="246"/>
      <c r="ZY45" s="246"/>
      <c r="ZZ45" s="246"/>
      <c r="AAA45" s="246"/>
      <c r="AAB45" s="246"/>
      <c r="AAC45" s="246"/>
      <c r="AAD45" s="246"/>
      <c r="AAE45" s="246"/>
      <c r="AAF45" s="246"/>
      <c r="AAG45" s="246"/>
      <c r="AAH45" s="246"/>
      <c r="AAI45" s="246"/>
      <c r="AAJ45" s="246"/>
      <c r="AAK45" s="246"/>
      <c r="AAL45" s="246"/>
      <c r="AAM45" s="246"/>
      <c r="AAN45" s="246"/>
      <c r="AAO45" s="246"/>
      <c r="AAP45" s="246"/>
      <c r="AAQ45" s="246"/>
      <c r="AAR45" s="246"/>
      <c r="AAS45" s="246"/>
      <c r="AAT45" s="246"/>
      <c r="AAU45" s="246"/>
      <c r="AAV45" s="246"/>
      <c r="AAW45" s="246"/>
      <c r="AAX45" s="246"/>
      <c r="AAY45" s="246"/>
      <c r="AAZ45" s="246"/>
      <c r="ABA45" s="246"/>
      <c r="ABB45" s="246"/>
      <c r="ABC45" s="246"/>
      <c r="ABD45" s="246"/>
      <c r="ABE45" s="246"/>
      <c r="ABF45" s="246"/>
      <c r="ABG45" s="246"/>
      <c r="ABH45" s="246"/>
      <c r="ABI45" s="246"/>
      <c r="ABJ45" s="246"/>
      <c r="ABK45" s="246"/>
      <c r="ABL45" s="246"/>
      <c r="ABM45" s="246"/>
      <c r="ABN45" s="246"/>
      <c r="ABO45" s="246"/>
      <c r="ABP45" s="246"/>
      <c r="ABQ45" s="246"/>
      <c r="ABR45" s="246"/>
      <c r="ABS45" s="246"/>
      <c r="ABT45" s="246"/>
      <c r="ABU45" s="246"/>
      <c r="ABV45" s="246"/>
      <c r="ABW45" s="246"/>
      <c r="ABX45" s="246"/>
      <c r="ABY45" s="246"/>
      <c r="ABZ45" s="246"/>
      <c r="ACA45" s="246"/>
      <c r="ACB45" s="246"/>
      <c r="ACC45" s="246"/>
      <c r="ACD45" s="246"/>
      <c r="ACE45" s="246"/>
      <c r="ACF45" s="246"/>
      <c r="ACG45" s="246"/>
      <c r="ACH45" s="246"/>
      <c r="ACI45" s="246"/>
      <c r="ACJ45" s="246"/>
      <c r="ACK45" s="246"/>
      <c r="ACL45" s="246"/>
      <c r="ACM45" s="246"/>
      <c r="ACN45" s="246"/>
      <c r="ACO45" s="246"/>
      <c r="ACP45" s="246"/>
      <c r="ACQ45" s="246"/>
      <c r="ACR45" s="246"/>
      <c r="ACS45" s="246"/>
      <c r="ACT45" s="246"/>
      <c r="ACU45" s="246"/>
      <c r="ACV45" s="246"/>
      <c r="ACW45" s="246"/>
      <c r="ACX45" s="246"/>
      <c r="ACY45" s="246"/>
      <c r="ACZ45" s="246"/>
      <c r="ADA45" s="246"/>
      <c r="ADB45" s="246"/>
      <c r="ADC45" s="246"/>
      <c r="ADD45" s="246"/>
      <c r="ADE45" s="246"/>
      <c r="ADF45" s="246"/>
      <c r="ADG45" s="246"/>
      <c r="ADH45" s="246"/>
      <c r="ADI45" s="246"/>
      <c r="ADJ45" s="246"/>
      <c r="ADK45" s="246"/>
      <c r="ADL45" s="246"/>
      <c r="ADM45" s="246"/>
      <c r="ADN45" s="246"/>
      <c r="ADO45" s="246"/>
      <c r="ADP45" s="246"/>
      <c r="ADQ45" s="246"/>
      <c r="ADR45" s="246"/>
      <c r="ADS45" s="246"/>
      <c r="ADT45" s="246"/>
      <c r="ADU45" s="246"/>
      <c r="ADV45" s="246"/>
      <c r="ADW45" s="246"/>
      <c r="ADX45" s="246"/>
      <c r="ADY45" s="246"/>
      <c r="ADZ45" s="246"/>
      <c r="AEA45" s="246"/>
      <c r="AEB45" s="246"/>
      <c r="AEC45" s="246"/>
      <c r="AED45" s="246"/>
      <c r="AEE45" s="246"/>
      <c r="AEF45" s="246"/>
      <c r="AEG45" s="246"/>
      <c r="AEH45" s="246"/>
      <c r="AEI45" s="246"/>
      <c r="AEJ45" s="246"/>
      <c r="AEK45" s="246"/>
      <c r="AEL45" s="246"/>
      <c r="AEM45" s="246"/>
      <c r="AEN45" s="246"/>
      <c r="AEO45" s="246"/>
      <c r="AEP45" s="246"/>
      <c r="AEQ45" s="246"/>
      <c r="AER45" s="246"/>
      <c r="AES45" s="246"/>
      <c r="AET45" s="246"/>
      <c r="AEU45" s="246"/>
      <c r="AEV45" s="246"/>
      <c r="AEW45" s="246"/>
      <c r="AEX45" s="246"/>
      <c r="AEY45" s="246"/>
      <c r="AEZ45" s="246"/>
      <c r="AFA45" s="246"/>
      <c r="AFB45" s="246"/>
      <c r="AFC45" s="246"/>
      <c r="AFD45" s="246"/>
      <c r="AFE45" s="246"/>
      <c r="AFF45" s="246"/>
      <c r="AFG45" s="246"/>
      <c r="AFH45" s="246"/>
      <c r="AFI45" s="246"/>
      <c r="AFJ45" s="246"/>
      <c r="AFK45" s="246"/>
      <c r="AFL45" s="246"/>
      <c r="AFM45" s="246"/>
      <c r="AFN45" s="246"/>
      <c r="AFO45" s="246"/>
      <c r="AFP45" s="246"/>
      <c r="AFQ45" s="246"/>
      <c r="AFR45" s="246"/>
      <c r="AFS45" s="246"/>
      <c r="AFT45" s="246"/>
      <c r="AFU45" s="246"/>
      <c r="AFV45" s="246"/>
      <c r="AFW45" s="246"/>
      <c r="AFX45" s="246"/>
      <c r="AFY45" s="246"/>
      <c r="AFZ45" s="246"/>
      <c r="AGA45" s="246"/>
      <c r="AGB45" s="246"/>
      <c r="AGC45" s="246"/>
      <c r="AGD45" s="246"/>
      <c r="AGE45" s="246"/>
      <c r="AGF45" s="246"/>
      <c r="AGG45" s="246"/>
      <c r="AGH45" s="246"/>
      <c r="AGI45" s="246"/>
      <c r="AGJ45" s="246"/>
      <c r="AGK45" s="246"/>
      <c r="AGL45" s="246"/>
      <c r="AGM45" s="246"/>
      <c r="AGN45" s="246"/>
      <c r="AGO45" s="246"/>
      <c r="AGP45" s="246"/>
      <c r="AGQ45" s="246"/>
      <c r="AGR45" s="246"/>
      <c r="AGS45" s="246"/>
      <c r="AGT45" s="246"/>
      <c r="AGU45" s="246"/>
      <c r="AGV45" s="246"/>
      <c r="AGW45" s="246"/>
      <c r="AGX45" s="246"/>
      <c r="AGY45" s="246"/>
      <c r="AGZ45" s="246"/>
      <c r="AHA45" s="246"/>
      <c r="AHB45" s="246"/>
      <c r="AHC45" s="246"/>
      <c r="AHD45" s="246"/>
      <c r="AHE45" s="246"/>
      <c r="AHF45" s="246"/>
      <c r="AHG45" s="246"/>
      <c r="AHH45" s="246"/>
      <c r="AHI45" s="246"/>
      <c r="AHJ45" s="246"/>
      <c r="AHK45" s="246"/>
      <c r="AHL45" s="246"/>
      <c r="AHM45" s="246"/>
      <c r="AHN45" s="246"/>
      <c r="AHO45" s="246"/>
      <c r="AHP45" s="246"/>
      <c r="AHQ45" s="246"/>
      <c r="AHR45" s="246"/>
      <c r="AHS45" s="246"/>
      <c r="AHT45" s="246"/>
      <c r="AHU45" s="246"/>
      <c r="AHV45" s="246"/>
      <c r="AHW45" s="246"/>
      <c r="AHX45" s="246"/>
      <c r="AHY45" s="246"/>
      <c r="AHZ45" s="246"/>
      <c r="AIA45" s="246"/>
      <c r="AIB45" s="246"/>
      <c r="AIC45" s="246"/>
      <c r="AID45" s="246"/>
      <c r="AIE45" s="246"/>
      <c r="AIF45" s="246"/>
      <c r="AIG45" s="246"/>
      <c r="AIH45" s="246"/>
      <c r="AII45" s="246"/>
      <c r="AIJ45" s="246"/>
      <c r="AIK45" s="246"/>
      <c r="AIL45" s="246"/>
      <c r="AIM45" s="246"/>
      <c r="AIN45" s="246"/>
      <c r="AIO45" s="246"/>
      <c r="AIP45" s="246"/>
      <c r="AIQ45" s="246"/>
      <c r="AIR45" s="246"/>
      <c r="AIS45" s="246"/>
      <c r="AIT45" s="246"/>
      <c r="AIU45" s="246"/>
      <c r="AIV45" s="246"/>
      <c r="AIW45" s="246"/>
      <c r="AIX45" s="246"/>
      <c r="AIY45" s="246"/>
      <c r="AIZ45" s="246"/>
      <c r="AJA45" s="246"/>
      <c r="AJB45" s="246"/>
      <c r="AJC45" s="246"/>
      <c r="AJD45" s="246"/>
      <c r="AJE45" s="246"/>
      <c r="AJF45" s="246"/>
      <c r="AJG45" s="246"/>
      <c r="AJH45" s="246"/>
      <c r="AJI45" s="246"/>
      <c r="AJJ45" s="246"/>
      <c r="AJK45" s="246"/>
      <c r="AJL45" s="246"/>
      <c r="AJM45" s="246"/>
      <c r="AJN45" s="246"/>
      <c r="AJO45" s="246"/>
      <c r="AJP45" s="246"/>
      <c r="AJQ45" s="246"/>
      <c r="AJR45" s="246"/>
      <c r="AJS45" s="246"/>
      <c r="AJT45" s="246"/>
      <c r="AJU45" s="246"/>
      <c r="AJV45" s="246"/>
      <c r="AJW45" s="246"/>
      <c r="AJX45" s="246"/>
      <c r="AJY45" s="246"/>
      <c r="AJZ45" s="246"/>
      <c r="AKA45" s="246"/>
      <c r="AKB45" s="246"/>
      <c r="AKC45" s="246"/>
      <c r="AKD45" s="246"/>
      <c r="AKE45" s="246"/>
      <c r="AKF45" s="246"/>
      <c r="AKG45" s="246"/>
      <c r="AKH45" s="246"/>
      <c r="AKI45" s="246"/>
      <c r="AKJ45" s="246"/>
      <c r="AKK45" s="246"/>
      <c r="AKL45" s="246"/>
      <c r="AKM45" s="246"/>
      <c r="AKN45" s="246"/>
      <c r="AKO45" s="246"/>
      <c r="AKP45" s="246"/>
      <c r="AKQ45" s="246"/>
      <c r="AKR45" s="246"/>
      <c r="AKS45" s="246"/>
      <c r="AKT45" s="246"/>
      <c r="AKU45" s="246"/>
      <c r="AKV45" s="246"/>
      <c r="AKW45" s="246"/>
      <c r="AKX45" s="246"/>
      <c r="AKY45" s="246"/>
      <c r="AKZ45" s="246"/>
      <c r="ALA45" s="246"/>
      <c r="ALB45" s="246"/>
      <c r="ALC45" s="246"/>
      <c r="ALD45" s="246"/>
      <c r="ALE45" s="246"/>
      <c r="ALF45" s="246"/>
      <c r="ALG45" s="246"/>
      <c r="ALH45" s="246"/>
      <c r="ALI45" s="246"/>
      <c r="ALJ45" s="246"/>
      <c r="ALK45" s="246"/>
      <c r="ALL45" s="246"/>
      <c r="ALM45" s="246"/>
      <c r="ALN45" s="246"/>
      <c r="ALO45" s="246"/>
      <c r="ALP45" s="246"/>
    </row>
    <row r="46" spans="1:1004" s="275" customFormat="1" ht="21.75" customHeight="1" x14ac:dyDescent="0.2">
      <c r="A46" s="276" t="s">
        <v>296</v>
      </c>
      <c r="B46" s="269" t="s">
        <v>297</v>
      </c>
      <c r="C46" s="270">
        <v>5.04</v>
      </c>
      <c r="D46" s="271" t="s">
        <v>9</v>
      </c>
      <c r="E46" s="272"/>
      <c r="F46" s="273">
        <f t="shared" si="0"/>
        <v>0</v>
      </c>
      <c r="G46" s="277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6"/>
      <c r="BC46" s="246"/>
      <c r="BD46" s="246"/>
      <c r="BE46" s="246"/>
      <c r="BF46" s="246"/>
      <c r="BG46" s="246"/>
      <c r="BH46" s="246"/>
      <c r="BI46" s="246"/>
      <c r="BJ46" s="246"/>
      <c r="BK46" s="246"/>
      <c r="BL46" s="246"/>
      <c r="BM46" s="246"/>
      <c r="BN46" s="246"/>
      <c r="BO46" s="246"/>
      <c r="BP46" s="246"/>
      <c r="BQ46" s="246"/>
      <c r="BR46" s="246"/>
      <c r="BS46" s="246"/>
      <c r="BT46" s="246"/>
      <c r="BU46" s="246"/>
      <c r="BV46" s="246"/>
      <c r="BW46" s="246"/>
      <c r="BX46" s="246"/>
      <c r="BY46" s="246"/>
      <c r="BZ46" s="246"/>
      <c r="CA46" s="246"/>
      <c r="CB46" s="246"/>
      <c r="CC46" s="246"/>
      <c r="CD46" s="246"/>
      <c r="CE46" s="246"/>
      <c r="CF46" s="246"/>
      <c r="CG46" s="246"/>
      <c r="CH46" s="246"/>
      <c r="CI46" s="246"/>
      <c r="CJ46" s="246"/>
      <c r="CK46" s="246"/>
      <c r="CL46" s="246"/>
      <c r="CM46" s="246"/>
      <c r="CN46" s="246"/>
      <c r="CO46" s="246"/>
      <c r="CP46" s="246"/>
      <c r="CQ46" s="246"/>
      <c r="CR46" s="246"/>
      <c r="CS46" s="246"/>
      <c r="CT46" s="246"/>
      <c r="CU46" s="246"/>
      <c r="CV46" s="246"/>
      <c r="CW46" s="246"/>
      <c r="CX46" s="246"/>
      <c r="CY46" s="246"/>
      <c r="CZ46" s="246"/>
      <c r="DA46" s="246"/>
      <c r="DB46" s="246"/>
      <c r="DC46" s="246"/>
      <c r="DD46" s="246"/>
      <c r="DE46" s="246"/>
      <c r="DF46" s="246"/>
      <c r="DG46" s="246"/>
      <c r="DH46" s="246"/>
      <c r="DI46" s="246"/>
      <c r="DJ46" s="246"/>
      <c r="DK46" s="246"/>
      <c r="DL46" s="246"/>
      <c r="DM46" s="246"/>
      <c r="DN46" s="246"/>
      <c r="DO46" s="246"/>
      <c r="DP46" s="246"/>
      <c r="DQ46" s="246"/>
      <c r="DR46" s="246"/>
      <c r="DS46" s="246"/>
      <c r="DT46" s="246"/>
      <c r="DU46" s="246"/>
      <c r="DV46" s="246"/>
      <c r="DW46" s="246"/>
      <c r="DX46" s="246"/>
      <c r="DY46" s="246"/>
      <c r="DZ46" s="246"/>
      <c r="EA46" s="246"/>
      <c r="EB46" s="246"/>
      <c r="EC46" s="246"/>
      <c r="ED46" s="246"/>
      <c r="EE46" s="246"/>
      <c r="EF46" s="246"/>
      <c r="EG46" s="246"/>
      <c r="EH46" s="246"/>
      <c r="EI46" s="246"/>
      <c r="EJ46" s="246"/>
      <c r="EK46" s="246"/>
      <c r="EL46" s="246"/>
      <c r="EM46" s="246"/>
      <c r="EN46" s="246"/>
      <c r="EO46" s="246"/>
      <c r="EP46" s="246"/>
      <c r="EQ46" s="246"/>
      <c r="ER46" s="246"/>
      <c r="ES46" s="246"/>
      <c r="ET46" s="246"/>
      <c r="EU46" s="246"/>
      <c r="EV46" s="246"/>
      <c r="EW46" s="246"/>
      <c r="EX46" s="246"/>
      <c r="EY46" s="246"/>
      <c r="EZ46" s="246"/>
      <c r="FA46" s="246"/>
      <c r="FB46" s="246"/>
      <c r="FC46" s="246"/>
      <c r="FD46" s="246"/>
      <c r="FE46" s="246"/>
      <c r="FF46" s="246"/>
      <c r="FG46" s="246"/>
      <c r="FH46" s="246"/>
      <c r="FI46" s="246"/>
      <c r="FJ46" s="246"/>
      <c r="FK46" s="246"/>
      <c r="FL46" s="246"/>
      <c r="FM46" s="246"/>
      <c r="FN46" s="246"/>
      <c r="FO46" s="246"/>
      <c r="FP46" s="246"/>
      <c r="FQ46" s="246"/>
      <c r="FR46" s="246"/>
      <c r="FS46" s="246"/>
      <c r="FT46" s="246"/>
      <c r="FU46" s="246"/>
      <c r="FV46" s="246"/>
      <c r="FW46" s="246"/>
      <c r="FX46" s="246"/>
      <c r="FY46" s="246"/>
      <c r="FZ46" s="246"/>
      <c r="GA46" s="246"/>
      <c r="GB46" s="246"/>
      <c r="GC46" s="246"/>
      <c r="GD46" s="246"/>
      <c r="GE46" s="246"/>
      <c r="GF46" s="246"/>
      <c r="GG46" s="246"/>
      <c r="GH46" s="246"/>
      <c r="GI46" s="246"/>
      <c r="GJ46" s="246"/>
      <c r="GK46" s="246"/>
      <c r="GL46" s="246"/>
      <c r="GM46" s="246"/>
      <c r="GN46" s="246"/>
      <c r="GO46" s="246"/>
      <c r="GP46" s="246"/>
      <c r="GQ46" s="246"/>
      <c r="GR46" s="246"/>
      <c r="GS46" s="246"/>
      <c r="GT46" s="246"/>
      <c r="GU46" s="246"/>
      <c r="GV46" s="246"/>
      <c r="GW46" s="246"/>
      <c r="GX46" s="246"/>
      <c r="GY46" s="246"/>
      <c r="GZ46" s="246"/>
      <c r="HA46" s="246"/>
      <c r="HB46" s="246"/>
      <c r="HC46" s="246"/>
      <c r="HD46" s="246"/>
      <c r="HE46" s="246"/>
      <c r="HF46" s="246"/>
      <c r="HG46" s="246"/>
      <c r="HH46" s="246"/>
      <c r="HI46" s="246"/>
      <c r="HJ46" s="246"/>
      <c r="HK46" s="246"/>
      <c r="HL46" s="246"/>
      <c r="HM46" s="246"/>
      <c r="HN46" s="246"/>
      <c r="HO46" s="246"/>
      <c r="HP46" s="246"/>
      <c r="HQ46" s="246"/>
      <c r="HR46" s="246"/>
      <c r="HS46" s="246"/>
      <c r="HT46" s="246"/>
      <c r="HU46" s="246"/>
      <c r="HV46" s="246"/>
      <c r="HW46" s="246"/>
      <c r="HX46" s="246"/>
      <c r="HY46" s="246"/>
      <c r="HZ46" s="246"/>
      <c r="IA46" s="246"/>
      <c r="IB46" s="246"/>
      <c r="IC46" s="246"/>
      <c r="ID46" s="246"/>
      <c r="IE46" s="246"/>
      <c r="IF46" s="246"/>
      <c r="IG46" s="246"/>
      <c r="IH46" s="246"/>
      <c r="II46" s="246"/>
      <c r="IJ46" s="246"/>
      <c r="IK46" s="246"/>
      <c r="IL46" s="246"/>
      <c r="IM46" s="246"/>
      <c r="IN46" s="246"/>
      <c r="IO46" s="246"/>
      <c r="IP46" s="246"/>
      <c r="IQ46" s="246"/>
      <c r="IR46" s="246"/>
      <c r="IS46" s="246"/>
      <c r="IT46" s="246"/>
      <c r="IU46" s="246"/>
      <c r="IV46" s="246"/>
      <c r="IW46" s="246"/>
      <c r="IX46" s="246"/>
      <c r="IY46" s="246"/>
      <c r="IZ46" s="246"/>
      <c r="JA46" s="246"/>
      <c r="JB46" s="246"/>
      <c r="JC46" s="246"/>
      <c r="JD46" s="246"/>
      <c r="JE46" s="246"/>
      <c r="JF46" s="246"/>
      <c r="JG46" s="246"/>
      <c r="JH46" s="246"/>
      <c r="JI46" s="246"/>
      <c r="JJ46" s="246"/>
      <c r="JK46" s="246"/>
      <c r="JL46" s="246"/>
      <c r="JM46" s="246"/>
      <c r="JN46" s="246"/>
      <c r="JO46" s="246"/>
      <c r="JP46" s="246"/>
      <c r="JQ46" s="246"/>
      <c r="JR46" s="246"/>
      <c r="JS46" s="246"/>
      <c r="JT46" s="246"/>
      <c r="JU46" s="246"/>
      <c r="JV46" s="246"/>
      <c r="JW46" s="246"/>
      <c r="JX46" s="246"/>
      <c r="JY46" s="246"/>
      <c r="JZ46" s="246"/>
      <c r="KA46" s="246"/>
      <c r="KB46" s="246"/>
      <c r="KC46" s="246"/>
      <c r="KD46" s="246"/>
      <c r="KE46" s="246"/>
      <c r="KF46" s="246"/>
      <c r="KG46" s="246"/>
      <c r="KH46" s="246"/>
      <c r="KI46" s="246"/>
      <c r="KJ46" s="246"/>
      <c r="KK46" s="246"/>
      <c r="KL46" s="246"/>
      <c r="KM46" s="246"/>
      <c r="KN46" s="246"/>
      <c r="KO46" s="246"/>
      <c r="KP46" s="246"/>
      <c r="KQ46" s="246"/>
      <c r="KR46" s="246"/>
      <c r="KS46" s="246"/>
      <c r="KT46" s="246"/>
      <c r="KU46" s="246"/>
      <c r="KV46" s="246"/>
      <c r="KW46" s="246"/>
      <c r="KX46" s="246"/>
      <c r="KY46" s="246"/>
      <c r="KZ46" s="246"/>
      <c r="LA46" s="246"/>
      <c r="LB46" s="246"/>
      <c r="LC46" s="246"/>
      <c r="LD46" s="246"/>
      <c r="LE46" s="246"/>
      <c r="LF46" s="246"/>
      <c r="LG46" s="246"/>
      <c r="LH46" s="246"/>
      <c r="LI46" s="246"/>
      <c r="LJ46" s="246"/>
      <c r="LK46" s="246"/>
      <c r="LL46" s="246"/>
      <c r="LM46" s="246"/>
      <c r="LN46" s="246"/>
      <c r="LO46" s="246"/>
      <c r="LP46" s="246"/>
      <c r="LQ46" s="246"/>
      <c r="LR46" s="246"/>
      <c r="LS46" s="246"/>
      <c r="LT46" s="246"/>
      <c r="LU46" s="246"/>
      <c r="LV46" s="246"/>
      <c r="LW46" s="246"/>
      <c r="LX46" s="246"/>
      <c r="LY46" s="246"/>
      <c r="LZ46" s="246"/>
      <c r="MA46" s="246"/>
      <c r="MB46" s="246"/>
      <c r="MC46" s="246"/>
      <c r="MD46" s="246"/>
      <c r="ME46" s="246"/>
      <c r="MF46" s="246"/>
      <c r="MG46" s="246"/>
      <c r="MH46" s="246"/>
      <c r="MI46" s="246"/>
      <c r="MJ46" s="246"/>
      <c r="MK46" s="246"/>
      <c r="ML46" s="246"/>
      <c r="MM46" s="246"/>
      <c r="MN46" s="246"/>
      <c r="MO46" s="246"/>
      <c r="MP46" s="246"/>
      <c r="MQ46" s="246"/>
      <c r="MR46" s="246"/>
      <c r="MS46" s="246"/>
      <c r="MT46" s="246"/>
      <c r="MU46" s="246"/>
      <c r="MV46" s="246"/>
      <c r="MW46" s="246"/>
      <c r="MX46" s="246"/>
      <c r="MY46" s="246"/>
      <c r="MZ46" s="246"/>
      <c r="NA46" s="246"/>
      <c r="NB46" s="246"/>
      <c r="NC46" s="246"/>
      <c r="ND46" s="246"/>
      <c r="NE46" s="246"/>
      <c r="NF46" s="246"/>
      <c r="NG46" s="246"/>
      <c r="NH46" s="246"/>
      <c r="NI46" s="246"/>
      <c r="NJ46" s="246"/>
      <c r="NK46" s="246"/>
      <c r="NL46" s="246"/>
      <c r="NM46" s="246"/>
      <c r="NN46" s="246"/>
      <c r="NO46" s="246"/>
      <c r="NP46" s="246"/>
      <c r="NQ46" s="246"/>
      <c r="NR46" s="246"/>
      <c r="NS46" s="246"/>
      <c r="NT46" s="246"/>
      <c r="NU46" s="246"/>
      <c r="NV46" s="246"/>
      <c r="NW46" s="246"/>
      <c r="NX46" s="246"/>
      <c r="NY46" s="246"/>
      <c r="NZ46" s="246"/>
      <c r="OA46" s="246"/>
      <c r="OB46" s="246"/>
      <c r="OC46" s="246"/>
      <c r="OD46" s="246"/>
      <c r="OE46" s="246"/>
      <c r="OF46" s="246"/>
      <c r="OG46" s="246"/>
      <c r="OH46" s="246"/>
      <c r="OI46" s="246"/>
      <c r="OJ46" s="246"/>
      <c r="OK46" s="246"/>
      <c r="OL46" s="246"/>
      <c r="OM46" s="246"/>
      <c r="ON46" s="246"/>
      <c r="OO46" s="246"/>
      <c r="OP46" s="246"/>
      <c r="OQ46" s="246"/>
      <c r="OR46" s="246"/>
      <c r="OS46" s="246"/>
      <c r="OT46" s="246"/>
      <c r="OU46" s="246"/>
      <c r="OV46" s="246"/>
      <c r="OW46" s="246"/>
      <c r="OX46" s="246"/>
      <c r="OY46" s="246"/>
      <c r="OZ46" s="246"/>
      <c r="PA46" s="246"/>
      <c r="PB46" s="246"/>
      <c r="PC46" s="246"/>
      <c r="PD46" s="246"/>
      <c r="PE46" s="246"/>
      <c r="PF46" s="246"/>
      <c r="PG46" s="246"/>
      <c r="PH46" s="246"/>
      <c r="PI46" s="246"/>
      <c r="PJ46" s="246"/>
      <c r="PK46" s="246"/>
      <c r="PL46" s="246"/>
      <c r="PM46" s="246"/>
      <c r="PN46" s="246"/>
      <c r="PO46" s="246"/>
      <c r="PP46" s="246"/>
      <c r="PQ46" s="246"/>
      <c r="PR46" s="246"/>
      <c r="PS46" s="246"/>
      <c r="PT46" s="246"/>
      <c r="PU46" s="246"/>
      <c r="PV46" s="246"/>
      <c r="PW46" s="246"/>
      <c r="PX46" s="246"/>
      <c r="PY46" s="246"/>
      <c r="PZ46" s="246"/>
      <c r="QA46" s="246"/>
      <c r="QB46" s="246"/>
      <c r="QC46" s="246"/>
      <c r="QD46" s="246"/>
      <c r="QE46" s="246"/>
      <c r="QF46" s="246"/>
      <c r="QG46" s="246"/>
      <c r="QH46" s="246"/>
      <c r="QI46" s="246"/>
      <c r="QJ46" s="246"/>
      <c r="QK46" s="246"/>
      <c r="QL46" s="246"/>
      <c r="QM46" s="246"/>
      <c r="QN46" s="246"/>
      <c r="QO46" s="246"/>
      <c r="QP46" s="246"/>
      <c r="QQ46" s="246"/>
      <c r="QR46" s="246"/>
      <c r="QS46" s="246"/>
      <c r="QT46" s="246"/>
      <c r="QU46" s="246"/>
      <c r="QV46" s="246"/>
      <c r="QW46" s="246"/>
      <c r="QX46" s="246"/>
      <c r="QY46" s="246"/>
      <c r="QZ46" s="246"/>
      <c r="RA46" s="246"/>
      <c r="RB46" s="246"/>
      <c r="RC46" s="246"/>
      <c r="RD46" s="246"/>
      <c r="RE46" s="246"/>
      <c r="RF46" s="246"/>
      <c r="RG46" s="246"/>
      <c r="RH46" s="246"/>
      <c r="RI46" s="246"/>
      <c r="RJ46" s="246"/>
      <c r="RK46" s="246"/>
      <c r="RL46" s="246"/>
      <c r="RM46" s="246"/>
      <c r="RN46" s="246"/>
      <c r="RO46" s="246"/>
      <c r="RP46" s="246"/>
      <c r="RQ46" s="246"/>
      <c r="RR46" s="246"/>
      <c r="RS46" s="246"/>
      <c r="RT46" s="246"/>
      <c r="RU46" s="246"/>
      <c r="RV46" s="246"/>
      <c r="RW46" s="246"/>
      <c r="RX46" s="246"/>
      <c r="RY46" s="246"/>
      <c r="RZ46" s="246"/>
      <c r="SA46" s="246"/>
      <c r="SB46" s="246"/>
      <c r="SC46" s="246"/>
      <c r="SD46" s="246"/>
      <c r="SE46" s="246"/>
      <c r="SF46" s="246"/>
      <c r="SG46" s="246"/>
      <c r="SH46" s="246"/>
      <c r="SI46" s="246"/>
      <c r="SJ46" s="246"/>
      <c r="SK46" s="246"/>
      <c r="SL46" s="246"/>
      <c r="SM46" s="246"/>
      <c r="SN46" s="246"/>
      <c r="SO46" s="246"/>
      <c r="SP46" s="246"/>
      <c r="SQ46" s="246"/>
      <c r="SR46" s="246"/>
      <c r="SS46" s="246"/>
      <c r="ST46" s="246"/>
      <c r="SU46" s="246"/>
      <c r="SV46" s="246"/>
      <c r="SW46" s="246"/>
      <c r="SX46" s="246"/>
      <c r="SY46" s="246"/>
      <c r="SZ46" s="246"/>
      <c r="TA46" s="246"/>
      <c r="TB46" s="246"/>
      <c r="TC46" s="246"/>
      <c r="TD46" s="246"/>
      <c r="TE46" s="246"/>
      <c r="TF46" s="246"/>
      <c r="TG46" s="246"/>
      <c r="TH46" s="246"/>
      <c r="TI46" s="246"/>
      <c r="TJ46" s="246"/>
      <c r="TK46" s="246"/>
      <c r="TL46" s="246"/>
      <c r="TM46" s="246"/>
      <c r="TN46" s="246"/>
      <c r="TO46" s="246"/>
      <c r="TP46" s="246"/>
      <c r="TQ46" s="246"/>
      <c r="TR46" s="246"/>
      <c r="TS46" s="246"/>
      <c r="TT46" s="246"/>
      <c r="TU46" s="246"/>
      <c r="TV46" s="246"/>
      <c r="TW46" s="246"/>
      <c r="TX46" s="246"/>
      <c r="TY46" s="246"/>
      <c r="TZ46" s="246"/>
      <c r="UA46" s="246"/>
      <c r="UB46" s="246"/>
      <c r="UC46" s="246"/>
      <c r="UD46" s="246"/>
      <c r="UE46" s="246"/>
      <c r="UF46" s="246"/>
      <c r="UG46" s="246"/>
      <c r="UH46" s="246"/>
      <c r="UI46" s="246"/>
      <c r="UJ46" s="246"/>
      <c r="UK46" s="246"/>
      <c r="UL46" s="246"/>
      <c r="UM46" s="246"/>
      <c r="UN46" s="246"/>
      <c r="UO46" s="246"/>
      <c r="UP46" s="246"/>
      <c r="UQ46" s="246"/>
      <c r="UR46" s="246"/>
      <c r="US46" s="246"/>
      <c r="UT46" s="246"/>
      <c r="UU46" s="246"/>
      <c r="UV46" s="246"/>
      <c r="UW46" s="246"/>
      <c r="UX46" s="246"/>
      <c r="UY46" s="246"/>
      <c r="UZ46" s="246"/>
      <c r="VA46" s="246"/>
      <c r="VB46" s="246"/>
      <c r="VC46" s="246"/>
      <c r="VD46" s="246"/>
      <c r="VE46" s="246"/>
      <c r="VF46" s="246"/>
      <c r="VG46" s="246"/>
      <c r="VH46" s="246"/>
      <c r="VI46" s="246"/>
      <c r="VJ46" s="246"/>
      <c r="VK46" s="246"/>
      <c r="VL46" s="246"/>
      <c r="VM46" s="246"/>
      <c r="VN46" s="246"/>
      <c r="VO46" s="246"/>
      <c r="VP46" s="246"/>
      <c r="VQ46" s="246"/>
      <c r="VR46" s="246"/>
      <c r="VS46" s="246"/>
      <c r="VT46" s="246"/>
      <c r="VU46" s="246"/>
      <c r="VV46" s="246"/>
      <c r="VW46" s="246"/>
      <c r="VX46" s="246"/>
      <c r="VY46" s="246"/>
      <c r="VZ46" s="246"/>
      <c r="WA46" s="246"/>
      <c r="WB46" s="246"/>
      <c r="WC46" s="246"/>
      <c r="WD46" s="246"/>
      <c r="WE46" s="246"/>
      <c r="WF46" s="246"/>
      <c r="WG46" s="246"/>
      <c r="WH46" s="246"/>
      <c r="WI46" s="246"/>
      <c r="WJ46" s="246"/>
      <c r="WK46" s="246"/>
      <c r="WL46" s="246"/>
      <c r="WM46" s="246"/>
      <c r="WN46" s="246"/>
      <c r="WO46" s="246"/>
      <c r="WP46" s="246"/>
      <c r="WQ46" s="246"/>
      <c r="WR46" s="246"/>
      <c r="WS46" s="246"/>
      <c r="WT46" s="246"/>
      <c r="WU46" s="246"/>
      <c r="WV46" s="246"/>
      <c r="WW46" s="246"/>
      <c r="WX46" s="246"/>
      <c r="WY46" s="246"/>
      <c r="WZ46" s="246"/>
      <c r="XA46" s="246"/>
      <c r="XB46" s="246"/>
      <c r="XC46" s="246"/>
      <c r="XD46" s="246"/>
      <c r="XE46" s="246"/>
      <c r="XF46" s="246"/>
      <c r="XG46" s="246"/>
      <c r="XH46" s="246"/>
      <c r="XI46" s="246"/>
      <c r="XJ46" s="246"/>
      <c r="XK46" s="246"/>
      <c r="XL46" s="246"/>
      <c r="XM46" s="246"/>
      <c r="XN46" s="246"/>
      <c r="XO46" s="246"/>
      <c r="XP46" s="246"/>
      <c r="XQ46" s="246"/>
      <c r="XR46" s="246"/>
      <c r="XS46" s="246"/>
      <c r="XT46" s="246"/>
      <c r="XU46" s="246"/>
      <c r="XV46" s="246"/>
      <c r="XW46" s="246"/>
      <c r="XX46" s="246"/>
      <c r="XY46" s="246"/>
      <c r="XZ46" s="246"/>
      <c r="YA46" s="246"/>
      <c r="YB46" s="246"/>
      <c r="YC46" s="246"/>
      <c r="YD46" s="246"/>
      <c r="YE46" s="246"/>
      <c r="YF46" s="246"/>
      <c r="YG46" s="246"/>
      <c r="YH46" s="246"/>
      <c r="YI46" s="246"/>
      <c r="YJ46" s="246"/>
      <c r="YK46" s="246"/>
      <c r="YL46" s="246"/>
      <c r="YM46" s="246"/>
      <c r="YN46" s="246"/>
      <c r="YO46" s="246"/>
      <c r="YP46" s="246"/>
      <c r="YQ46" s="246"/>
      <c r="YR46" s="246"/>
      <c r="YS46" s="246"/>
      <c r="YT46" s="246"/>
      <c r="YU46" s="246"/>
      <c r="YV46" s="246"/>
      <c r="YW46" s="246"/>
      <c r="YX46" s="246"/>
      <c r="YY46" s="246"/>
      <c r="YZ46" s="246"/>
      <c r="ZA46" s="246"/>
      <c r="ZB46" s="246"/>
      <c r="ZC46" s="246"/>
      <c r="ZD46" s="246"/>
      <c r="ZE46" s="246"/>
      <c r="ZF46" s="246"/>
      <c r="ZG46" s="246"/>
      <c r="ZH46" s="246"/>
      <c r="ZI46" s="246"/>
      <c r="ZJ46" s="246"/>
      <c r="ZK46" s="246"/>
      <c r="ZL46" s="246"/>
      <c r="ZM46" s="246"/>
      <c r="ZN46" s="246"/>
      <c r="ZO46" s="246"/>
      <c r="ZP46" s="246"/>
      <c r="ZQ46" s="246"/>
      <c r="ZR46" s="246"/>
      <c r="ZS46" s="246"/>
      <c r="ZT46" s="246"/>
      <c r="ZU46" s="246"/>
      <c r="ZV46" s="246"/>
      <c r="ZW46" s="246"/>
      <c r="ZX46" s="246"/>
      <c r="ZY46" s="246"/>
      <c r="ZZ46" s="246"/>
      <c r="AAA46" s="246"/>
      <c r="AAB46" s="246"/>
      <c r="AAC46" s="246"/>
      <c r="AAD46" s="246"/>
      <c r="AAE46" s="246"/>
      <c r="AAF46" s="246"/>
      <c r="AAG46" s="246"/>
      <c r="AAH46" s="246"/>
      <c r="AAI46" s="246"/>
      <c r="AAJ46" s="246"/>
      <c r="AAK46" s="246"/>
      <c r="AAL46" s="246"/>
      <c r="AAM46" s="246"/>
      <c r="AAN46" s="246"/>
      <c r="AAO46" s="246"/>
      <c r="AAP46" s="246"/>
      <c r="AAQ46" s="246"/>
      <c r="AAR46" s="246"/>
      <c r="AAS46" s="246"/>
      <c r="AAT46" s="246"/>
      <c r="AAU46" s="246"/>
      <c r="AAV46" s="246"/>
      <c r="AAW46" s="246"/>
      <c r="AAX46" s="246"/>
      <c r="AAY46" s="246"/>
      <c r="AAZ46" s="246"/>
      <c r="ABA46" s="246"/>
      <c r="ABB46" s="246"/>
      <c r="ABC46" s="246"/>
      <c r="ABD46" s="246"/>
      <c r="ABE46" s="246"/>
      <c r="ABF46" s="246"/>
      <c r="ABG46" s="246"/>
      <c r="ABH46" s="246"/>
      <c r="ABI46" s="246"/>
      <c r="ABJ46" s="246"/>
      <c r="ABK46" s="246"/>
      <c r="ABL46" s="246"/>
      <c r="ABM46" s="246"/>
      <c r="ABN46" s="246"/>
      <c r="ABO46" s="246"/>
      <c r="ABP46" s="246"/>
      <c r="ABQ46" s="246"/>
      <c r="ABR46" s="246"/>
      <c r="ABS46" s="246"/>
      <c r="ABT46" s="246"/>
      <c r="ABU46" s="246"/>
      <c r="ABV46" s="246"/>
      <c r="ABW46" s="246"/>
      <c r="ABX46" s="246"/>
      <c r="ABY46" s="246"/>
      <c r="ABZ46" s="246"/>
      <c r="ACA46" s="246"/>
      <c r="ACB46" s="246"/>
      <c r="ACC46" s="246"/>
      <c r="ACD46" s="246"/>
      <c r="ACE46" s="246"/>
      <c r="ACF46" s="246"/>
      <c r="ACG46" s="246"/>
      <c r="ACH46" s="246"/>
      <c r="ACI46" s="246"/>
      <c r="ACJ46" s="246"/>
      <c r="ACK46" s="246"/>
      <c r="ACL46" s="246"/>
      <c r="ACM46" s="246"/>
      <c r="ACN46" s="246"/>
      <c r="ACO46" s="246"/>
      <c r="ACP46" s="246"/>
      <c r="ACQ46" s="246"/>
      <c r="ACR46" s="246"/>
      <c r="ACS46" s="246"/>
      <c r="ACT46" s="246"/>
      <c r="ACU46" s="246"/>
      <c r="ACV46" s="246"/>
      <c r="ACW46" s="246"/>
      <c r="ACX46" s="246"/>
      <c r="ACY46" s="246"/>
      <c r="ACZ46" s="246"/>
      <c r="ADA46" s="246"/>
      <c r="ADB46" s="246"/>
      <c r="ADC46" s="246"/>
      <c r="ADD46" s="246"/>
      <c r="ADE46" s="246"/>
      <c r="ADF46" s="246"/>
      <c r="ADG46" s="246"/>
      <c r="ADH46" s="246"/>
      <c r="ADI46" s="246"/>
      <c r="ADJ46" s="246"/>
      <c r="ADK46" s="246"/>
      <c r="ADL46" s="246"/>
      <c r="ADM46" s="246"/>
      <c r="ADN46" s="246"/>
      <c r="ADO46" s="246"/>
      <c r="ADP46" s="246"/>
      <c r="ADQ46" s="246"/>
      <c r="ADR46" s="246"/>
      <c r="ADS46" s="246"/>
      <c r="ADT46" s="246"/>
      <c r="ADU46" s="246"/>
      <c r="ADV46" s="246"/>
      <c r="ADW46" s="246"/>
      <c r="ADX46" s="246"/>
      <c r="ADY46" s="246"/>
      <c r="ADZ46" s="246"/>
      <c r="AEA46" s="246"/>
      <c r="AEB46" s="246"/>
      <c r="AEC46" s="246"/>
      <c r="AED46" s="246"/>
      <c r="AEE46" s="246"/>
      <c r="AEF46" s="246"/>
      <c r="AEG46" s="246"/>
      <c r="AEH46" s="246"/>
      <c r="AEI46" s="246"/>
      <c r="AEJ46" s="246"/>
      <c r="AEK46" s="246"/>
      <c r="AEL46" s="246"/>
      <c r="AEM46" s="246"/>
      <c r="AEN46" s="246"/>
      <c r="AEO46" s="246"/>
      <c r="AEP46" s="246"/>
      <c r="AEQ46" s="246"/>
      <c r="AER46" s="246"/>
      <c r="AES46" s="246"/>
      <c r="AET46" s="246"/>
      <c r="AEU46" s="246"/>
      <c r="AEV46" s="246"/>
      <c r="AEW46" s="246"/>
      <c r="AEX46" s="246"/>
      <c r="AEY46" s="246"/>
      <c r="AEZ46" s="246"/>
      <c r="AFA46" s="246"/>
      <c r="AFB46" s="246"/>
      <c r="AFC46" s="246"/>
      <c r="AFD46" s="246"/>
      <c r="AFE46" s="246"/>
      <c r="AFF46" s="246"/>
      <c r="AFG46" s="246"/>
      <c r="AFH46" s="246"/>
      <c r="AFI46" s="246"/>
      <c r="AFJ46" s="246"/>
      <c r="AFK46" s="246"/>
      <c r="AFL46" s="246"/>
      <c r="AFM46" s="246"/>
      <c r="AFN46" s="246"/>
      <c r="AFO46" s="246"/>
      <c r="AFP46" s="246"/>
      <c r="AFQ46" s="246"/>
      <c r="AFR46" s="246"/>
      <c r="AFS46" s="246"/>
      <c r="AFT46" s="246"/>
      <c r="AFU46" s="246"/>
      <c r="AFV46" s="246"/>
      <c r="AFW46" s="246"/>
      <c r="AFX46" s="246"/>
      <c r="AFY46" s="246"/>
      <c r="AFZ46" s="246"/>
      <c r="AGA46" s="246"/>
      <c r="AGB46" s="246"/>
      <c r="AGC46" s="246"/>
      <c r="AGD46" s="246"/>
      <c r="AGE46" s="246"/>
      <c r="AGF46" s="246"/>
      <c r="AGG46" s="246"/>
      <c r="AGH46" s="246"/>
      <c r="AGI46" s="246"/>
      <c r="AGJ46" s="246"/>
      <c r="AGK46" s="246"/>
      <c r="AGL46" s="246"/>
      <c r="AGM46" s="246"/>
      <c r="AGN46" s="246"/>
      <c r="AGO46" s="246"/>
      <c r="AGP46" s="246"/>
      <c r="AGQ46" s="246"/>
      <c r="AGR46" s="246"/>
      <c r="AGS46" s="246"/>
      <c r="AGT46" s="246"/>
      <c r="AGU46" s="246"/>
      <c r="AGV46" s="246"/>
      <c r="AGW46" s="246"/>
      <c r="AGX46" s="246"/>
      <c r="AGY46" s="246"/>
      <c r="AGZ46" s="246"/>
      <c r="AHA46" s="246"/>
      <c r="AHB46" s="246"/>
      <c r="AHC46" s="246"/>
      <c r="AHD46" s="246"/>
      <c r="AHE46" s="246"/>
      <c r="AHF46" s="246"/>
      <c r="AHG46" s="246"/>
      <c r="AHH46" s="246"/>
      <c r="AHI46" s="246"/>
      <c r="AHJ46" s="246"/>
      <c r="AHK46" s="246"/>
      <c r="AHL46" s="246"/>
      <c r="AHM46" s="246"/>
      <c r="AHN46" s="246"/>
      <c r="AHO46" s="246"/>
      <c r="AHP46" s="246"/>
      <c r="AHQ46" s="246"/>
      <c r="AHR46" s="246"/>
      <c r="AHS46" s="246"/>
      <c r="AHT46" s="246"/>
      <c r="AHU46" s="246"/>
      <c r="AHV46" s="246"/>
      <c r="AHW46" s="246"/>
      <c r="AHX46" s="246"/>
      <c r="AHY46" s="246"/>
      <c r="AHZ46" s="246"/>
      <c r="AIA46" s="246"/>
      <c r="AIB46" s="246"/>
      <c r="AIC46" s="246"/>
      <c r="AID46" s="246"/>
      <c r="AIE46" s="246"/>
      <c r="AIF46" s="246"/>
      <c r="AIG46" s="246"/>
      <c r="AIH46" s="246"/>
      <c r="AII46" s="246"/>
      <c r="AIJ46" s="246"/>
      <c r="AIK46" s="246"/>
      <c r="AIL46" s="246"/>
      <c r="AIM46" s="246"/>
      <c r="AIN46" s="246"/>
      <c r="AIO46" s="246"/>
      <c r="AIP46" s="246"/>
      <c r="AIQ46" s="246"/>
      <c r="AIR46" s="246"/>
      <c r="AIS46" s="246"/>
      <c r="AIT46" s="246"/>
      <c r="AIU46" s="246"/>
      <c r="AIV46" s="246"/>
      <c r="AIW46" s="246"/>
      <c r="AIX46" s="246"/>
      <c r="AIY46" s="246"/>
      <c r="AIZ46" s="246"/>
      <c r="AJA46" s="246"/>
      <c r="AJB46" s="246"/>
      <c r="AJC46" s="246"/>
      <c r="AJD46" s="246"/>
      <c r="AJE46" s="246"/>
      <c r="AJF46" s="246"/>
      <c r="AJG46" s="246"/>
      <c r="AJH46" s="246"/>
      <c r="AJI46" s="246"/>
      <c r="AJJ46" s="246"/>
      <c r="AJK46" s="246"/>
      <c r="AJL46" s="246"/>
      <c r="AJM46" s="246"/>
      <c r="AJN46" s="246"/>
      <c r="AJO46" s="246"/>
      <c r="AJP46" s="246"/>
      <c r="AJQ46" s="246"/>
      <c r="AJR46" s="246"/>
      <c r="AJS46" s="246"/>
      <c r="AJT46" s="246"/>
      <c r="AJU46" s="246"/>
      <c r="AJV46" s="246"/>
      <c r="AJW46" s="246"/>
      <c r="AJX46" s="246"/>
      <c r="AJY46" s="246"/>
      <c r="AJZ46" s="246"/>
      <c r="AKA46" s="246"/>
      <c r="AKB46" s="246"/>
      <c r="AKC46" s="246"/>
      <c r="AKD46" s="246"/>
      <c r="AKE46" s="246"/>
      <c r="AKF46" s="246"/>
      <c r="AKG46" s="246"/>
      <c r="AKH46" s="246"/>
      <c r="AKI46" s="246"/>
      <c r="AKJ46" s="246"/>
      <c r="AKK46" s="246"/>
      <c r="AKL46" s="246"/>
      <c r="AKM46" s="246"/>
      <c r="AKN46" s="246"/>
      <c r="AKO46" s="246"/>
      <c r="AKP46" s="246"/>
      <c r="AKQ46" s="246"/>
      <c r="AKR46" s="246"/>
      <c r="AKS46" s="246"/>
      <c r="AKT46" s="246"/>
      <c r="AKU46" s="246"/>
      <c r="AKV46" s="246"/>
      <c r="AKW46" s="246"/>
      <c r="AKX46" s="246"/>
      <c r="AKY46" s="246"/>
      <c r="AKZ46" s="246"/>
      <c r="ALA46" s="246"/>
      <c r="ALB46" s="246"/>
      <c r="ALC46" s="246"/>
      <c r="ALD46" s="246"/>
      <c r="ALE46" s="246"/>
      <c r="ALF46" s="246"/>
      <c r="ALG46" s="246"/>
      <c r="ALH46" s="246"/>
      <c r="ALI46" s="246"/>
      <c r="ALJ46" s="246"/>
      <c r="ALK46" s="246"/>
      <c r="ALL46" s="246"/>
      <c r="ALM46" s="246"/>
      <c r="ALN46" s="246"/>
      <c r="ALO46" s="246"/>
      <c r="ALP46" s="246"/>
    </row>
    <row r="47" spans="1:1004" s="275" customFormat="1" ht="21.75" customHeight="1" x14ac:dyDescent="0.2">
      <c r="A47" s="276" t="s">
        <v>298</v>
      </c>
      <c r="B47" s="269" t="s">
        <v>299</v>
      </c>
      <c r="C47" s="270">
        <v>56.73</v>
      </c>
      <c r="D47" s="271" t="s">
        <v>9</v>
      </c>
      <c r="E47" s="272"/>
      <c r="F47" s="273">
        <f t="shared" si="0"/>
        <v>0</v>
      </c>
      <c r="G47" s="277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6"/>
      <c r="BC47" s="246"/>
      <c r="BD47" s="246"/>
      <c r="BE47" s="246"/>
      <c r="BF47" s="246"/>
      <c r="BG47" s="246"/>
      <c r="BH47" s="246"/>
      <c r="BI47" s="246"/>
      <c r="BJ47" s="246"/>
      <c r="BK47" s="246"/>
      <c r="BL47" s="246"/>
      <c r="BM47" s="246"/>
      <c r="BN47" s="246"/>
      <c r="BO47" s="246"/>
      <c r="BP47" s="246"/>
      <c r="BQ47" s="246"/>
      <c r="BR47" s="246"/>
      <c r="BS47" s="246"/>
      <c r="BT47" s="246"/>
      <c r="BU47" s="246"/>
      <c r="BV47" s="246"/>
      <c r="BW47" s="246"/>
      <c r="BX47" s="246"/>
      <c r="BY47" s="246"/>
      <c r="BZ47" s="246"/>
      <c r="CA47" s="246"/>
      <c r="CB47" s="246"/>
      <c r="CC47" s="246"/>
      <c r="CD47" s="246"/>
      <c r="CE47" s="246"/>
      <c r="CF47" s="246"/>
      <c r="CG47" s="246"/>
      <c r="CH47" s="246"/>
      <c r="CI47" s="246"/>
      <c r="CJ47" s="246"/>
      <c r="CK47" s="246"/>
      <c r="CL47" s="246"/>
      <c r="CM47" s="246"/>
      <c r="CN47" s="246"/>
      <c r="CO47" s="246"/>
      <c r="CP47" s="246"/>
      <c r="CQ47" s="246"/>
      <c r="CR47" s="246"/>
      <c r="CS47" s="246"/>
      <c r="CT47" s="246"/>
      <c r="CU47" s="246"/>
      <c r="CV47" s="246"/>
      <c r="CW47" s="246"/>
      <c r="CX47" s="246"/>
      <c r="CY47" s="246"/>
      <c r="CZ47" s="246"/>
      <c r="DA47" s="246"/>
      <c r="DB47" s="246"/>
      <c r="DC47" s="246"/>
      <c r="DD47" s="246"/>
      <c r="DE47" s="246"/>
      <c r="DF47" s="246"/>
      <c r="DG47" s="246"/>
      <c r="DH47" s="246"/>
      <c r="DI47" s="246"/>
      <c r="DJ47" s="246"/>
      <c r="DK47" s="246"/>
      <c r="DL47" s="246"/>
      <c r="DM47" s="246"/>
      <c r="DN47" s="246"/>
      <c r="DO47" s="246"/>
      <c r="DP47" s="246"/>
      <c r="DQ47" s="246"/>
      <c r="DR47" s="246"/>
      <c r="DS47" s="246"/>
      <c r="DT47" s="246"/>
      <c r="DU47" s="246"/>
      <c r="DV47" s="246"/>
      <c r="DW47" s="246"/>
      <c r="DX47" s="246"/>
      <c r="DY47" s="246"/>
      <c r="DZ47" s="246"/>
      <c r="EA47" s="246"/>
      <c r="EB47" s="246"/>
      <c r="EC47" s="246"/>
      <c r="ED47" s="246"/>
      <c r="EE47" s="246"/>
      <c r="EF47" s="246"/>
      <c r="EG47" s="246"/>
      <c r="EH47" s="246"/>
      <c r="EI47" s="246"/>
      <c r="EJ47" s="246"/>
      <c r="EK47" s="246"/>
      <c r="EL47" s="246"/>
      <c r="EM47" s="246"/>
      <c r="EN47" s="246"/>
      <c r="EO47" s="246"/>
      <c r="EP47" s="246"/>
      <c r="EQ47" s="246"/>
      <c r="ER47" s="246"/>
      <c r="ES47" s="246"/>
      <c r="ET47" s="246"/>
      <c r="EU47" s="246"/>
      <c r="EV47" s="246"/>
      <c r="EW47" s="246"/>
      <c r="EX47" s="246"/>
      <c r="EY47" s="246"/>
      <c r="EZ47" s="246"/>
      <c r="FA47" s="246"/>
      <c r="FB47" s="246"/>
      <c r="FC47" s="246"/>
      <c r="FD47" s="246"/>
      <c r="FE47" s="246"/>
      <c r="FF47" s="246"/>
      <c r="FG47" s="246"/>
      <c r="FH47" s="246"/>
      <c r="FI47" s="246"/>
      <c r="FJ47" s="246"/>
      <c r="FK47" s="246"/>
      <c r="FL47" s="246"/>
      <c r="FM47" s="246"/>
      <c r="FN47" s="246"/>
      <c r="FO47" s="246"/>
      <c r="FP47" s="246"/>
      <c r="FQ47" s="246"/>
      <c r="FR47" s="246"/>
      <c r="FS47" s="246"/>
      <c r="FT47" s="246"/>
      <c r="FU47" s="246"/>
      <c r="FV47" s="246"/>
      <c r="FW47" s="246"/>
      <c r="FX47" s="246"/>
      <c r="FY47" s="246"/>
      <c r="FZ47" s="246"/>
      <c r="GA47" s="246"/>
      <c r="GB47" s="246"/>
      <c r="GC47" s="246"/>
      <c r="GD47" s="246"/>
      <c r="GE47" s="246"/>
      <c r="GF47" s="246"/>
      <c r="GG47" s="246"/>
      <c r="GH47" s="246"/>
      <c r="GI47" s="246"/>
      <c r="GJ47" s="246"/>
      <c r="GK47" s="246"/>
      <c r="GL47" s="246"/>
      <c r="GM47" s="246"/>
      <c r="GN47" s="246"/>
      <c r="GO47" s="246"/>
      <c r="GP47" s="246"/>
      <c r="GQ47" s="246"/>
      <c r="GR47" s="246"/>
      <c r="GS47" s="246"/>
      <c r="GT47" s="246"/>
      <c r="GU47" s="246"/>
      <c r="GV47" s="246"/>
      <c r="GW47" s="246"/>
      <c r="GX47" s="246"/>
      <c r="GY47" s="246"/>
      <c r="GZ47" s="246"/>
      <c r="HA47" s="246"/>
      <c r="HB47" s="246"/>
      <c r="HC47" s="246"/>
      <c r="HD47" s="246"/>
      <c r="HE47" s="246"/>
      <c r="HF47" s="246"/>
      <c r="HG47" s="246"/>
      <c r="HH47" s="246"/>
      <c r="HI47" s="246"/>
      <c r="HJ47" s="246"/>
      <c r="HK47" s="246"/>
      <c r="HL47" s="246"/>
      <c r="HM47" s="246"/>
      <c r="HN47" s="246"/>
      <c r="HO47" s="246"/>
      <c r="HP47" s="246"/>
      <c r="HQ47" s="246"/>
      <c r="HR47" s="246"/>
      <c r="HS47" s="246"/>
      <c r="HT47" s="246"/>
      <c r="HU47" s="246"/>
      <c r="HV47" s="246"/>
      <c r="HW47" s="246"/>
      <c r="HX47" s="246"/>
      <c r="HY47" s="246"/>
      <c r="HZ47" s="246"/>
      <c r="IA47" s="246"/>
      <c r="IB47" s="246"/>
      <c r="IC47" s="246"/>
      <c r="ID47" s="246"/>
      <c r="IE47" s="246"/>
      <c r="IF47" s="246"/>
      <c r="IG47" s="246"/>
      <c r="IH47" s="246"/>
      <c r="II47" s="246"/>
      <c r="IJ47" s="246"/>
      <c r="IK47" s="246"/>
      <c r="IL47" s="246"/>
      <c r="IM47" s="246"/>
      <c r="IN47" s="246"/>
      <c r="IO47" s="246"/>
      <c r="IP47" s="246"/>
      <c r="IQ47" s="246"/>
      <c r="IR47" s="246"/>
      <c r="IS47" s="246"/>
      <c r="IT47" s="246"/>
      <c r="IU47" s="246"/>
      <c r="IV47" s="246"/>
      <c r="IW47" s="246"/>
      <c r="IX47" s="246"/>
      <c r="IY47" s="246"/>
      <c r="IZ47" s="246"/>
      <c r="JA47" s="246"/>
      <c r="JB47" s="246"/>
      <c r="JC47" s="246"/>
      <c r="JD47" s="246"/>
      <c r="JE47" s="246"/>
      <c r="JF47" s="246"/>
      <c r="JG47" s="246"/>
      <c r="JH47" s="246"/>
      <c r="JI47" s="246"/>
      <c r="JJ47" s="246"/>
      <c r="JK47" s="246"/>
      <c r="JL47" s="246"/>
      <c r="JM47" s="246"/>
      <c r="JN47" s="246"/>
      <c r="JO47" s="246"/>
      <c r="JP47" s="246"/>
      <c r="JQ47" s="246"/>
      <c r="JR47" s="246"/>
      <c r="JS47" s="246"/>
      <c r="JT47" s="246"/>
      <c r="JU47" s="246"/>
      <c r="JV47" s="246"/>
      <c r="JW47" s="246"/>
      <c r="JX47" s="246"/>
      <c r="JY47" s="246"/>
      <c r="JZ47" s="246"/>
      <c r="KA47" s="246"/>
      <c r="KB47" s="246"/>
      <c r="KC47" s="246"/>
      <c r="KD47" s="246"/>
      <c r="KE47" s="246"/>
      <c r="KF47" s="246"/>
      <c r="KG47" s="246"/>
      <c r="KH47" s="246"/>
      <c r="KI47" s="246"/>
      <c r="KJ47" s="246"/>
      <c r="KK47" s="246"/>
      <c r="KL47" s="246"/>
      <c r="KM47" s="246"/>
      <c r="KN47" s="246"/>
      <c r="KO47" s="246"/>
      <c r="KP47" s="246"/>
      <c r="KQ47" s="246"/>
      <c r="KR47" s="246"/>
      <c r="KS47" s="246"/>
      <c r="KT47" s="246"/>
      <c r="KU47" s="246"/>
      <c r="KV47" s="246"/>
      <c r="KW47" s="246"/>
      <c r="KX47" s="246"/>
      <c r="KY47" s="246"/>
      <c r="KZ47" s="246"/>
      <c r="LA47" s="246"/>
      <c r="LB47" s="246"/>
      <c r="LC47" s="246"/>
      <c r="LD47" s="246"/>
      <c r="LE47" s="246"/>
      <c r="LF47" s="246"/>
      <c r="LG47" s="246"/>
      <c r="LH47" s="246"/>
      <c r="LI47" s="246"/>
      <c r="LJ47" s="246"/>
      <c r="LK47" s="246"/>
      <c r="LL47" s="246"/>
      <c r="LM47" s="246"/>
      <c r="LN47" s="246"/>
      <c r="LO47" s="246"/>
      <c r="LP47" s="246"/>
      <c r="LQ47" s="246"/>
      <c r="LR47" s="246"/>
      <c r="LS47" s="246"/>
      <c r="LT47" s="246"/>
      <c r="LU47" s="246"/>
      <c r="LV47" s="246"/>
      <c r="LW47" s="246"/>
      <c r="LX47" s="246"/>
      <c r="LY47" s="246"/>
      <c r="LZ47" s="246"/>
      <c r="MA47" s="246"/>
      <c r="MB47" s="246"/>
      <c r="MC47" s="246"/>
      <c r="MD47" s="246"/>
      <c r="ME47" s="246"/>
      <c r="MF47" s="246"/>
      <c r="MG47" s="246"/>
      <c r="MH47" s="246"/>
      <c r="MI47" s="246"/>
      <c r="MJ47" s="246"/>
      <c r="MK47" s="246"/>
      <c r="ML47" s="246"/>
      <c r="MM47" s="246"/>
      <c r="MN47" s="246"/>
      <c r="MO47" s="246"/>
      <c r="MP47" s="246"/>
      <c r="MQ47" s="246"/>
      <c r="MR47" s="246"/>
      <c r="MS47" s="246"/>
      <c r="MT47" s="246"/>
      <c r="MU47" s="246"/>
      <c r="MV47" s="246"/>
      <c r="MW47" s="246"/>
      <c r="MX47" s="246"/>
      <c r="MY47" s="246"/>
      <c r="MZ47" s="246"/>
      <c r="NA47" s="246"/>
      <c r="NB47" s="246"/>
      <c r="NC47" s="246"/>
      <c r="ND47" s="246"/>
      <c r="NE47" s="246"/>
      <c r="NF47" s="246"/>
      <c r="NG47" s="246"/>
      <c r="NH47" s="246"/>
      <c r="NI47" s="246"/>
      <c r="NJ47" s="246"/>
      <c r="NK47" s="246"/>
      <c r="NL47" s="246"/>
      <c r="NM47" s="246"/>
      <c r="NN47" s="246"/>
      <c r="NO47" s="246"/>
      <c r="NP47" s="246"/>
      <c r="NQ47" s="246"/>
      <c r="NR47" s="246"/>
      <c r="NS47" s="246"/>
      <c r="NT47" s="246"/>
      <c r="NU47" s="246"/>
      <c r="NV47" s="246"/>
      <c r="NW47" s="246"/>
      <c r="NX47" s="246"/>
      <c r="NY47" s="246"/>
      <c r="NZ47" s="246"/>
      <c r="OA47" s="246"/>
      <c r="OB47" s="246"/>
      <c r="OC47" s="246"/>
      <c r="OD47" s="246"/>
      <c r="OE47" s="246"/>
      <c r="OF47" s="246"/>
      <c r="OG47" s="246"/>
      <c r="OH47" s="246"/>
      <c r="OI47" s="246"/>
      <c r="OJ47" s="246"/>
      <c r="OK47" s="246"/>
      <c r="OL47" s="246"/>
      <c r="OM47" s="246"/>
      <c r="ON47" s="246"/>
      <c r="OO47" s="246"/>
      <c r="OP47" s="246"/>
      <c r="OQ47" s="246"/>
      <c r="OR47" s="246"/>
      <c r="OS47" s="246"/>
      <c r="OT47" s="246"/>
      <c r="OU47" s="246"/>
      <c r="OV47" s="246"/>
      <c r="OW47" s="246"/>
      <c r="OX47" s="246"/>
      <c r="OY47" s="246"/>
      <c r="OZ47" s="246"/>
      <c r="PA47" s="246"/>
      <c r="PB47" s="246"/>
      <c r="PC47" s="246"/>
      <c r="PD47" s="246"/>
      <c r="PE47" s="246"/>
      <c r="PF47" s="246"/>
      <c r="PG47" s="246"/>
      <c r="PH47" s="246"/>
      <c r="PI47" s="246"/>
      <c r="PJ47" s="246"/>
      <c r="PK47" s="246"/>
      <c r="PL47" s="246"/>
      <c r="PM47" s="246"/>
      <c r="PN47" s="246"/>
      <c r="PO47" s="246"/>
      <c r="PP47" s="246"/>
      <c r="PQ47" s="246"/>
      <c r="PR47" s="246"/>
      <c r="PS47" s="246"/>
      <c r="PT47" s="246"/>
      <c r="PU47" s="246"/>
      <c r="PV47" s="246"/>
      <c r="PW47" s="246"/>
      <c r="PX47" s="246"/>
      <c r="PY47" s="246"/>
      <c r="PZ47" s="246"/>
      <c r="QA47" s="246"/>
      <c r="QB47" s="246"/>
      <c r="QC47" s="246"/>
      <c r="QD47" s="246"/>
      <c r="QE47" s="246"/>
      <c r="QF47" s="246"/>
      <c r="QG47" s="246"/>
      <c r="QH47" s="246"/>
      <c r="QI47" s="246"/>
      <c r="QJ47" s="246"/>
      <c r="QK47" s="246"/>
      <c r="QL47" s="246"/>
      <c r="QM47" s="246"/>
      <c r="QN47" s="246"/>
      <c r="QO47" s="246"/>
      <c r="QP47" s="246"/>
      <c r="QQ47" s="246"/>
      <c r="QR47" s="246"/>
      <c r="QS47" s="246"/>
      <c r="QT47" s="246"/>
      <c r="QU47" s="246"/>
      <c r="QV47" s="246"/>
      <c r="QW47" s="246"/>
      <c r="QX47" s="246"/>
      <c r="QY47" s="246"/>
      <c r="QZ47" s="246"/>
      <c r="RA47" s="246"/>
      <c r="RB47" s="246"/>
      <c r="RC47" s="246"/>
      <c r="RD47" s="246"/>
      <c r="RE47" s="246"/>
      <c r="RF47" s="246"/>
      <c r="RG47" s="246"/>
      <c r="RH47" s="246"/>
      <c r="RI47" s="246"/>
      <c r="RJ47" s="246"/>
      <c r="RK47" s="246"/>
      <c r="RL47" s="246"/>
      <c r="RM47" s="246"/>
      <c r="RN47" s="246"/>
      <c r="RO47" s="246"/>
      <c r="RP47" s="246"/>
      <c r="RQ47" s="246"/>
      <c r="RR47" s="246"/>
      <c r="RS47" s="246"/>
      <c r="RT47" s="246"/>
      <c r="RU47" s="246"/>
      <c r="RV47" s="246"/>
      <c r="RW47" s="246"/>
      <c r="RX47" s="246"/>
      <c r="RY47" s="246"/>
      <c r="RZ47" s="246"/>
      <c r="SA47" s="246"/>
      <c r="SB47" s="246"/>
      <c r="SC47" s="246"/>
      <c r="SD47" s="246"/>
      <c r="SE47" s="246"/>
      <c r="SF47" s="246"/>
      <c r="SG47" s="246"/>
      <c r="SH47" s="246"/>
      <c r="SI47" s="246"/>
      <c r="SJ47" s="246"/>
      <c r="SK47" s="246"/>
      <c r="SL47" s="246"/>
      <c r="SM47" s="246"/>
      <c r="SN47" s="246"/>
      <c r="SO47" s="246"/>
      <c r="SP47" s="246"/>
      <c r="SQ47" s="246"/>
      <c r="SR47" s="246"/>
      <c r="SS47" s="246"/>
      <c r="ST47" s="246"/>
      <c r="SU47" s="246"/>
      <c r="SV47" s="246"/>
      <c r="SW47" s="246"/>
      <c r="SX47" s="246"/>
      <c r="SY47" s="246"/>
      <c r="SZ47" s="246"/>
      <c r="TA47" s="246"/>
      <c r="TB47" s="246"/>
      <c r="TC47" s="246"/>
      <c r="TD47" s="246"/>
      <c r="TE47" s="246"/>
      <c r="TF47" s="246"/>
      <c r="TG47" s="246"/>
      <c r="TH47" s="246"/>
      <c r="TI47" s="246"/>
      <c r="TJ47" s="246"/>
      <c r="TK47" s="246"/>
      <c r="TL47" s="246"/>
      <c r="TM47" s="246"/>
      <c r="TN47" s="246"/>
      <c r="TO47" s="246"/>
      <c r="TP47" s="246"/>
      <c r="TQ47" s="246"/>
      <c r="TR47" s="246"/>
      <c r="TS47" s="246"/>
      <c r="TT47" s="246"/>
      <c r="TU47" s="246"/>
      <c r="TV47" s="246"/>
      <c r="TW47" s="246"/>
      <c r="TX47" s="246"/>
      <c r="TY47" s="246"/>
      <c r="TZ47" s="246"/>
      <c r="UA47" s="246"/>
      <c r="UB47" s="246"/>
      <c r="UC47" s="246"/>
      <c r="UD47" s="246"/>
      <c r="UE47" s="246"/>
      <c r="UF47" s="246"/>
      <c r="UG47" s="246"/>
      <c r="UH47" s="246"/>
      <c r="UI47" s="246"/>
      <c r="UJ47" s="246"/>
      <c r="UK47" s="246"/>
      <c r="UL47" s="246"/>
      <c r="UM47" s="246"/>
      <c r="UN47" s="246"/>
      <c r="UO47" s="246"/>
      <c r="UP47" s="246"/>
      <c r="UQ47" s="246"/>
      <c r="UR47" s="246"/>
      <c r="US47" s="246"/>
      <c r="UT47" s="246"/>
      <c r="UU47" s="246"/>
      <c r="UV47" s="246"/>
      <c r="UW47" s="246"/>
      <c r="UX47" s="246"/>
      <c r="UY47" s="246"/>
      <c r="UZ47" s="246"/>
      <c r="VA47" s="246"/>
      <c r="VB47" s="246"/>
      <c r="VC47" s="246"/>
      <c r="VD47" s="246"/>
      <c r="VE47" s="246"/>
      <c r="VF47" s="246"/>
      <c r="VG47" s="246"/>
      <c r="VH47" s="246"/>
      <c r="VI47" s="246"/>
      <c r="VJ47" s="246"/>
      <c r="VK47" s="246"/>
      <c r="VL47" s="246"/>
      <c r="VM47" s="246"/>
      <c r="VN47" s="246"/>
      <c r="VO47" s="246"/>
      <c r="VP47" s="246"/>
      <c r="VQ47" s="246"/>
      <c r="VR47" s="246"/>
      <c r="VS47" s="246"/>
      <c r="VT47" s="246"/>
      <c r="VU47" s="246"/>
      <c r="VV47" s="246"/>
      <c r="VW47" s="246"/>
      <c r="VX47" s="246"/>
      <c r="VY47" s="246"/>
      <c r="VZ47" s="246"/>
      <c r="WA47" s="246"/>
      <c r="WB47" s="246"/>
      <c r="WC47" s="246"/>
      <c r="WD47" s="246"/>
      <c r="WE47" s="246"/>
      <c r="WF47" s="246"/>
      <c r="WG47" s="246"/>
      <c r="WH47" s="246"/>
      <c r="WI47" s="246"/>
      <c r="WJ47" s="246"/>
      <c r="WK47" s="246"/>
      <c r="WL47" s="246"/>
      <c r="WM47" s="246"/>
      <c r="WN47" s="246"/>
      <c r="WO47" s="246"/>
      <c r="WP47" s="246"/>
      <c r="WQ47" s="246"/>
      <c r="WR47" s="246"/>
      <c r="WS47" s="246"/>
      <c r="WT47" s="246"/>
      <c r="WU47" s="246"/>
      <c r="WV47" s="246"/>
      <c r="WW47" s="246"/>
      <c r="WX47" s="246"/>
      <c r="WY47" s="246"/>
      <c r="WZ47" s="246"/>
      <c r="XA47" s="246"/>
      <c r="XB47" s="246"/>
      <c r="XC47" s="246"/>
      <c r="XD47" s="246"/>
      <c r="XE47" s="246"/>
      <c r="XF47" s="246"/>
      <c r="XG47" s="246"/>
      <c r="XH47" s="246"/>
      <c r="XI47" s="246"/>
      <c r="XJ47" s="246"/>
      <c r="XK47" s="246"/>
      <c r="XL47" s="246"/>
      <c r="XM47" s="246"/>
      <c r="XN47" s="246"/>
      <c r="XO47" s="246"/>
      <c r="XP47" s="246"/>
      <c r="XQ47" s="246"/>
      <c r="XR47" s="246"/>
      <c r="XS47" s="246"/>
      <c r="XT47" s="246"/>
      <c r="XU47" s="246"/>
      <c r="XV47" s="246"/>
      <c r="XW47" s="246"/>
      <c r="XX47" s="246"/>
      <c r="XY47" s="246"/>
      <c r="XZ47" s="246"/>
      <c r="YA47" s="246"/>
      <c r="YB47" s="246"/>
      <c r="YC47" s="246"/>
      <c r="YD47" s="246"/>
      <c r="YE47" s="246"/>
      <c r="YF47" s="246"/>
      <c r="YG47" s="246"/>
      <c r="YH47" s="246"/>
      <c r="YI47" s="246"/>
      <c r="YJ47" s="246"/>
      <c r="YK47" s="246"/>
      <c r="YL47" s="246"/>
      <c r="YM47" s="246"/>
      <c r="YN47" s="246"/>
      <c r="YO47" s="246"/>
      <c r="YP47" s="246"/>
      <c r="YQ47" s="246"/>
      <c r="YR47" s="246"/>
      <c r="YS47" s="246"/>
      <c r="YT47" s="246"/>
      <c r="YU47" s="246"/>
      <c r="YV47" s="246"/>
      <c r="YW47" s="246"/>
      <c r="YX47" s="246"/>
      <c r="YY47" s="246"/>
      <c r="YZ47" s="246"/>
      <c r="ZA47" s="246"/>
      <c r="ZB47" s="246"/>
      <c r="ZC47" s="246"/>
      <c r="ZD47" s="246"/>
      <c r="ZE47" s="246"/>
      <c r="ZF47" s="246"/>
      <c r="ZG47" s="246"/>
      <c r="ZH47" s="246"/>
      <c r="ZI47" s="246"/>
      <c r="ZJ47" s="246"/>
      <c r="ZK47" s="246"/>
      <c r="ZL47" s="246"/>
      <c r="ZM47" s="246"/>
      <c r="ZN47" s="246"/>
      <c r="ZO47" s="246"/>
      <c r="ZP47" s="246"/>
      <c r="ZQ47" s="246"/>
      <c r="ZR47" s="246"/>
      <c r="ZS47" s="246"/>
      <c r="ZT47" s="246"/>
      <c r="ZU47" s="246"/>
      <c r="ZV47" s="246"/>
      <c r="ZW47" s="246"/>
      <c r="ZX47" s="246"/>
      <c r="ZY47" s="246"/>
      <c r="ZZ47" s="246"/>
      <c r="AAA47" s="246"/>
      <c r="AAB47" s="246"/>
      <c r="AAC47" s="246"/>
      <c r="AAD47" s="246"/>
      <c r="AAE47" s="246"/>
      <c r="AAF47" s="246"/>
      <c r="AAG47" s="246"/>
      <c r="AAH47" s="246"/>
      <c r="AAI47" s="246"/>
      <c r="AAJ47" s="246"/>
      <c r="AAK47" s="246"/>
      <c r="AAL47" s="246"/>
      <c r="AAM47" s="246"/>
      <c r="AAN47" s="246"/>
      <c r="AAO47" s="246"/>
      <c r="AAP47" s="246"/>
      <c r="AAQ47" s="246"/>
      <c r="AAR47" s="246"/>
      <c r="AAS47" s="246"/>
      <c r="AAT47" s="246"/>
      <c r="AAU47" s="246"/>
      <c r="AAV47" s="246"/>
      <c r="AAW47" s="246"/>
      <c r="AAX47" s="246"/>
      <c r="AAY47" s="246"/>
      <c r="AAZ47" s="246"/>
      <c r="ABA47" s="246"/>
      <c r="ABB47" s="246"/>
      <c r="ABC47" s="246"/>
      <c r="ABD47" s="246"/>
      <c r="ABE47" s="246"/>
      <c r="ABF47" s="246"/>
      <c r="ABG47" s="246"/>
      <c r="ABH47" s="246"/>
      <c r="ABI47" s="246"/>
      <c r="ABJ47" s="246"/>
      <c r="ABK47" s="246"/>
      <c r="ABL47" s="246"/>
      <c r="ABM47" s="246"/>
      <c r="ABN47" s="246"/>
      <c r="ABO47" s="246"/>
      <c r="ABP47" s="246"/>
      <c r="ABQ47" s="246"/>
      <c r="ABR47" s="246"/>
      <c r="ABS47" s="246"/>
      <c r="ABT47" s="246"/>
      <c r="ABU47" s="246"/>
      <c r="ABV47" s="246"/>
      <c r="ABW47" s="246"/>
      <c r="ABX47" s="246"/>
      <c r="ABY47" s="246"/>
      <c r="ABZ47" s="246"/>
      <c r="ACA47" s="246"/>
      <c r="ACB47" s="246"/>
      <c r="ACC47" s="246"/>
      <c r="ACD47" s="246"/>
      <c r="ACE47" s="246"/>
      <c r="ACF47" s="246"/>
      <c r="ACG47" s="246"/>
      <c r="ACH47" s="246"/>
      <c r="ACI47" s="246"/>
      <c r="ACJ47" s="246"/>
      <c r="ACK47" s="246"/>
      <c r="ACL47" s="246"/>
      <c r="ACM47" s="246"/>
      <c r="ACN47" s="246"/>
      <c r="ACO47" s="246"/>
      <c r="ACP47" s="246"/>
      <c r="ACQ47" s="246"/>
      <c r="ACR47" s="246"/>
      <c r="ACS47" s="246"/>
      <c r="ACT47" s="246"/>
      <c r="ACU47" s="246"/>
      <c r="ACV47" s="246"/>
      <c r="ACW47" s="246"/>
      <c r="ACX47" s="246"/>
      <c r="ACY47" s="246"/>
      <c r="ACZ47" s="246"/>
      <c r="ADA47" s="246"/>
      <c r="ADB47" s="246"/>
      <c r="ADC47" s="246"/>
      <c r="ADD47" s="246"/>
      <c r="ADE47" s="246"/>
      <c r="ADF47" s="246"/>
      <c r="ADG47" s="246"/>
      <c r="ADH47" s="246"/>
      <c r="ADI47" s="246"/>
      <c r="ADJ47" s="246"/>
      <c r="ADK47" s="246"/>
      <c r="ADL47" s="246"/>
      <c r="ADM47" s="246"/>
      <c r="ADN47" s="246"/>
      <c r="ADO47" s="246"/>
      <c r="ADP47" s="246"/>
      <c r="ADQ47" s="246"/>
      <c r="ADR47" s="246"/>
      <c r="ADS47" s="246"/>
      <c r="ADT47" s="246"/>
      <c r="ADU47" s="246"/>
      <c r="ADV47" s="246"/>
      <c r="ADW47" s="246"/>
      <c r="ADX47" s="246"/>
      <c r="ADY47" s="246"/>
      <c r="ADZ47" s="246"/>
      <c r="AEA47" s="246"/>
      <c r="AEB47" s="246"/>
      <c r="AEC47" s="246"/>
      <c r="AED47" s="246"/>
      <c r="AEE47" s="246"/>
      <c r="AEF47" s="246"/>
      <c r="AEG47" s="246"/>
      <c r="AEH47" s="246"/>
      <c r="AEI47" s="246"/>
      <c r="AEJ47" s="246"/>
      <c r="AEK47" s="246"/>
      <c r="AEL47" s="246"/>
      <c r="AEM47" s="246"/>
      <c r="AEN47" s="246"/>
      <c r="AEO47" s="246"/>
      <c r="AEP47" s="246"/>
      <c r="AEQ47" s="246"/>
      <c r="AER47" s="246"/>
      <c r="AES47" s="246"/>
      <c r="AET47" s="246"/>
      <c r="AEU47" s="246"/>
      <c r="AEV47" s="246"/>
      <c r="AEW47" s="246"/>
      <c r="AEX47" s="246"/>
      <c r="AEY47" s="246"/>
      <c r="AEZ47" s="246"/>
      <c r="AFA47" s="246"/>
      <c r="AFB47" s="246"/>
      <c r="AFC47" s="246"/>
      <c r="AFD47" s="246"/>
      <c r="AFE47" s="246"/>
      <c r="AFF47" s="246"/>
      <c r="AFG47" s="246"/>
      <c r="AFH47" s="246"/>
      <c r="AFI47" s="246"/>
      <c r="AFJ47" s="246"/>
      <c r="AFK47" s="246"/>
      <c r="AFL47" s="246"/>
      <c r="AFM47" s="246"/>
      <c r="AFN47" s="246"/>
      <c r="AFO47" s="246"/>
      <c r="AFP47" s="246"/>
      <c r="AFQ47" s="246"/>
      <c r="AFR47" s="246"/>
      <c r="AFS47" s="246"/>
      <c r="AFT47" s="246"/>
      <c r="AFU47" s="246"/>
      <c r="AFV47" s="246"/>
      <c r="AFW47" s="246"/>
      <c r="AFX47" s="246"/>
      <c r="AFY47" s="246"/>
      <c r="AFZ47" s="246"/>
      <c r="AGA47" s="246"/>
      <c r="AGB47" s="246"/>
      <c r="AGC47" s="246"/>
      <c r="AGD47" s="246"/>
      <c r="AGE47" s="246"/>
      <c r="AGF47" s="246"/>
      <c r="AGG47" s="246"/>
      <c r="AGH47" s="246"/>
      <c r="AGI47" s="246"/>
      <c r="AGJ47" s="246"/>
      <c r="AGK47" s="246"/>
      <c r="AGL47" s="246"/>
      <c r="AGM47" s="246"/>
      <c r="AGN47" s="246"/>
      <c r="AGO47" s="246"/>
      <c r="AGP47" s="246"/>
      <c r="AGQ47" s="246"/>
      <c r="AGR47" s="246"/>
      <c r="AGS47" s="246"/>
      <c r="AGT47" s="246"/>
      <c r="AGU47" s="246"/>
      <c r="AGV47" s="246"/>
      <c r="AGW47" s="246"/>
      <c r="AGX47" s="246"/>
      <c r="AGY47" s="246"/>
      <c r="AGZ47" s="246"/>
      <c r="AHA47" s="246"/>
      <c r="AHB47" s="246"/>
      <c r="AHC47" s="246"/>
      <c r="AHD47" s="246"/>
      <c r="AHE47" s="246"/>
      <c r="AHF47" s="246"/>
      <c r="AHG47" s="246"/>
      <c r="AHH47" s="246"/>
      <c r="AHI47" s="246"/>
      <c r="AHJ47" s="246"/>
      <c r="AHK47" s="246"/>
      <c r="AHL47" s="246"/>
      <c r="AHM47" s="246"/>
      <c r="AHN47" s="246"/>
      <c r="AHO47" s="246"/>
      <c r="AHP47" s="246"/>
      <c r="AHQ47" s="246"/>
      <c r="AHR47" s="246"/>
      <c r="AHS47" s="246"/>
      <c r="AHT47" s="246"/>
      <c r="AHU47" s="246"/>
      <c r="AHV47" s="246"/>
      <c r="AHW47" s="246"/>
      <c r="AHX47" s="246"/>
      <c r="AHY47" s="246"/>
      <c r="AHZ47" s="246"/>
      <c r="AIA47" s="246"/>
      <c r="AIB47" s="246"/>
      <c r="AIC47" s="246"/>
      <c r="AID47" s="246"/>
      <c r="AIE47" s="246"/>
      <c r="AIF47" s="246"/>
      <c r="AIG47" s="246"/>
      <c r="AIH47" s="246"/>
      <c r="AII47" s="246"/>
      <c r="AIJ47" s="246"/>
      <c r="AIK47" s="246"/>
      <c r="AIL47" s="246"/>
      <c r="AIM47" s="246"/>
      <c r="AIN47" s="246"/>
      <c r="AIO47" s="246"/>
      <c r="AIP47" s="246"/>
      <c r="AIQ47" s="246"/>
      <c r="AIR47" s="246"/>
      <c r="AIS47" s="246"/>
      <c r="AIT47" s="246"/>
      <c r="AIU47" s="246"/>
      <c r="AIV47" s="246"/>
      <c r="AIW47" s="246"/>
      <c r="AIX47" s="246"/>
      <c r="AIY47" s="246"/>
      <c r="AIZ47" s="246"/>
      <c r="AJA47" s="246"/>
      <c r="AJB47" s="246"/>
      <c r="AJC47" s="246"/>
      <c r="AJD47" s="246"/>
      <c r="AJE47" s="246"/>
      <c r="AJF47" s="246"/>
      <c r="AJG47" s="246"/>
      <c r="AJH47" s="246"/>
      <c r="AJI47" s="246"/>
      <c r="AJJ47" s="246"/>
      <c r="AJK47" s="246"/>
      <c r="AJL47" s="246"/>
      <c r="AJM47" s="246"/>
      <c r="AJN47" s="246"/>
      <c r="AJO47" s="246"/>
      <c r="AJP47" s="246"/>
      <c r="AJQ47" s="246"/>
      <c r="AJR47" s="246"/>
      <c r="AJS47" s="246"/>
      <c r="AJT47" s="246"/>
      <c r="AJU47" s="246"/>
      <c r="AJV47" s="246"/>
      <c r="AJW47" s="246"/>
      <c r="AJX47" s="246"/>
      <c r="AJY47" s="246"/>
      <c r="AJZ47" s="246"/>
      <c r="AKA47" s="246"/>
      <c r="AKB47" s="246"/>
      <c r="AKC47" s="246"/>
      <c r="AKD47" s="246"/>
      <c r="AKE47" s="246"/>
      <c r="AKF47" s="246"/>
      <c r="AKG47" s="246"/>
      <c r="AKH47" s="246"/>
      <c r="AKI47" s="246"/>
      <c r="AKJ47" s="246"/>
      <c r="AKK47" s="246"/>
      <c r="AKL47" s="246"/>
      <c r="AKM47" s="246"/>
      <c r="AKN47" s="246"/>
      <c r="AKO47" s="246"/>
      <c r="AKP47" s="246"/>
      <c r="AKQ47" s="246"/>
      <c r="AKR47" s="246"/>
      <c r="AKS47" s="246"/>
      <c r="AKT47" s="246"/>
      <c r="AKU47" s="246"/>
      <c r="AKV47" s="246"/>
      <c r="AKW47" s="246"/>
      <c r="AKX47" s="246"/>
      <c r="AKY47" s="246"/>
      <c r="AKZ47" s="246"/>
      <c r="ALA47" s="246"/>
      <c r="ALB47" s="246"/>
      <c r="ALC47" s="246"/>
      <c r="ALD47" s="246"/>
      <c r="ALE47" s="246"/>
      <c r="ALF47" s="246"/>
      <c r="ALG47" s="246"/>
      <c r="ALH47" s="246"/>
      <c r="ALI47" s="246"/>
      <c r="ALJ47" s="246"/>
      <c r="ALK47" s="246"/>
      <c r="ALL47" s="246"/>
      <c r="ALM47" s="246"/>
      <c r="ALN47" s="246"/>
      <c r="ALO47" s="246"/>
      <c r="ALP47" s="246"/>
    </row>
    <row r="48" spans="1:1004" ht="21.75" customHeight="1" x14ac:dyDescent="0.2">
      <c r="A48" s="260"/>
      <c r="B48" s="255"/>
      <c r="C48" s="261"/>
      <c r="D48" s="262"/>
      <c r="E48" s="263"/>
      <c r="F48" s="264"/>
      <c r="G48" s="264">
        <f>SUM(F40:F47)</f>
        <v>0</v>
      </c>
    </row>
    <row r="49" spans="1:1004" s="248" customFormat="1" ht="19.5" customHeight="1" x14ac:dyDescent="0.2">
      <c r="A49" s="250">
        <v>2.6</v>
      </c>
      <c r="B49" s="278" t="s">
        <v>300</v>
      </c>
      <c r="C49" s="278"/>
      <c r="D49" s="317"/>
      <c r="E49" s="278"/>
      <c r="F49" s="278"/>
      <c r="G49" s="267"/>
    </row>
    <row r="50" spans="1:1004" s="248" customFormat="1" ht="78.75" x14ac:dyDescent="0.2">
      <c r="A50" s="279" t="s">
        <v>301</v>
      </c>
      <c r="B50" s="280" t="s">
        <v>302</v>
      </c>
      <c r="C50" s="281">
        <v>1</v>
      </c>
      <c r="D50" s="282" t="s">
        <v>3</v>
      </c>
      <c r="E50" s="283"/>
      <c r="F50" s="284">
        <f>+C50*E50</f>
        <v>0</v>
      </c>
      <c r="G50" s="267"/>
    </row>
    <row r="51" spans="1:1004" ht="21.75" customHeight="1" x14ac:dyDescent="0.2">
      <c r="A51" s="260"/>
      <c r="B51" s="255"/>
      <c r="C51" s="261"/>
      <c r="D51" s="262"/>
      <c r="E51" s="263"/>
      <c r="F51" s="264"/>
      <c r="G51" s="264">
        <f>SUM(F50)</f>
        <v>0</v>
      </c>
    </row>
    <row r="52" spans="1:1004" s="248" customFormat="1" ht="19.5" customHeight="1" x14ac:dyDescent="0.2">
      <c r="A52" s="250">
        <v>2.7</v>
      </c>
      <c r="B52" s="278" t="s">
        <v>267</v>
      </c>
      <c r="C52" s="278"/>
      <c r="D52" s="317"/>
      <c r="E52" s="278"/>
      <c r="F52" s="278"/>
      <c r="G52" s="267"/>
    </row>
    <row r="53" spans="1:1004" s="248" customFormat="1" ht="53.25" customHeight="1" x14ac:dyDescent="0.2">
      <c r="A53" s="285" t="s">
        <v>301</v>
      </c>
      <c r="B53" s="280" t="s">
        <v>394</v>
      </c>
      <c r="C53" s="286">
        <v>2</v>
      </c>
      <c r="D53" s="287" t="s">
        <v>253</v>
      </c>
      <c r="E53" s="288"/>
      <c r="F53" s="288">
        <f>+C53*E53</f>
        <v>0</v>
      </c>
      <c r="G53" s="267"/>
    </row>
    <row r="54" spans="1:1004" s="275" customFormat="1" ht="21.75" customHeight="1" x14ac:dyDescent="0.2">
      <c r="A54" s="276" t="s">
        <v>303</v>
      </c>
      <c r="B54" s="269" t="s">
        <v>304</v>
      </c>
      <c r="C54" s="270">
        <v>2</v>
      </c>
      <c r="D54" s="271" t="s">
        <v>253</v>
      </c>
      <c r="E54" s="272"/>
      <c r="F54" s="273">
        <f>+C54*E54</f>
        <v>0</v>
      </c>
      <c r="G54" s="277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246"/>
      <c r="BC54" s="246"/>
      <c r="BD54" s="246"/>
      <c r="BE54" s="246"/>
      <c r="BF54" s="246"/>
      <c r="BG54" s="246"/>
      <c r="BH54" s="246"/>
      <c r="BI54" s="246"/>
      <c r="BJ54" s="246"/>
      <c r="BK54" s="246"/>
      <c r="BL54" s="246"/>
      <c r="BM54" s="246"/>
      <c r="BN54" s="246"/>
      <c r="BO54" s="246"/>
      <c r="BP54" s="246"/>
      <c r="BQ54" s="246"/>
      <c r="BR54" s="246"/>
      <c r="BS54" s="246"/>
      <c r="BT54" s="246"/>
      <c r="BU54" s="246"/>
      <c r="BV54" s="246"/>
      <c r="BW54" s="246"/>
      <c r="BX54" s="246"/>
      <c r="BY54" s="246"/>
      <c r="BZ54" s="246"/>
      <c r="CA54" s="246"/>
      <c r="CB54" s="246"/>
      <c r="CC54" s="246"/>
      <c r="CD54" s="246"/>
      <c r="CE54" s="246"/>
      <c r="CF54" s="246"/>
      <c r="CG54" s="246"/>
      <c r="CH54" s="246"/>
      <c r="CI54" s="246"/>
      <c r="CJ54" s="246"/>
      <c r="CK54" s="246"/>
      <c r="CL54" s="246"/>
      <c r="CM54" s="246"/>
      <c r="CN54" s="246"/>
      <c r="CO54" s="246"/>
      <c r="CP54" s="246"/>
      <c r="CQ54" s="246"/>
      <c r="CR54" s="246"/>
      <c r="CS54" s="246"/>
      <c r="CT54" s="246"/>
      <c r="CU54" s="246"/>
      <c r="CV54" s="246"/>
      <c r="CW54" s="246"/>
      <c r="CX54" s="246"/>
      <c r="CY54" s="246"/>
      <c r="CZ54" s="246"/>
      <c r="DA54" s="246"/>
      <c r="DB54" s="246"/>
      <c r="DC54" s="246"/>
      <c r="DD54" s="246"/>
      <c r="DE54" s="246"/>
      <c r="DF54" s="246"/>
      <c r="DG54" s="246"/>
      <c r="DH54" s="246"/>
      <c r="DI54" s="246"/>
      <c r="DJ54" s="246"/>
      <c r="DK54" s="246"/>
      <c r="DL54" s="246"/>
      <c r="DM54" s="246"/>
      <c r="DN54" s="246"/>
      <c r="DO54" s="246"/>
      <c r="DP54" s="246"/>
      <c r="DQ54" s="246"/>
      <c r="DR54" s="246"/>
      <c r="DS54" s="246"/>
      <c r="DT54" s="246"/>
      <c r="DU54" s="246"/>
      <c r="DV54" s="246"/>
      <c r="DW54" s="246"/>
      <c r="DX54" s="246"/>
      <c r="DY54" s="246"/>
      <c r="DZ54" s="246"/>
      <c r="EA54" s="246"/>
      <c r="EB54" s="246"/>
      <c r="EC54" s="246"/>
      <c r="ED54" s="246"/>
      <c r="EE54" s="246"/>
      <c r="EF54" s="246"/>
      <c r="EG54" s="246"/>
      <c r="EH54" s="246"/>
      <c r="EI54" s="246"/>
      <c r="EJ54" s="246"/>
      <c r="EK54" s="246"/>
      <c r="EL54" s="246"/>
      <c r="EM54" s="246"/>
      <c r="EN54" s="246"/>
      <c r="EO54" s="246"/>
      <c r="EP54" s="246"/>
      <c r="EQ54" s="246"/>
      <c r="ER54" s="246"/>
      <c r="ES54" s="246"/>
      <c r="ET54" s="246"/>
      <c r="EU54" s="246"/>
      <c r="EV54" s="246"/>
      <c r="EW54" s="246"/>
      <c r="EX54" s="246"/>
      <c r="EY54" s="246"/>
      <c r="EZ54" s="246"/>
      <c r="FA54" s="246"/>
      <c r="FB54" s="246"/>
      <c r="FC54" s="246"/>
      <c r="FD54" s="246"/>
      <c r="FE54" s="246"/>
      <c r="FF54" s="246"/>
      <c r="FG54" s="246"/>
      <c r="FH54" s="246"/>
      <c r="FI54" s="246"/>
      <c r="FJ54" s="246"/>
      <c r="FK54" s="246"/>
      <c r="FL54" s="246"/>
      <c r="FM54" s="246"/>
      <c r="FN54" s="246"/>
      <c r="FO54" s="246"/>
      <c r="FP54" s="246"/>
      <c r="FQ54" s="246"/>
      <c r="FR54" s="246"/>
      <c r="FS54" s="246"/>
      <c r="FT54" s="246"/>
      <c r="FU54" s="246"/>
      <c r="FV54" s="246"/>
      <c r="FW54" s="246"/>
      <c r="FX54" s="246"/>
      <c r="FY54" s="246"/>
      <c r="FZ54" s="246"/>
      <c r="GA54" s="246"/>
      <c r="GB54" s="246"/>
      <c r="GC54" s="246"/>
      <c r="GD54" s="246"/>
      <c r="GE54" s="246"/>
      <c r="GF54" s="246"/>
      <c r="GG54" s="246"/>
      <c r="GH54" s="246"/>
      <c r="GI54" s="246"/>
      <c r="GJ54" s="246"/>
      <c r="GK54" s="246"/>
      <c r="GL54" s="246"/>
      <c r="GM54" s="246"/>
      <c r="GN54" s="246"/>
      <c r="GO54" s="246"/>
      <c r="GP54" s="246"/>
      <c r="GQ54" s="246"/>
      <c r="GR54" s="246"/>
      <c r="GS54" s="246"/>
      <c r="GT54" s="246"/>
      <c r="GU54" s="246"/>
      <c r="GV54" s="246"/>
      <c r="GW54" s="246"/>
      <c r="GX54" s="246"/>
      <c r="GY54" s="246"/>
      <c r="GZ54" s="246"/>
      <c r="HA54" s="246"/>
      <c r="HB54" s="246"/>
      <c r="HC54" s="246"/>
      <c r="HD54" s="246"/>
      <c r="HE54" s="246"/>
      <c r="HF54" s="246"/>
      <c r="HG54" s="246"/>
      <c r="HH54" s="246"/>
      <c r="HI54" s="246"/>
      <c r="HJ54" s="246"/>
      <c r="HK54" s="246"/>
      <c r="HL54" s="246"/>
      <c r="HM54" s="246"/>
      <c r="HN54" s="246"/>
      <c r="HO54" s="246"/>
      <c r="HP54" s="246"/>
      <c r="HQ54" s="246"/>
      <c r="HR54" s="246"/>
      <c r="HS54" s="246"/>
      <c r="HT54" s="246"/>
      <c r="HU54" s="246"/>
      <c r="HV54" s="246"/>
      <c r="HW54" s="246"/>
      <c r="HX54" s="246"/>
      <c r="HY54" s="246"/>
      <c r="HZ54" s="246"/>
      <c r="IA54" s="246"/>
      <c r="IB54" s="246"/>
      <c r="IC54" s="246"/>
      <c r="ID54" s="246"/>
      <c r="IE54" s="246"/>
      <c r="IF54" s="246"/>
      <c r="IG54" s="246"/>
      <c r="IH54" s="246"/>
      <c r="II54" s="246"/>
      <c r="IJ54" s="246"/>
      <c r="IK54" s="246"/>
      <c r="IL54" s="246"/>
      <c r="IM54" s="246"/>
      <c r="IN54" s="246"/>
      <c r="IO54" s="246"/>
      <c r="IP54" s="246"/>
      <c r="IQ54" s="246"/>
      <c r="IR54" s="246"/>
      <c r="IS54" s="246"/>
      <c r="IT54" s="246"/>
      <c r="IU54" s="246"/>
      <c r="IV54" s="246"/>
      <c r="IW54" s="246"/>
      <c r="IX54" s="246"/>
      <c r="IY54" s="246"/>
      <c r="IZ54" s="246"/>
      <c r="JA54" s="246"/>
      <c r="JB54" s="246"/>
      <c r="JC54" s="246"/>
      <c r="JD54" s="246"/>
      <c r="JE54" s="246"/>
      <c r="JF54" s="246"/>
      <c r="JG54" s="246"/>
      <c r="JH54" s="246"/>
      <c r="JI54" s="246"/>
      <c r="JJ54" s="246"/>
      <c r="JK54" s="246"/>
      <c r="JL54" s="246"/>
      <c r="JM54" s="246"/>
      <c r="JN54" s="246"/>
      <c r="JO54" s="246"/>
      <c r="JP54" s="246"/>
      <c r="JQ54" s="246"/>
      <c r="JR54" s="246"/>
      <c r="JS54" s="246"/>
      <c r="JT54" s="246"/>
      <c r="JU54" s="246"/>
      <c r="JV54" s="246"/>
      <c r="JW54" s="246"/>
      <c r="JX54" s="246"/>
      <c r="JY54" s="246"/>
      <c r="JZ54" s="246"/>
      <c r="KA54" s="246"/>
      <c r="KB54" s="246"/>
      <c r="KC54" s="246"/>
      <c r="KD54" s="246"/>
      <c r="KE54" s="246"/>
      <c r="KF54" s="246"/>
      <c r="KG54" s="246"/>
      <c r="KH54" s="246"/>
      <c r="KI54" s="246"/>
      <c r="KJ54" s="246"/>
      <c r="KK54" s="246"/>
      <c r="KL54" s="246"/>
      <c r="KM54" s="246"/>
      <c r="KN54" s="246"/>
      <c r="KO54" s="246"/>
      <c r="KP54" s="246"/>
      <c r="KQ54" s="246"/>
      <c r="KR54" s="246"/>
      <c r="KS54" s="246"/>
      <c r="KT54" s="246"/>
      <c r="KU54" s="246"/>
      <c r="KV54" s="246"/>
      <c r="KW54" s="246"/>
      <c r="KX54" s="246"/>
      <c r="KY54" s="246"/>
      <c r="KZ54" s="246"/>
      <c r="LA54" s="246"/>
      <c r="LB54" s="246"/>
      <c r="LC54" s="246"/>
      <c r="LD54" s="246"/>
      <c r="LE54" s="246"/>
      <c r="LF54" s="246"/>
      <c r="LG54" s="246"/>
      <c r="LH54" s="246"/>
      <c r="LI54" s="246"/>
      <c r="LJ54" s="246"/>
      <c r="LK54" s="246"/>
      <c r="LL54" s="246"/>
      <c r="LM54" s="246"/>
      <c r="LN54" s="246"/>
      <c r="LO54" s="246"/>
      <c r="LP54" s="246"/>
      <c r="LQ54" s="246"/>
      <c r="LR54" s="246"/>
      <c r="LS54" s="246"/>
      <c r="LT54" s="246"/>
      <c r="LU54" s="246"/>
      <c r="LV54" s="246"/>
      <c r="LW54" s="246"/>
      <c r="LX54" s="246"/>
      <c r="LY54" s="246"/>
      <c r="LZ54" s="246"/>
      <c r="MA54" s="246"/>
      <c r="MB54" s="246"/>
      <c r="MC54" s="246"/>
      <c r="MD54" s="246"/>
      <c r="ME54" s="246"/>
      <c r="MF54" s="246"/>
      <c r="MG54" s="246"/>
      <c r="MH54" s="246"/>
      <c r="MI54" s="246"/>
      <c r="MJ54" s="246"/>
      <c r="MK54" s="246"/>
      <c r="ML54" s="246"/>
      <c r="MM54" s="246"/>
      <c r="MN54" s="246"/>
      <c r="MO54" s="246"/>
      <c r="MP54" s="246"/>
      <c r="MQ54" s="246"/>
      <c r="MR54" s="246"/>
      <c r="MS54" s="246"/>
      <c r="MT54" s="246"/>
      <c r="MU54" s="246"/>
      <c r="MV54" s="246"/>
      <c r="MW54" s="246"/>
      <c r="MX54" s="246"/>
      <c r="MY54" s="246"/>
      <c r="MZ54" s="246"/>
      <c r="NA54" s="246"/>
      <c r="NB54" s="246"/>
      <c r="NC54" s="246"/>
      <c r="ND54" s="246"/>
      <c r="NE54" s="246"/>
      <c r="NF54" s="246"/>
      <c r="NG54" s="246"/>
      <c r="NH54" s="246"/>
      <c r="NI54" s="246"/>
      <c r="NJ54" s="246"/>
      <c r="NK54" s="246"/>
      <c r="NL54" s="246"/>
      <c r="NM54" s="246"/>
      <c r="NN54" s="246"/>
      <c r="NO54" s="246"/>
      <c r="NP54" s="246"/>
      <c r="NQ54" s="246"/>
      <c r="NR54" s="246"/>
      <c r="NS54" s="246"/>
      <c r="NT54" s="246"/>
      <c r="NU54" s="246"/>
      <c r="NV54" s="246"/>
      <c r="NW54" s="246"/>
      <c r="NX54" s="246"/>
      <c r="NY54" s="246"/>
      <c r="NZ54" s="246"/>
      <c r="OA54" s="246"/>
      <c r="OB54" s="246"/>
      <c r="OC54" s="246"/>
      <c r="OD54" s="246"/>
      <c r="OE54" s="246"/>
      <c r="OF54" s="246"/>
      <c r="OG54" s="246"/>
      <c r="OH54" s="246"/>
      <c r="OI54" s="246"/>
      <c r="OJ54" s="246"/>
      <c r="OK54" s="246"/>
      <c r="OL54" s="246"/>
      <c r="OM54" s="246"/>
      <c r="ON54" s="246"/>
      <c r="OO54" s="246"/>
      <c r="OP54" s="246"/>
      <c r="OQ54" s="246"/>
      <c r="OR54" s="246"/>
      <c r="OS54" s="246"/>
      <c r="OT54" s="246"/>
      <c r="OU54" s="246"/>
      <c r="OV54" s="246"/>
      <c r="OW54" s="246"/>
      <c r="OX54" s="246"/>
      <c r="OY54" s="246"/>
      <c r="OZ54" s="246"/>
      <c r="PA54" s="246"/>
      <c r="PB54" s="246"/>
      <c r="PC54" s="246"/>
      <c r="PD54" s="246"/>
      <c r="PE54" s="246"/>
      <c r="PF54" s="246"/>
      <c r="PG54" s="246"/>
      <c r="PH54" s="246"/>
      <c r="PI54" s="246"/>
      <c r="PJ54" s="246"/>
      <c r="PK54" s="246"/>
      <c r="PL54" s="246"/>
      <c r="PM54" s="246"/>
      <c r="PN54" s="246"/>
      <c r="PO54" s="246"/>
      <c r="PP54" s="246"/>
      <c r="PQ54" s="246"/>
      <c r="PR54" s="246"/>
      <c r="PS54" s="246"/>
      <c r="PT54" s="246"/>
      <c r="PU54" s="246"/>
      <c r="PV54" s="246"/>
      <c r="PW54" s="246"/>
      <c r="PX54" s="246"/>
      <c r="PY54" s="246"/>
      <c r="PZ54" s="246"/>
      <c r="QA54" s="246"/>
      <c r="QB54" s="246"/>
      <c r="QC54" s="246"/>
      <c r="QD54" s="246"/>
      <c r="QE54" s="246"/>
      <c r="QF54" s="246"/>
      <c r="QG54" s="246"/>
      <c r="QH54" s="246"/>
      <c r="QI54" s="246"/>
      <c r="QJ54" s="246"/>
      <c r="QK54" s="246"/>
      <c r="QL54" s="246"/>
      <c r="QM54" s="246"/>
      <c r="QN54" s="246"/>
      <c r="QO54" s="246"/>
      <c r="QP54" s="246"/>
      <c r="QQ54" s="246"/>
      <c r="QR54" s="246"/>
      <c r="QS54" s="246"/>
      <c r="QT54" s="246"/>
      <c r="QU54" s="246"/>
      <c r="QV54" s="246"/>
      <c r="QW54" s="246"/>
      <c r="QX54" s="246"/>
      <c r="QY54" s="246"/>
      <c r="QZ54" s="246"/>
      <c r="RA54" s="246"/>
      <c r="RB54" s="246"/>
      <c r="RC54" s="246"/>
      <c r="RD54" s="246"/>
      <c r="RE54" s="246"/>
      <c r="RF54" s="246"/>
      <c r="RG54" s="246"/>
      <c r="RH54" s="246"/>
      <c r="RI54" s="246"/>
      <c r="RJ54" s="246"/>
      <c r="RK54" s="246"/>
      <c r="RL54" s="246"/>
      <c r="RM54" s="246"/>
      <c r="RN54" s="246"/>
      <c r="RO54" s="246"/>
      <c r="RP54" s="246"/>
      <c r="RQ54" s="246"/>
      <c r="RR54" s="246"/>
      <c r="RS54" s="246"/>
      <c r="RT54" s="246"/>
      <c r="RU54" s="246"/>
      <c r="RV54" s="246"/>
      <c r="RW54" s="246"/>
      <c r="RX54" s="246"/>
      <c r="RY54" s="246"/>
      <c r="RZ54" s="246"/>
      <c r="SA54" s="246"/>
      <c r="SB54" s="246"/>
      <c r="SC54" s="246"/>
      <c r="SD54" s="246"/>
      <c r="SE54" s="246"/>
      <c r="SF54" s="246"/>
      <c r="SG54" s="246"/>
      <c r="SH54" s="246"/>
      <c r="SI54" s="246"/>
      <c r="SJ54" s="246"/>
      <c r="SK54" s="246"/>
      <c r="SL54" s="246"/>
      <c r="SM54" s="246"/>
      <c r="SN54" s="246"/>
      <c r="SO54" s="246"/>
      <c r="SP54" s="246"/>
      <c r="SQ54" s="246"/>
      <c r="SR54" s="246"/>
      <c r="SS54" s="246"/>
      <c r="ST54" s="246"/>
      <c r="SU54" s="246"/>
      <c r="SV54" s="246"/>
      <c r="SW54" s="246"/>
      <c r="SX54" s="246"/>
      <c r="SY54" s="246"/>
      <c r="SZ54" s="246"/>
      <c r="TA54" s="246"/>
      <c r="TB54" s="246"/>
      <c r="TC54" s="246"/>
      <c r="TD54" s="246"/>
      <c r="TE54" s="246"/>
      <c r="TF54" s="246"/>
      <c r="TG54" s="246"/>
      <c r="TH54" s="246"/>
      <c r="TI54" s="246"/>
      <c r="TJ54" s="246"/>
      <c r="TK54" s="246"/>
      <c r="TL54" s="246"/>
      <c r="TM54" s="246"/>
      <c r="TN54" s="246"/>
      <c r="TO54" s="246"/>
      <c r="TP54" s="246"/>
      <c r="TQ54" s="246"/>
      <c r="TR54" s="246"/>
      <c r="TS54" s="246"/>
      <c r="TT54" s="246"/>
      <c r="TU54" s="246"/>
      <c r="TV54" s="246"/>
      <c r="TW54" s="246"/>
      <c r="TX54" s="246"/>
      <c r="TY54" s="246"/>
      <c r="TZ54" s="246"/>
      <c r="UA54" s="246"/>
      <c r="UB54" s="246"/>
      <c r="UC54" s="246"/>
      <c r="UD54" s="246"/>
      <c r="UE54" s="246"/>
      <c r="UF54" s="246"/>
      <c r="UG54" s="246"/>
      <c r="UH54" s="246"/>
      <c r="UI54" s="246"/>
      <c r="UJ54" s="246"/>
      <c r="UK54" s="246"/>
      <c r="UL54" s="246"/>
      <c r="UM54" s="246"/>
      <c r="UN54" s="246"/>
      <c r="UO54" s="246"/>
      <c r="UP54" s="246"/>
      <c r="UQ54" s="246"/>
      <c r="UR54" s="246"/>
      <c r="US54" s="246"/>
      <c r="UT54" s="246"/>
      <c r="UU54" s="246"/>
      <c r="UV54" s="246"/>
      <c r="UW54" s="246"/>
      <c r="UX54" s="246"/>
      <c r="UY54" s="246"/>
      <c r="UZ54" s="246"/>
      <c r="VA54" s="246"/>
      <c r="VB54" s="246"/>
      <c r="VC54" s="246"/>
      <c r="VD54" s="246"/>
      <c r="VE54" s="246"/>
      <c r="VF54" s="246"/>
      <c r="VG54" s="246"/>
      <c r="VH54" s="246"/>
      <c r="VI54" s="246"/>
      <c r="VJ54" s="246"/>
      <c r="VK54" s="246"/>
      <c r="VL54" s="246"/>
      <c r="VM54" s="246"/>
      <c r="VN54" s="246"/>
      <c r="VO54" s="246"/>
      <c r="VP54" s="246"/>
      <c r="VQ54" s="246"/>
      <c r="VR54" s="246"/>
      <c r="VS54" s="246"/>
      <c r="VT54" s="246"/>
      <c r="VU54" s="246"/>
      <c r="VV54" s="246"/>
      <c r="VW54" s="246"/>
      <c r="VX54" s="246"/>
      <c r="VY54" s="246"/>
      <c r="VZ54" s="246"/>
      <c r="WA54" s="246"/>
      <c r="WB54" s="246"/>
      <c r="WC54" s="246"/>
      <c r="WD54" s="246"/>
      <c r="WE54" s="246"/>
      <c r="WF54" s="246"/>
      <c r="WG54" s="246"/>
      <c r="WH54" s="246"/>
      <c r="WI54" s="246"/>
      <c r="WJ54" s="246"/>
      <c r="WK54" s="246"/>
      <c r="WL54" s="246"/>
      <c r="WM54" s="246"/>
      <c r="WN54" s="246"/>
      <c r="WO54" s="246"/>
      <c r="WP54" s="246"/>
      <c r="WQ54" s="246"/>
      <c r="WR54" s="246"/>
      <c r="WS54" s="246"/>
      <c r="WT54" s="246"/>
      <c r="WU54" s="246"/>
      <c r="WV54" s="246"/>
      <c r="WW54" s="246"/>
      <c r="WX54" s="246"/>
      <c r="WY54" s="246"/>
      <c r="WZ54" s="246"/>
      <c r="XA54" s="246"/>
      <c r="XB54" s="246"/>
      <c r="XC54" s="246"/>
      <c r="XD54" s="246"/>
      <c r="XE54" s="246"/>
      <c r="XF54" s="246"/>
      <c r="XG54" s="246"/>
      <c r="XH54" s="246"/>
      <c r="XI54" s="246"/>
      <c r="XJ54" s="246"/>
      <c r="XK54" s="246"/>
      <c r="XL54" s="246"/>
      <c r="XM54" s="246"/>
      <c r="XN54" s="246"/>
      <c r="XO54" s="246"/>
      <c r="XP54" s="246"/>
      <c r="XQ54" s="246"/>
      <c r="XR54" s="246"/>
      <c r="XS54" s="246"/>
      <c r="XT54" s="246"/>
      <c r="XU54" s="246"/>
      <c r="XV54" s="246"/>
      <c r="XW54" s="246"/>
      <c r="XX54" s="246"/>
      <c r="XY54" s="246"/>
      <c r="XZ54" s="246"/>
      <c r="YA54" s="246"/>
      <c r="YB54" s="246"/>
      <c r="YC54" s="246"/>
      <c r="YD54" s="246"/>
      <c r="YE54" s="246"/>
      <c r="YF54" s="246"/>
      <c r="YG54" s="246"/>
      <c r="YH54" s="246"/>
      <c r="YI54" s="246"/>
      <c r="YJ54" s="246"/>
      <c r="YK54" s="246"/>
      <c r="YL54" s="246"/>
      <c r="YM54" s="246"/>
      <c r="YN54" s="246"/>
      <c r="YO54" s="246"/>
      <c r="YP54" s="246"/>
      <c r="YQ54" s="246"/>
      <c r="YR54" s="246"/>
      <c r="YS54" s="246"/>
      <c r="YT54" s="246"/>
      <c r="YU54" s="246"/>
      <c r="YV54" s="246"/>
      <c r="YW54" s="246"/>
      <c r="YX54" s="246"/>
      <c r="YY54" s="246"/>
      <c r="YZ54" s="246"/>
      <c r="ZA54" s="246"/>
      <c r="ZB54" s="246"/>
      <c r="ZC54" s="246"/>
      <c r="ZD54" s="246"/>
      <c r="ZE54" s="246"/>
      <c r="ZF54" s="246"/>
      <c r="ZG54" s="246"/>
      <c r="ZH54" s="246"/>
      <c r="ZI54" s="246"/>
      <c r="ZJ54" s="246"/>
      <c r="ZK54" s="246"/>
      <c r="ZL54" s="246"/>
      <c r="ZM54" s="246"/>
      <c r="ZN54" s="246"/>
      <c r="ZO54" s="246"/>
      <c r="ZP54" s="246"/>
      <c r="ZQ54" s="246"/>
      <c r="ZR54" s="246"/>
      <c r="ZS54" s="246"/>
      <c r="ZT54" s="246"/>
      <c r="ZU54" s="246"/>
      <c r="ZV54" s="246"/>
      <c r="ZW54" s="246"/>
      <c r="ZX54" s="246"/>
      <c r="ZY54" s="246"/>
      <c r="ZZ54" s="246"/>
      <c r="AAA54" s="246"/>
      <c r="AAB54" s="246"/>
      <c r="AAC54" s="246"/>
      <c r="AAD54" s="246"/>
      <c r="AAE54" s="246"/>
      <c r="AAF54" s="246"/>
      <c r="AAG54" s="246"/>
      <c r="AAH54" s="246"/>
      <c r="AAI54" s="246"/>
      <c r="AAJ54" s="246"/>
      <c r="AAK54" s="246"/>
      <c r="AAL54" s="246"/>
      <c r="AAM54" s="246"/>
      <c r="AAN54" s="246"/>
      <c r="AAO54" s="246"/>
      <c r="AAP54" s="246"/>
      <c r="AAQ54" s="246"/>
      <c r="AAR54" s="246"/>
      <c r="AAS54" s="246"/>
      <c r="AAT54" s="246"/>
      <c r="AAU54" s="246"/>
      <c r="AAV54" s="246"/>
      <c r="AAW54" s="246"/>
      <c r="AAX54" s="246"/>
      <c r="AAY54" s="246"/>
      <c r="AAZ54" s="246"/>
      <c r="ABA54" s="246"/>
      <c r="ABB54" s="246"/>
      <c r="ABC54" s="246"/>
      <c r="ABD54" s="246"/>
      <c r="ABE54" s="246"/>
      <c r="ABF54" s="246"/>
      <c r="ABG54" s="246"/>
      <c r="ABH54" s="246"/>
      <c r="ABI54" s="246"/>
      <c r="ABJ54" s="246"/>
      <c r="ABK54" s="246"/>
      <c r="ABL54" s="246"/>
      <c r="ABM54" s="246"/>
      <c r="ABN54" s="246"/>
      <c r="ABO54" s="246"/>
      <c r="ABP54" s="246"/>
      <c r="ABQ54" s="246"/>
      <c r="ABR54" s="246"/>
      <c r="ABS54" s="246"/>
      <c r="ABT54" s="246"/>
      <c r="ABU54" s="246"/>
      <c r="ABV54" s="246"/>
      <c r="ABW54" s="246"/>
      <c r="ABX54" s="246"/>
      <c r="ABY54" s="246"/>
      <c r="ABZ54" s="246"/>
      <c r="ACA54" s="246"/>
      <c r="ACB54" s="246"/>
      <c r="ACC54" s="246"/>
      <c r="ACD54" s="246"/>
      <c r="ACE54" s="246"/>
      <c r="ACF54" s="246"/>
      <c r="ACG54" s="246"/>
      <c r="ACH54" s="246"/>
      <c r="ACI54" s="246"/>
      <c r="ACJ54" s="246"/>
      <c r="ACK54" s="246"/>
      <c r="ACL54" s="246"/>
      <c r="ACM54" s="246"/>
      <c r="ACN54" s="246"/>
      <c r="ACO54" s="246"/>
      <c r="ACP54" s="246"/>
      <c r="ACQ54" s="246"/>
      <c r="ACR54" s="246"/>
      <c r="ACS54" s="246"/>
      <c r="ACT54" s="246"/>
      <c r="ACU54" s="246"/>
      <c r="ACV54" s="246"/>
      <c r="ACW54" s="246"/>
      <c r="ACX54" s="246"/>
      <c r="ACY54" s="246"/>
      <c r="ACZ54" s="246"/>
      <c r="ADA54" s="246"/>
      <c r="ADB54" s="246"/>
      <c r="ADC54" s="246"/>
      <c r="ADD54" s="246"/>
      <c r="ADE54" s="246"/>
      <c r="ADF54" s="246"/>
      <c r="ADG54" s="246"/>
      <c r="ADH54" s="246"/>
      <c r="ADI54" s="246"/>
      <c r="ADJ54" s="246"/>
      <c r="ADK54" s="246"/>
      <c r="ADL54" s="246"/>
      <c r="ADM54" s="246"/>
      <c r="ADN54" s="246"/>
      <c r="ADO54" s="246"/>
      <c r="ADP54" s="246"/>
      <c r="ADQ54" s="246"/>
      <c r="ADR54" s="246"/>
      <c r="ADS54" s="246"/>
      <c r="ADT54" s="246"/>
      <c r="ADU54" s="246"/>
      <c r="ADV54" s="246"/>
      <c r="ADW54" s="246"/>
      <c r="ADX54" s="246"/>
      <c r="ADY54" s="246"/>
      <c r="ADZ54" s="246"/>
      <c r="AEA54" s="246"/>
      <c r="AEB54" s="246"/>
      <c r="AEC54" s="246"/>
      <c r="AED54" s="246"/>
      <c r="AEE54" s="246"/>
      <c r="AEF54" s="246"/>
      <c r="AEG54" s="246"/>
      <c r="AEH54" s="246"/>
      <c r="AEI54" s="246"/>
      <c r="AEJ54" s="246"/>
      <c r="AEK54" s="246"/>
      <c r="AEL54" s="246"/>
      <c r="AEM54" s="246"/>
      <c r="AEN54" s="246"/>
      <c r="AEO54" s="246"/>
      <c r="AEP54" s="246"/>
      <c r="AEQ54" s="246"/>
      <c r="AER54" s="246"/>
      <c r="AES54" s="246"/>
      <c r="AET54" s="246"/>
      <c r="AEU54" s="246"/>
      <c r="AEV54" s="246"/>
      <c r="AEW54" s="246"/>
      <c r="AEX54" s="246"/>
      <c r="AEY54" s="246"/>
      <c r="AEZ54" s="246"/>
      <c r="AFA54" s="246"/>
      <c r="AFB54" s="246"/>
      <c r="AFC54" s="246"/>
      <c r="AFD54" s="246"/>
      <c r="AFE54" s="246"/>
      <c r="AFF54" s="246"/>
      <c r="AFG54" s="246"/>
      <c r="AFH54" s="246"/>
      <c r="AFI54" s="246"/>
      <c r="AFJ54" s="246"/>
      <c r="AFK54" s="246"/>
      <c r="AFL54" s="246"/>
      <c r="AFM54" s="246"/>
      <c r="AFN54" s="246"/>
      <c r="AFO54" s="246"/>
      <c r="AFP54" s="246"/>
      <c r="AFQ54" s="246"/>
      <c r="AFR54" s="246"/>
      <c r="AFS54" s="246"/>
      <c r="AFT54" s="246"/>
      <c r="AFU54" s="246"/>
      <c r="AFV54" s="246"/>
      <c r="AFW54" s="246"/>
      <c r="AFX54" s="246"/>
      <c r="AFY54" s="246"/>
      <c r="AFZ54" s="246"/>
      <c r="AGA54" s="246"/>
      <c r="AGB54" s="246"/>
      <c r="AGC54" s="246"/>
      <c r="AGD54" s="246"/>
      <c r="AGE54" s="246"/>
      <c r="AGF54" s="246"/>
      <c r="AGG54" s="246"/>
      <c r="AGH54" s="246"/>
      <c r="AGI54" s="246"/>
      <c r="AGJ54" s="246"/>
      <c r="AGK54" s="246"/>
      <c r="AGL54" s="246"/>
      <c r="AGM54" s="246"/>
      <c r="AGN54" s="246"/>
      <c r="AGO54" s="246"/>
      <c r="AGP54" s="246"/>
      <c r="AGQ54" s="246"/>
      <c r="AGR54" s="246"/>
      <c r="AGS54" s="246"/>
      <c r="AGT54" s="246"/>
      <c r="AGU54" s="246"/>
      <c r="AGV54" s="246"/>
      <c r="AGW54" s="246"/>
      <c r="AGX54" s="246"/>
      <c r="AGY54" s="246"/>
      <c r="AGZ54" s="246"/>
      <c r="AHA54" s="246"/>
      <c r="AHB54" s="246"/>
      <c r="AHC54" s="246"/>
      <c r="AHD54" s="246"/>
      <c r="AHE54" s="246"/>
      <c r="AHF54" s="246"/>
      <c r="AHG54" s="246"/>
      <c r="AHH54" s="246"/>
      <c r="AHI54" s="246"/>
      <c r="AHJ54" s="246"/>
      <c r="AHK54" s="246"/>
      <c r="AHL54" s="246"/>
      <c r="AHM54" s="246"/>
      <c r="AHN54" s="246"/>
      <c r="AHO54" s="246"/>
      <c r="AHP54" s="246"/>
      <c r="AHQ54" s="246"/>
      <c r="AHR54" s="246"/>
      <c r="AHS54" s="246"/>
      <c r="AHT54" s="246"/>
      <c r="AHU54" s="246"/>
      <c r="AHV54" s="246"/>
      <c r="AHW54" s="246"/>
      <c r="AHX54" s="246"/>
      <c r="AHY54" s="246"/>
      <c r="AHZ54" s="246"/>
      <c r="AIA54" s="246"/>
      <c r="AIB54" s="246"/>
      <c r="AIC54" s="246"/>
      <c r="AID54" s="246"/>
      <c r="AIE54" s="246"/>
      <c r="AIF54" s="246"/>
      <c r="AIG54" s="246"/>
      <c r="AIH54" s="246"/>
      <c r="AII54" s="246"/>
      <c r="AIJ54" s="246"/>
      <c r="AIK54" s="246"/>
      <c r="AIL54" s="246"/>
      <c r="AIM54" s="246"/>
      <c r="AIN54" s="246"/>
      <c r="AIO54" s="246"/>
      <c r="AIP54" s="246"/>
      <c r="AIQ54" s="246"/>
      <c r="AIR54" s="246"/>
      <c r="AIS54" s="246"/>
      <c r="AIT54" s="246"/>
      <c r="AIU54" s="246"/>
      <c r="AIV54" s="246"/>
      <c r="AIW54" s="246"/>
      <c r="AIX54" s="246"/>
      <c r="AIY54" s="246"/>
      <c r="AIZ54" s="246"/>
      <c r="AJA54" s="246"/>
      <c r="AJB54" s="246"/>
      <c r="AJC54" s="246"/>
      <c r="AJD54" s="246"/>
      <c r="AJE54" s="246"/>
      <c r="AJF54" s="246"/>
      <c r="AJG54" s="246"/>
      <c r="AJH54" s="246"/>
      <c r="AJI54" s="246"/>
      <c r="AJJ54" s="246"/>
      <c r="AJK54" s="246"/>
      <c r="AJL54" s="246"/>
      <c r="AJM54" s="246"/>
      <c r="AJN54" s="246"/>
      <c r="AJO54" s="246"/>
      <c r="AJP54" s="246"/>
      <c r="AJQ54" s="246"/>
      <c r="AJR54" s="246"/>
      <c r="AJS54" s="246"/>
      <c r="AJT54" s="246"/>
      <c r="AJU54" s="246"/>
      <c r="AJV54" s="246"/>
      <c r="AJW54" s="246"/>
      <c r="AJX54" s="246"/>
      <c r="AJY54" s="246"/>
      <c r="AJZ54" s="246"/>
      <c r="AKA54" s="246"/>
      <c r="AKB54" s="246"/>
      <c r="AKC54" s="246"/>
      <c r="AKD54" s="246"/>
      <c r="AKE54" s="246"/>
      <c r="AKF54" s="246"/>
      <c r="AKG54" s="246"/>
      <c r="AKH54" s="246"/>
      <c r="AKI54" s="246"/>
      <c r="AKJ54" s="246"/>
      <c r="AKK54" s="246"/>
      <c r="AKL54" s="246"/>
      <c r="AKM54" s="246"/>
      <c r="AKN54" s="246"/>
      <c r="AKO54" s="246"/>
      <c r="AKP54" s="246"/>
      <c r="AKQ54" s="246"/>
      <c r="AKR54" s="246"/>
      <c r="AKS54" s="246"/>
      <c r="AKT54" s="246"/>
      <c r="AKU54" s="246"/>
      <c r="AKV54" s="246"/>
      <c r="AKW54" s="246"/>
      <c r="AKX54" s="246"/>
      <c r="AKY54" s="246"/>
      <c r="AKZ54" s="246"/>
      <c r="ALA54" s="246"/>
      <c r="ALB54" s="246"/>
      <c r="ALC54" s="246"/>
      <c r="ALD54" s="246"/>
      <c r="ALE54" s="246"/>
      <c r="ALF54" s="246"/>
      <c r="ALG54" s="246"/>
      <c r="ALH54" s="246"/>
      <c r="ALI54" s="246"/>
      <c r="ALJ54" s="246"/>
      <c r="ALK54" s="246"/>
      <c r="ALL54" s="246"/>
      <c r="ALM54" s="246"/>
      <c r="ALN54" s="246"/>
      <c r="ALO54" s="246"/>
      <c r="ALP54" s="246"/>
    </row>
    <row r="55" spans="1:1004" s="275" customFormat="1" ht="21.75" customHeight="1" x14ac:dyDescent="0.2">
      <c r="A55" s="276" t="s">
        <v>305</v>
      </c>
      <c r="B55" s="269" t="s">
        <v>306</v>
      </c>
      <c r="C55" s="270">
        <v>2</v>
      </c>
      <c r="D55" s="271" t="s">
        <v>253</v>
      </c>
      <c r="E55" s="272"/>
      <c r="F55" s="273">
        <f>+C55*E55</f>
        <v>0</v>
      </c>
      <c r="G55" s="277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6"/>
      <c r="BR55" s="246"/>
      <c r="BS55" s="246"/>
      <c r="BT55" s="246"/>
      <c r="BU55" s="246"/>
      <c r="BV55" s="246"/>
      <c r="BW55" s="246"/>
      <c r="BX55" s="246"/>
      <c r="BY55" s="246"/>
      <c r="BZ55" s="246"/>
      <c r="CA55" s="246"/>
      <c r="CB55" s="246"/>
      <c r="CC55" s="246"/>
      <c r="CD55" s="246"/>
      <c r="CE55" s="246"/>
      <c r="CF55" s="246"/>
      <c r="CG55" s="246"/>
      <c r="CH55" s="246"/>
      <c r="CI55" s="246"/>
      <c r="CJ55" s="246"/>
      <c r="CK55" s="246"/>
      <c r="CL55" s="246"/>
      <c r="CM55" s="246"/>
      <c r="CN55" s="246"/>
      <c r="CO55" s="246"/>
      <c r="CP55" s="246"/>
      <c r="CQ55" s="246"/>
      <c r="CR55" s="246"/>
      <c r="CS55" s="246"/>
      <c r="CT55" s="246"/>
      <c r="CU55" s="246"/>
      <c r="CV55" s="246"/>
      <c r="CW55" s="246"/>
      <c r="CX55" s="246"/>
      <c r="CY55" s="246"/>
      <c r="CZ55" s="246"/>
      <c r="DA55" s="246"/>
      <c r="DB55" s="246"/>
      <c r="DC55" s="246"/>
      <c r="DD55" s="246"/>
      <c r="DE55" s="246"/>
      <c r="DF55" s="246"/>
      <c r="DG55" s="246"/>
      <c r="DH55" s="246"/>
      <c r="DI55" s="246"/>
      <c r="DJ55" s="246"/>
      <c r="DK55" s="246"/>
      <c r="DL55" s="246"/>
      <c r="DM55" s="246"/>
      <c r="DN55" s="246"/>
      <c r="DO55" s="246"/>
      <c r="DP55" s="246"/>
      <c r="DQ55" s="246"/>
      <c r="DR55" s="246"/>
      <c r="DS55" s="246"/>
      <c r="DT55" s="246"/>
      <c r="DU55" s="246"/>
      <c r="DV55" s="246"/>
      <c r="DW55" s="246"/>
      <c r="DX55" s="246"/>
      <c r="DY55" s="246"/>
      <c r="DZ55" s="246"/>
      <c r="EA55" s="246"/>
      <c r="EB55" s="246"/>
      <c r="EC55" s="246"/>
      <c r="ED55" s="246"/>
      <c r="EE55" s="246"/>
      <c r="EF55" s="246"/>
      <c r="EG55" s="246"/>
      <c r="EH55" s="246"/>
      <c r="EI55" s="246"/>
      <c r="EJ55" s="246"/>
      <c r="EK55" s="246"/>
      <c r="EL55" s="246"/>
      <c r="EM55" s="246"/>
      <c r="EN55" s="246"/>
      <c r="EO55" s="246"/>
      <c r="EP55" s="246"/>
      <c r="EQ55" s="246"/>
      <c r="ER55" s="246"/>
      <c r="ES55" s="246"/>
      <c r="ET55" s="246"/>
      <c r="EU55" s="246"/>
      <c r="EV55" s="246"/>
      <c r="EW55" s="246"/>
      <c r="EX55" s="246"/>
      <c r="EY55" s="246"/>
      <c r="EZ55" s="246"/>
      <c r="FA55" s="246"/>
      <c r="FB55" s="246"/>
      <c r="FC55" s="246"/>
      <c r="FD55" s="246"/>
      <c r="FE55" s="246"/>
      <c r="FF55" s="246"/>
      <c r="FG55" s="246"/>
      <c r="FH55" s="246"/>
      <c r="FI55" s="246"/>
      <c r="FJ55" s="246"/>
      <c r="FK55" s="246"/>
      <c r="FL55" s="246"/>
      <c r="FM55" s="246"/>
      <c r="FN55" s="246"/>
      <c r="FO55" s="246"/>
      <c r="FP55" s="246"/>
      <c r="FQ55" s="246"/>
      <c r="FR55" s="246"/>
      <c r="FS55" s="246"/>
      <c r="FT55" s="246"/>
      <c r="FU55" s="246"/>
      <c r="FV55" s="246"/>
      <c r="FW55" s="246"/>
      <c r="FX55" s="246"/>
      <c r="FY55" s="246"/>
      <c r="FZ55" s="246"/>
      <c r="GA55" s="246"/>
      <c r="GB55" s="246"/>
      <c r="GC55" s="246"/>
      <c r="GD55" s="246"/>
      <c r="GE55" s="246"/>
      <c r="GF55" s="246"/>
      <c r="GG55" s="246"/>
      <c r="GH55" s="246"/>
      <c r="GI55" s="246"/>
      <c r="GJ55" s="246"/>
      <c r="GK55" s="246"/>
      <c r="GL55" s="246"/>
      <c r="GM55" s="246"/>
      <c r="GN55" s="246"/>
      <c r="GO55" s="246"/>
      <c r="GP55" s="246"/>
      <c r="GQ55" s="246"/>
      <c r="GR55" s="246"/>
      <c r="GS55" s="246"/>
      <c r="GT55" s="246"/>
      <c r="GU55" s="246"/>
      <c r="GV55" s="246"/>
      <c r="GW55" s="246"/>
      <c r="GX55" s="246"/>
      <c r="GY55" s="246"/>
      <c r="GZ55" s="246"/>
      <c r="HA55" s="246"/>
      <c r="HB55" s="246"/>
      <c r="HC55" s="246"/>
      <c r="HD55" s="246"/>
      <c r="HE55" s="246"/>
      <c r="HF55" s="246"/>
      <c r="HG55" s="246"/>
      <c r="HH55" s="246"/>
      <c r="HI55" s="246"/>
      <c r="HJ55" s="246"/>
      <c r="HK55" s="246"/>
      <c r="HL55" s="246"/>
      <c r="HM55" s="246"/>
      <c r="HN55" s="246"/>
      <c r="HO55" s="246"/>
      <c r="HP55" s="246"/>
      <c r="HQ55" s="246"/>
      <c r="HR55" s="246"/>
      <c r="HS55" s="246"/>
      <c r="HT55" s="246"/>
      <c r="HU55" s="246"/>
      <c r="HV55" s="246"/>
      <c r="HW55" s="246"/>
      <c r="HX55" s="246"/>
      <c r="HY55" s="246"/>
      <c r="HZ55" s="246"/>
      <c r="IA55" s="246"/>
      <c r="IB55" s="246"/>
      <c r="IC55" s="246"/>
      <c r="ID55" s="246"/>
      <c r="IE55" s="246"/>
      <c r="IF55" s="246"/>
      <c r="IG55" s="246"/>
      <c r="IH55" s="246"/>
      <c r="II55" s="246"/>
      <c r="IJ55" s="246"/>
      <c r="IK55" s="246"/>
      <c r="IL55" s="246"/>
      <c r="IM55" s="246"/>
      <c r="IN55" s="246"/>
      <c r="IO55" s="246"/>
      <c r="IP55" s="246"/>
      <c r="IQ55" s="246"/>
      <c r="IR55" s="246"/>
      <c r="IS55" s="246"/>
      <c r="IT55" s="246"/>
      <c r="IU55" s="246"/>
      <c r="IV55" s="246"/>
      <c r="IW55" s="246"/>
      <c r="IX55" s="246"/>
      <c r="IY55" s="246"/>
      <c r="IZ55" s="246"/>
      <c r="JA55" s="246"/>
      <c r="JB55" s="246"/>
      <c r="JC55" s="246"/>
      <c r="JD55" s="246"/>
      <c r="JE55" s="246"/>
      <c r="JF55" s="246"/>
      <c r="JG55" s="246"/>
      <c r="JH55" s="246"/>
      <c r="JI55" s="246"/>
      <c r="JJ55" s="246"/>
      <c r="JK55" s="246"/>
      <c r="JL55" s="246"/>
      <c r="JM55" s="246"/>
      <c r="JN55" s="246"/>
      <c r="JO55" s="246"/>
      <c r="JP55" s="246"/>
      <c r="JQ55" s="246"/>
      <c r="JR55" s="246"/>
      <c r="JS55" s="246"/>
      <c r="JT55" s="246"/>
      <c r="JU55" s="246"/>
      <c r="JV55" s="246"/>
      <c r="JW55" s="246"/>
      <c r="JX55" s="246"/>
      <c r="JY55" s="246"/>
      <c r="JZ55" s="246"/>
      <c r="KA55" s="246"/>
      <c r="KB55" s="246"/>
      <c r="KC55" s="246"/>
      <c r="KD55" s="246"/>
      <c r="KE55" s="246"/>
      <c r="KF55" s="246"/>
      <c r="KG55" s="246"/>
      <c r="KH55" s="246"/>
      <c r="KI55" s="246"/>
      <c r="KJ55" s="246"/>
      <c r="KK55" s="246"/>
      <c r="KL55" s="246"/>
      <c r="KM55" s="246"/>
      <c r="KN55" s="246"/>
      <c r="KO55" s="246"/>
      <c r="KP55" s="246"/>
      <c r="KQ55" s="246"/>
      <c r="KR55" s="246"/>
      <c r="KS55" s="246"/>
      <c r="KT55" s="246"/>
      <c r="KU55" s="246"/>
      <c r="KV55" s="246"/>
      <c r="KW55" s="246"/>
      <c r="KX55" s="246"/>
      <c r="KY55" s="246"/>
      <c r="KZ55" s="246"/>
      <c r="LA55" s="246"/>
      <c r="LB55" s="246"/>
      <c r="LC55" s="246"/>
      <c r="LD55" s="246"/>
      <c r="LE55" s="246"/>
      <c r="LF55" s="246"/>
      <c r="LG55" s="246"/>
      <c r="LH55" s="246"/>
      <c r="LI55" s="246"/>
      <c r="LJ55" s="246"/>
      <c r="LK55" s="246"/>
      <c r="LL55" s="246"/>
      <c r="LM55" s="246"/>
      <c r="LN55" s="246"/>
      <c r="LO55" s="246"/>
      <c r="LP55" s="246"/>
      <c r="LQ55" s="246"/>
      <c r="LR55" s="246"/>
      <c r="LS55" s="246"/>
      <c r="LT55" s="246"/>
      <c r="LU55" s="246"/>
      <c r="LV55" s="246"/>
      <c r="LW55" s="246"/>
      <c r="LX55" s="246"/>
      <c r="LY55" s="246"/>
      <c r="LZ55" s="246"/>
      <c r="MA55" s="246"/>
      <c r="MB55" s="246"/>
      <c r="MC55" s="246"/>
      <c r="MD55" s="246"/>
      <c r="ME55" s="246"/>
      <c r="MF55" s="246"/>
      <c r="MG55" s="246"/>
      <c r="MH55" s="246"/>
      <c r="MI55" s="246"/>
      <c r="MJ55" s="246"/>
      <c r="MK55" s="246"/>
      <c r="ML55" s="246"/>
      <c r="MM55" s="246"/>
      <c r="MN55" s="246"/>
      <c r="MO55" s="246"/>
      <c r="MP55" s="246"/>
      <c r="MQ55" s="246"/>
      <c r="MR55" s="246"/>
      <c r="MS55" s="246"/>
      <c r="MT55" s="246"/>
      <c r="MU55" s="246"/>
      <c r="MV55" s="246"/>
      <c r="MW55" s="246"/>
      <c r="MX55" s="246"/>
      <c r="MY55" s="246"/>
      <c r="MZ55" s="246"/>
      <c r="NA55" s="246"/>
      <c r="NB55" s="246"/>
      <c r="NC55" s="246"/>
      <c r="ND55" s="246"/>
      <c r="NE55" s="246"/>
      <c r="NF55" s="246"/>
      <c r="NG55" s="246"/>
      <c r="NH55" s="246"/>
      <c r="NI55" s="246"/>
      <c r="NJ55" s="246"/>
      <c r="NK55" s="246"/>
      <c r="NL55" s="246"/>
      <c r="NM55" s="246"/>
      <c r="NN55" s="246"/>
      <c r="NO55" s="246"/>
      <c r="NP55" s="246"/>
      <c r="NQ55" s="246"/>
      <c r="NR55" s="246"/>
      <c r="NS55" s="246"/>
      <c r="NT55" s="246"/>
      <c r="NU55" s="246"/>
      <c r="NV55" s="246"/>
      <c r="NW55" s="246"/>
      <c r="NX55" s="246"/>
      <c r="NY55" s="246"/>
      <c r="NZ55" s="246"/>
      <c r="OA55" s="246"/>
      <c r="OB55" s="246"/>
      <c r="OC55" s="246"/>
      <c r="OD55" s="246"/>
      <c r="OE55" s="246"/>
      <c r="OF55" s="246"/>
      <c r="OG55" s="246"/>
      <c r="OH55" s="246"/>
      <c r="OI55" s="246"/>
      <c r="OJ55" s="246"/>
      <c r="OK55" s="246"/>
      <c r="OL55" s="246"/>
      <c r="OM55" s="246"/>
      <c r="ON55" s="246"/>
      <c r="OO55" s="246"/>
      <c r="OP55" s="246"/>
      <c r="OQ55" s="246"/>
      <c r="OR55" s="246"/>
      <c r="OS55" s="246"/>
      <c r="OT55" s="246"/>
      <c r="OU55" s="246"/>
      <c r="OV55" s="246"/>
      <c r="OW55" s="246"/>
      <c r="OX55" s="246"/>
      <c r="OY55" s="246"/>
      <c r="OZ55" s="246"/>
      <c r="PA55" s="246"/>
      <c r="PB55" s="246"/>
      <c r="PC55" s="246"/>
      <c r="PD55" s="246"/>
      <c r="PE55" s="246"/>
      <c r="PF55" s="246"/>
      <c r="PG55" s="246"/>
      <c r="PH55" s="246"/>
      <c r="PI55" s="246"/>
      <c r="PJ55" s="246"/>
      <c r="PK55" s="246"/>
      <c r="PL55" s="246"/>
      <c r="PM55" s="246"/>
      <c r="PN55" s="246"/>
      <c r="PO55" s="246"/>
      <c r="PP55" s="246"/>
      <c r="PQ55" s="246"/>
      <c r="PR55" s="246"/>
      <c r="PS55" s="246"/>
      <c r="PT55" s="246"/>
      <c r="PU55" s="246"/>
      <c r="PV55" s="246"/>
      <c r="PW55" s="246"/>
      <c r="PX55" s="246"/>
      <c r="PY55" s="246"/>
      <c r="PZ55" s="246"/>
      <c r="QA55" s="246"/>
      <c r="QB55" s="246"/>
      <c r="QC55" s="246"/>
      <c r="QD55" s="246"/>
      <c r="QE55" s="246"/>
      <c r="QF55" s="246"/>
      <c r="QG55" s="246"/>
      <c r="QH55" s="246"/>
      <c r="QI55" s="246"/>
      <c r="QJ55" s="246"/>
      <c r="QK55" s="246"/>
      <c r="QL55" s="246"/>
      <c r="QM55" s="246"/>
      <c r="QN55" s="246"/>
      <c r="QO55" s="246"/>
      <c r="QP55" s="246"/>
      <c r="QQ55" s="246"/>
      <c r="QR55" s="246"/>
      <c r="QS55" s="246"/>
      <c r="QT55" s="246"/>
      <c r="QU55" s="246"/>
      <c r="QV55" s="246"/>
      <c r="QW55" s="246"/>
      <c r="QX55" s="246"/>
      <c r="QY55" s="246"/>
      <c r="QZ55" s="246"/>
      <c r="RA55" s="246"/>
      <c r="RB55" s="246"/>
      <c r="RC55" s="246"/>
      <c r="RD55" s="246"/>
      <c r="RE55" s="246"/>
      <c r="RF55" s="246"/>
      <c r="RG55" s="246"/>
      <c r="RH55" s="246"/>
      <c r="RI55" s="246"/>
      <c r="RJ55" s="246"/>
      <c r="RK55" s="246"/>
      <c r="RL55" s="246"/>
      <c r="RM55" s="246"/>
      <c r="RN55" s="246"/>
      <c r="RO55" s="246"/>
      <c r="RP55" s="246"/>
      <c r="RQ55" s="246"/>
      <c r="RR55" s="246"/>
      <c r="RS55" s="246"/>
      <c r="RT55" s="246"/>
      <c r="RU55" s="246"/>
      <c r="RV55" s="246"/>
      <c r="RW55" s="246"/>
      <c r="RX55" s="246"/>
      <c r="RY55" s="246"/>
      <c r="RZ55" s="246"/>
      <c r="SA55" s="246"/>
      <c r="SB55" s="246"/>
      <c r="SC55" s="246"/>
      <c r="SD55" s="246"/>
      <c r="SE55" s="246"/>
      <c r="SF55" s="246"/>
      <c r="SG55" s="246"/>
      <c r="SH55" s="246"/>
      <c r="SI55" s="246"/>
      <c r="SJ55" s="246"/>
      <c r="SK55" s="246"/>
      <c r="SL55" s="246"/>
      <c r="SM55" s="246"/>
      <c r="SN55" s="246"/>
      <c r="SO55" s="246"/>
      <c r="SP55" s="246"/>
      <c r="SQ55" s="246"/>
      <c r="SR55" s="246"/>
      <c r="SS55" s="246"/>
      <c r="ST55" s="246"/>
      <c r="SU55" s="246"/>
      <c r="SV55" s="246"/>
      <c r="SW55" s="246"/>
      <c r="SX55" s="246"/>
      <c r="SY55" s="246"/>
      <c r="SZ55" s="246"/>
      <c r="TA55" s="246"/>
      <c r="TB55" s="246"/>
      <c r="TC55" s="246"/>
      <c r="TD55" s="246"/>
      <c r="TE55" s="246"/>
      <c r="TF55" s="246"/>
      <c r="TG55" s="246"/>
      <c r="TH55" s="246"/>
      <c r="TI55" s="246"/>
      <c r="TJ55" s="246"/>
      <c r="TK55" s="246"/>
      <c r="TL55" s="246"/>
      <c r="TM55" s="246"/>
      <c r="TN55" s="246"/>
      <c r="TO55" s="246"/>
      <c r="TP55" s="246"/>
      <c r="TQ55" s="246"/>
      <c r="TR55" s="246"/>
      <c r="TS55" s="246"/>
      <c r="TT55" s="246"/>
      <c r="TU55" s="246"/>
      <c r="TV55" s="246"/>
      <c r="TW55" s="246"/>
      <c r="TX55" s="246"/>
      <c r="TY55" s="246"/>
      <c r="TZ55" s="246"/>
      <c r="UA55" s="246"/>
      <c r="UB55" s="246"/>
      <c r="UC55" s="246"/>
      <c r="UD55" s="246"/>
      <c r="UE55" s="246"/>
      <c r="UF55" s="246"/>
      <c r="UG55" s="246"/>
      <c r="UH55" s="246"/>
      <c r="UI55" s="246"/>
      <c r="UJ55" s="246"/>
      <c r="UK55" s="246"/>
      <c r="UL55" s="246"/>
      <c r="UM55" s="246"/>
      <c r="UN55" s="246"/>
      <c r="UO55" s="246"/>
      <c r="UP55" s="246"/>
      <c r="UQ55" s="246"/>
      <c r="UR55" s="246"/>
      <c r="US55" s="246"/>
      <c r="UT55" s="246"/>
      <c r="UU55" s="246"/>
      <c r="UV55" s="246"/>
      <c r="UW55" s="246"/>
      <c r="UX55" s="246"/>
      <c r="UY55" s="246"/>
      <c r="UZ55" s="246"/>
      <c r="VA55" s="246"/>
      <c r="VB55" s="246"/>
      <c r="VC55" s="246"/>
      <c r="VD55" s="246"/>
      <c r="VE55" s="246"/>
      <c r="VF55" s="246"/>
      <c r="VG55" s="246"/>
      <c r="VH55" s="246"/>
      <c r="VI55" s="246"/>
      <c r="VJ55" s="246"/>
      <c r="VK55" s="246"/>
      <c r="VL55" s="246"/>
      <c r="VM55" s="246"/>
      <c r="VN55" s="246"/>
      <c r="VO55" s="246"/>
      <c r="VP55" s="246"/>
      <c r="VQ55" s="246"/>
      <c r="VR55" s="246"/>
      <c r="VS55" s="246"/>
      <c r="VT55" s="246"/>
      <c r="VU55" s="246"/>
      <c r="VV55" s="246"/>
      <c r="VW55" s="246"/>
      <c r="VX55" s="246"/>
      <c r="VY55" s="246"/>
      <c r="VZ55" s="246"/>
      <c r="WA55" s="246"/>
      <c r="WB55" s="246"/>
      <c r="WC55" s="246"/>
      <c r="WD55" s="246"/>
      <c r="WE55" s="246"/>
      <c r="WF55" s="246"/>
      <c r="WG55" s="246"/>
      <c r="WH55" s="246"/>
      <c r="WI55" s="246"/>
      <c r="WJ55" s="246"/>
      <c r="WK55" s="246"/>
      <c r="WL55" s="246"/>
      <c r="WM55" s="246"/>
      <c r="WN55" s="246"/>
      <c r="WO55" s="246"/>
      <c r="WP55" s="246"/>
      <c r="WQ55" s="246"/>
      <c r="WR55" s="246"/>
      <c r="WS55" s="246"/>
      <c r="WT55" s="246"/>
      <c r="WU55" s="246"/>
      <c r="WV55" s="246"/>
      <c r="WW55" s="246"/>
      <c r="WX55" s="246"/>
      <c r="WY55" s="246"/>
      <c r="WZ55" s="246"/>
      <c r="XA55" s="246"/>
      <c r="XB55" s="246"/>
      <c r="XC55" s="246"/>
      <c r="XD55" s="246"/>
      <c r="XE55" s="246"/>
      <c r="XF55" s="246"/>
      <c r="XG55" s="246"/>
      <c r="XH55" s="246"/>
      <c r="XI55" s="246"/>
      <c r="XJ55" s="246"/>
      <c r="XK55" s="246"/>
      <c r="XL55" s="246"/>
      <c r="XM55" s="246"/>
      <c r="XN55" s="246"/>
      <c r="XO55" s="246"/>
      <c r="XP55" s="246"/>
      <c r="XQ55" s="246"/>
      <c r="XR55" s="246"/>
      <c r="XS55" s="246"/>
      <c r="XT55" s="246"/>
      <c r="XU55" s="246"/>
      <c r="XV55" s="246"/>
      <c r="XW55" s="246"/>
      <c r="XX55" s="246"/>
      <c r="XY55" s="246"/>
      <c r="XZ55" s="246"/>
      <c r="YA55" s="246"/>
      <c r="YB55" s="246"/>
      <c r="YC55" s="246"/>
      <c r="YD55" s="246"/>
      <c r="YE55" s="246"/>
      <c r="YF55" s="246"/>
      <c r="YG55" s="246"/>
      <c r="YH55" s="246"/>
      <c r="YI55" s="246"/>
      <c r="YJ55" s="246"/>
      <c r="YK55" s="246"/>
      <c r="YL55" s="246"/>
      <c r="YM55" s="246"/>
      <c r="YN55" s="246"/>
      <c r="YO55" s="246"/>
      <c r="YP55" s="246"/>
      <c r="YQ55" s="246"/>
      <c r="YR55" s="246"/>
      <c r="YS55" s="246"/>
      <c r="YT55" s="246"/>
      <c r="YU55" s="246"/>
      <c r="YV55" s="246"/>
      <c r="YW55" s="246"/>
      <c r="YX55" s="246"/>
      <c r="YY55" s="246"/>
      <c r="YZ55" s="246"/>
      <c r="ZA55" s="246"/>
      <c r="ZB55" s="246"/>
      <c r="ZC55" s="246"/>
      <c r="ZD55" s="246"/>
      <c r="ZE55" s="246"/>
      <c r="ZF55" s="246"/>
      <c r="ZG55" s="246"/>
      <c r="ZH55" s="246"/>
      <c r="ZI55" s="246"/>
      <c r="ZJ55" s="246"/>
      <c r="ZK55" s="246"/>
      <c r="ZL55" s="246"/>
      <c r="ZM55" s="246"/>
      <c r="ZN55" s="246"/>
      <c r="ZO55" s="246"/>
      <c r="ZP55" s="246"/>
      <c r="ZQ55" s="246"/>
      <c r="ZR55" s="246"/>
      <c r="ZS55" s="246"/>
      <c r="ZT55" s="246"/>
      <c r="ZU55" s="246"/>
      <c r="ZV55" s="246"/>
      <c r="ZW55" s="246"/>
      <c r="ZX55" s="246"/>
      <c r="ZY55" s="246"/>
      <c r="ZZ55" s="246"/>
      <c r="AAA55" s="246"/>
      <c r="AAB55" s="246"/>
      <c r="AAC55" s="246"/>
      <c r="AAD55" s="246"/>
      <c r="AAE55" s="246"/>
      <c r="AAF55" s="246"/>
      <c r="AAG55" s="246"/>
      <c r="AAH55" s="246"/>
      <c r="AAI55" s="246"/>
      <c r="AAJ55" s="246"/>
      <c r="AAK55" s="246"/>
      <c r="AAL55" s="246"/>
      <c r="AAM55" s="246"/>
      <c r="AAN55" s="246"/>
      <c r="AAO55" s="246"/>
      <c r="AAP55" s="246"/>
      <c r="AAQ55" s="246"/>
      <c r="AAR55" s="246"/>
      <c r="AAS55" s="246"/>
      <c r="AAT55" s="246"/>
      <c r="AAU55" s="246"/>
      <c r="AAV55" s="246"/>
      <c r="AAW55" s="246"/>
      <c r="AAX55" s="246"/>
      <c r="AAY55" s="246"/>
      <c r="AAZ55" s="246"/>
      <c r="ABA55" s="246"/>
      <c r="ABB55" s="246"/>
      <c r="ABC55" s="246"/>
      <c r="ABD55" s="246"/>
      <c r="ABE55" s="246"/>
      <c r="ABF55" s="246"/>
      <c r="ABG55" s="246"/>
      <c r="ABH55" s="246"/>
      <c r="ABI55" s="246"/>
      <c r="ABJ55" s="246"/>
      <c r="ABK55" s="246"/>
      <c r="ABL55" s="246"/>
      <c r="ABM55" s="246"/>
      <c r="ABN55" s="246"/>
      <c r="ABO55" s="246"/>
      <c r="ABP55" s="246"/>
      <c r="ABQ55" s="246"/>
      <c r="ABR55" s="246"/>
      <c r="ABS55" s="246"/>
      <c r="ABT55" s="246"/>
      <c r="ABU55" s="246"/>
      <c r="ABV55" s="246"/>
      <c r="ABW55" s="246"/>
      <c r="ABX55" s="246"/>
      <c r="ABY55" s="246"/>
      <c r="ABZ55" s="246"/>
      <c r="ACA55" s="246"/>
      <c r="ACB55" s="246"/>
      <c r="ACC55" s="246"/>
      <c r="ACD55" s="246"/>
      <c r="ACE55" s="246"/>
      <c r="ACF55" s="246"/>
      <c r="ACG55" s="246"/>
      <c r="ACH55" s="246"/>
      <c r="ACI55" s="246"/>
      <c r="ACJ55" s="246"/>
      <c r="ACK55" s="246"/>
      <c r="ACL55" s="246"/>
      <c r="ACM55" s="246"/>
      <c r="ACN55" s="246"/>
      <c r="ACO55" s="246"/>
      <c r="ACP55" s="246"/>
      <c r="ACQ55" s="246"/>
      <c r="ACR55" s="246"/>
      <c r="ACS55" s="246"/>
      <c r="ACT55" s="246"/>
      <c r="ACU55" s="246"/>
      <c r="ACV55" s="246"/>
      <c r="ACW55" s="246"/>
      <c r="ACX55" s="246"/>
      <c r="ACY55" s="246"/>
      <c r="ACZ55" s="246"/>
      <c r="ADA55" s="246"/>
      <c r="ADB55" s="246"/>
      <c r="ADC55" s="246"/>
      <c r="ADD55" s="246"/>
      <c r="ADE55" s="246"/>
      <c r="ADF55" s="246"/>
      <c r="ADG55" s="246"/>
      <c r="ADH55" s="246"/>
      <c r="ADI55" s="246"/>
      <c r="ADJ55" s="246"/>
      <c r="ADK55" s="246"/>
      <c r="ADL55" s="246"/>
      <c r="ADM55" s="246"/>
      <c r="ADN55" s="246"/>
      <c r="ADO55" s="246"/>
      <c r="ADP55" s="246"/>
      <c r="ADQ55" s="246"/>
      <c r="ADR55" s="246"/>
      <c r="ADS55" s="246"/>
      <c r="ADT55" s="246"/>
      <c r="ADU55" s="246"/>
      <c r="ADV55" s="246"/>
      <c r="ADW55" s="246"/>
      <c r="ADX55" s="246"/>
      <c r="ADY55" s="246"/>
      <c r="ADZ55" s="246"/>
      <c r="AEA55" s="246"/>
      <c r="AEB55" s="246"/>
      <c r="AEC55" s="246"/>
      <c r="AED55" s="246"/>
      <c r="AEE55" s="246"/>
      <c r="AEF55" s="246"/>
      <c r="AEG55" s="246"/>
      <c r="AEH55" s="246"/>
      <c r="AEI55" s="246"/>
      <c r="AEJ55" s="246"/>
      <c r="AEK55" s="246"/>
      <c r="AEL55" s="246"/>
      <c r="AEM55" s="246"/>
      <c r="AEN55" s="246"/>
      <c r="AEO55" s="246"/>
      <c r="AEP55" s="246"/>
      <c r="AEQ55" s="246"/>
      <c r="AER55" s="246"/>
      <c r="AES55" s="246"/>
      <c r="AET55" s="246"/>
      <c r="AEU55" s="246"/>
      <c r="AEV55" s="246"/>
      <c r="AEW55" s="246"/>
      <c r="AEX55" s="246"/>
      <c r="AEY55" s="246"/>
      <c r="AEZ55" s="246"/>
      <c r="AFA55" s="246"/>
      <c r="AFB55" s="246"/>
      <c r="AFC55" s="246"/>
      <c r="AFD55" s="246"/>
      <c r="AFE55" s="246"/>
      <c r="AFF55" s="246"/>
      <c r="AFG55" s="246"/>
      <c r="AFH55" s="246"/>
      <c r="AFI55" s="246"/>
      <c r="AFJ55" s="246"/>
      <c r="AFK55" s="246"/>
      <c r="AFL55" s="246"/>
      <c r="AFM55" s="246"/>
      <c r="AFN55" s="246"/>
      <c r="AFO55" s="246"/>
      <c r="AFP55" s="246"/>
      <c r="AFQ55" s="246"/>
      <c r="AFR55" s="246"/>
      <c r="AFS55" s="246"/>
      <c r="AFT55" s="246"/>
      <c r="AFU55" s="246"/>
      <c r="AFV55" s="246"/>
      <c r="AFW55" s="246"/>
      <c r="AFX55" s="246"/>
      <c r="AFY55" s="246"/>
      <c r="AFZ55" s="246"/>
      <c r="AGA55" s="246"/>
      <c r="AGB55" s="246"/>
      <c r="AGC55" s="246"/>
      <c r="AGD55" s="246"/>
      <c r="AGE55" s="246"/>
      <c r="AGF55" s="246"/>
      <c r="AGG55" s="246"/>
      <c r="AGH55" s="246"/>
      <c r="AGI55" s="246"/>
      <c r="AGJ55" s="246"/>
      <c r="AGK55" s="246"/>
      <c r="AGL55" s="246"/>
      <c r="AGM55" s="246"/>
      <c r="AGN55" s="246"/>
      <c r="AGO55" s="246"/>
      <c r="AGP55" s="246"/>
      <c r="AGQ55" s="246"/>
      <c r="AGR55" s="246"/>
      <c r="AGS55" s="246"/>
      <c r="AGT55" s="246"/>
      <c r="AGU55" s="246"/>
      <c r="AGV55" s="246"/>
      <c r="AGW55" s="246"/>
      <c r="AGX55" s="246"/>
      <c r="AGY55" s="246"/>
      <c r="AGZ55" s="246"/>
      <c r="AHA55" s="246"/>
      <c r="AHB55" s="246"/>
      <c r="AHC55" s="246"/>
      <c r="AHD55" s="246"/>
      <c r="AHE55" s="246"/>
      <c r="AHF55" s="246"/>
      <c r="AHG55" s="246"/>
      <c r="AHH55" s="246"/>
      <c r="AHI55" s="246"/>
      <c r="AHJ55" s="246"/>
      <c r="AHK55" s="246"/>
      <c r="AHL55" s="246"/>
      <c r="AHM55" s="246"/>
      <c r="AHN55" s="246"/>
      <c r="AHO55" s="246"/>
      <c r="AHP55" s="246"/>
      <c r="AHQ55" s="246"/>
      <c r="AHR55" s="246"/>
      <c r="AHS55" s="246"/>
      <c r="AHT55" s="246"/>
      <c r="AHU55" s="246"/>
      <c r="AHV55" s="246"/>
      <c r="AHW55" s="246"/>
      <c r="AHX55" s="246"/>
      <c r="AHY55" s="246"/>
      <c r="AHZ55" s="246"/>
      <c r="AIA55" s="246"/>
      <c r="AIB55" s="246"/>
      <c r="AIC55" s="246"/>
      <c r="AID55" s="246"/>
      <c r="AIE55" s="246"/>
      <c r="AIF55" s="246"/>
      <c r="AIG55" s="246"/>
      <c r="AIH55" s="246"/>
      <c r="AII55" s="246"/>
      <c r="AIJ55" s="246"/>
      <c r="AIK55" s="246"/>
      <c r="AIL55" s="246"/>
      <c r="AIM55" s="246"/>
      <c r="AIN55" s="246"/>
      <c r="AIO55" s="246"/>
      <c r="AIP55" s="246"/>
      <c r="AIQ55" s="246"/>
      <c r="AIR55" s="246"/>
      <c r="AIS55" s="246"/>
      <c r="AIT55" s="246"/>
      <c r="AIU55" s="246"/>
      <c r="AIV55" s="246"/>
      <c r="AIW55" s="246"/>
      <c r="AIX55" s="246"/>
      <c r="AIY55" s="246"/>
      <c r="AIZ55" s="246"/>
      <c r="AJA55" s="246"/>
      <c r="AJB55" s="246"/>
      <c r="AJC55" s="246"/>
      <c r="AJD55" s="246"/>
      <c r="AJE55" s="246"/>
      <c r="AJF55" s="246"/>
      <c r="AJG55" s="246"/>
      <c r="AJH55" s="246"/>
      <c r="AJI55" s="246"/>
      <c r="AJJ55" s="246"/>
      <c r="AJK55" s="246"/>
      <c r="AJL55" s="246"/>
      <c r="AJM55" s="246"/>
      <c r="AJN55" s="246"/>
      <c r="AJO55" s="246"/>
      <c r="AJP55" s="246"/>
      <c r="AJQ55" s="246"/>
      <c r="AJR55" s="246"/>
      <c r="AJS55" s="246"/>
      <c r="AJT55" s="246"/>
      <c r="AJU55" s="246"/>
      <c r="AJV55" s="246"/>
      <c r="AJW55" s="246"/>
      <c r="AJX55" s="246"/>
      <c r="AJY55" s="246"/>
      <c r="AJZ55" s="246"/>
      <c r="AKA55" s="246"/>
      <c r="AKB55" s="246"/>
      <c r="AKC55" s="246"/>
      <c r="AKD55" s="246"/>
      <c r="AKE55" s="246"/>
      <c r="AKF55" s="246"/>
      <c r="AKG55" s="246"/>
      <c r="AKH55" s="246"/>
      <c r="AKI55" s="246"/>
      <c r="AKJ55" s="246"/>
      <c r="AKK55" s="246"/>
      <c r="AKL55" s="246"/>
      <c r="AKM55" s="246"/>
      <c r="AKN55" s="246"/>
      <c r="AKO55" s="246"/>
      <c r="AKP55" s="246"/>
      <c r="AKQ55" s="246"/>
      <c r="AKR55" s="246"/>
      <c r="AKS55" s="246"/>
      <c r="AKT55" s="246"/>
      <c r="AKU55" s="246"/>
      <c r="AKV55" s="246"/>
      <c r="AKW55" s="246"/>
      <c r="AKX55" s="246"/>
      <c r="AKY55" s="246"/>
      <c r="AKZ55" s="246"/>
      <c r="ALA55" s="246"/>
      <c r="ALB55" s="246"/>
      <c r="ALC55" s="246"/>
      <c r="ALD55" s="246"/>
      <c r="ALE55" s="246"/>
      <c r="ALF55" s="246"/>
      <c r="ALG55" s="246"/>
      <c r="ALH55" s="246"/>
      <c r="ALI55" s="246"/>
      <c r="ALJ55" s="246"/>
      <c r="ALK55" s="246"/>
      <c r="ALL55" s="246"/>
      <c r="ALM55" s="246"/>
      <c r="ALN55" s="246"/>
      <c r="ALO55" s="246"/>
      <c r="ALP55" s="246"/>
    </row>
    <row r="56" spans="1:1004" s="275" customFormat="1" ht="21.75" customHeight="1" x14ac:dyDescent="0.2">
      <c r="A56" s="276" t="s">
        <v>307</v>
      </c>
      <c r="B56" s="269" t="s">
        <v>308</v>
      </c>
      <c r="C56" s="270">
        <v>1</v>
      </c>
      <c r="D56" s="271" t="s">
        <v>3</v>
      </c>
      <c r="E56" s="272"/>
      <c r="F56" s="273">
        <f>+E56*C56</f>
        <v>0</v>
      </c>
      <c r="G56" s="327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6"/>
      <c r="BH56" s="246"/>
      <c r="BI56" s="246"/>
      <c r="BJ56" s="246"/>
      <c r="BK56" s="246"/>
      <c r="BL56" s="246"/>
      <c r="BM56" s="246"/>
      <c r="BN56" s="246"/>
      <c r="BO56" s="246"/>
      <c r="BP56" s="246"/>
      <c r="BQ56" s="246"/>
      <c r="BR56" s="246"/>
      <c r="BS56" s="246"/>
      <c r="BT56" s="246"/>
      <c r="BU56" s="246"/>
      <c r="BV56" s="246"/>
      <c r="BW56" s="246"/>
      <c r="BX56" s="246"/>
      <c r="BY56" s="246"/>
      <c r="BZ56" s="246"/>
      <c r="CA56" s="246"/>
      <c r="CB56" s="246"/>
      <c r="CC56" s="246"/>
      <c r="CD56" s="246"/>
      <c r="CE56" s="246"/>
      <c r="CF56" s="246"/>
      <c r="CG56" s="246"/>
      <c r="CH56" s="246"/>
      <c r="CI56" s="246"/>
      <c r="CJ56" s="246"/>
      <c r="CK56" s="246"/>
      <c r="CL56" s="246"/>
      <c r="CM56" s="246"/>
      <c r="CN56" s="246"/>
      <c r="CO56" s="246"/>
      <c r="CP56" s="246"/>
      <c r="CQ56" s="246"/>
      <c r="CR56" s="246"/>
      <c r="CS56" s="246"/>
      <c r="CT56" s="246"/>
      <c r="CU56" s="246"/>
      <c r="CV56" s="246"/>
      <c r="CW56" s="246"/>
      <c r="CX56" s="246"/>
      <c r="CY56" s="246"/>
      <c r="CZ56" s="246"/>
      <c r="DA56" s="246"/>
      <c r="DB56" s="246"/>
      <c r="DC56" s="246"/>
      <c r="DD56" s="246"/>
      <c r="DE56" s="246"/>
      <c r="DF56" s="246"/>
      <c r="DG56" s="246"/>
      <c r="DH56" s="246"/>
      <c r="DI56" s="246"/>
      <c r="DJ56" s="246"/>
      <c r="DK56" s="246"/>
      <c r="DL56" s="246"/>
      <c r="DM56" s="246"/>
      <c r="DN56" s="246"/>
      <c r="DO56" s="246"/>
      <c r="DP56" s="246"/>
      <c r="DQ56" s="246"/>
      <c r="DR56" s="246"/>
      <c r="DS56" s="246"/>
      <c r="DT56" s="246"/>
      <c r="DU56" s="246"/>
      <c r="DV56" s="246"/>
      <c r="DW56" s="246"/>
      <c r="DX56" s="246"/>
      <c r="DY56" s="246"/>
      <c r="DZ56" s="246"/>
      <c r="EA56" s="246"/>
      <c r="EB56" s="246"/>
      <c r="EC56" s="246"/>
      <c r="ED56" s="246"/>
      <c r="EE56" s="246"/>
      <c r="EF56" s="246"/>
      <c r="EG56" s="246"/>
      <c r="EH56" s="246"/>
      <c r="EI56" s="246"/>
      <c r="EJ56" s="246"/>
      <c r="EK56" s="246"/>
      <c r="EL56" s="246"/>
      <c r="EM56" s="246"/>
      <c r="EN56" s="246"/>
      <c r="EO56" s="246"/>
      <c r="EP56" s="246"/>
      <c r="EQ56" s="246"/>
      <c r="ER56" s="246"/>
      <c r="ES56" s="246"/>
      <c r="ET56" s="246"/>
      <c r="EU56" s="246"/>
      <c r="EV56" s="246"/>
      <c r="EW56" s="246"/>
      <c r="EX56" s="246"/>
      <c r="EY56" s="246"/>
      <c r="EZ56" s="246"/>
      <c r="FA56" s="246"/>
      <c r="FB56" s="246"/>
      <c r="FC56" s="246"/>
      <c r="FD56" s="246"/>
      <c r="FE56" s="246"/>
      <c r="FF56" s="246"/>
      <c r="FG56" s="246"/>
      <c r="FH56" s="246"/>
      <c r="FI56" s="246"/>
      <c r="FJ56" s="246"/>
      <c r="FK56" s="246"/>
      <c r="FL56" s="246"/>
      <c r="FM56" s="246"/>
      <c r="FN56" s="246"/>
      <c r="FO56" s="246"/>
      <c r="FP56" s="246"/>
      <c r="FQ56" s="246"/>
      <c r="FR56" s="246"/>
      <c r="FS56" s="246"/>
      <c r="FT56" s="246"/>
      <c r="FU56" s="246"/>
      <c r="FV56" s="246"/>
      <c r="FW56" s="246"/>
      <c r="FX56" s="246"/>
      <c r="FY56" s="246"/>
      <c r="FZ56" s="246"/>
      <c r="GA56" s="246"/>
      <c r="GB56" s="246"/>
      <c r="GC56" s="246"/>
      <c r="GD56" s="246"/>
      <c r="GE56" s="246"/>
      <c r="GF56" s="246"/>
      <c r="GG56" s="246"/>
      <c r="GH56" s="246"/>
      <c r="GI56" s="246"/>
      <c r="GJ56" s="246"/>
      <c r="GK56" s="246"/>
      <c r="GL56" s="246"/>
      <c r="GM56" s="246"/>
      <c r="GN56" s="246"/>
      <c r="GO56" s="246"/>
      <c r="GP56" s="246"/>
      <c r="GQ56" s="246"/>
      <c r="GR56" s="246"/>
      <c r="GS56" s="246"/>
      <c r="GT56" s="246"/>
      <c r="GU56" s="246"/>
      <c r="GV56" s="246"/>
      <c r="GW56" s="246"/>
      <c r="GX56" s="246"/>
      <c r="GY56" s="246"/>
      <c r="GZ56" s="246"/>
      <c r="HA56" s="246"/>
      <c r="HB56" s="246"/>
      <c r="HC56" s="246"/>
      <c r="HD56" s="246"/>
      <c r="HE56" s="246"/>
      <c r="HF56" s="246"/>
      <c r="HG56" s="246"/>
      <c r="HH56" s="246"/>
      <c r="HI56" s="246"/>
      <c r="HJ56" s="246"/>
      <c r="HK56" s="246"/>
      <c r="HL56" s="246"/>
      <c r="HM56" s="246"/>
      <c r="HN56" s="246"/>
      <c r="HO56" s="246"/>
      <c r="HP56" s="246"/>
      <c r="HQ56" s="246"/>
      <c r="HR56" s="246"/>
      <c r="HS56" s="246"/>
      <c r="HT56" s="246"/>
      <c r="HU56" s="246"/>
      <c r="HV56" s="246"/>
      <c r="HW56" s="246"/>
      <c r="HX56" s="246"/>
      <c r="HY56" s="246"/>
      <c r="HZ56" s="246"/>
      <c r="IA56" s="246"/>
      <c r="IB56" s="246"/>
      <c r="IC56" s="246"/>
      <c r="ID56" s="246"/>
      <c r="IE56" s="246"/>
      <c r="IF56" s="246"/>
      <c r="IG56" s="246"/>
      <c r="IH56" s="246"/>
      <c r="II56" s="246"/>
      <c r="IJ56" s="246"/>
      <c r="IK56" s="246"/>
      <c r="IL56" s="246"/>
      <c r="IM56" s="246"/>
      <c r="IN56" s="246"/>
      <c r="IO56" s="246"/>
      <c r="IP56" s="246"/>
      <c r="IQ56" s="246"/>
      <c r="IR56" s="246"/>
      <c r="IS56" s="246"/>
      <c r="IT56" s="246"/>
      <c r="IU56" s="246"/>
      <c r="IV56" s="246"/>
      <c r="IW56" s="246"/>
      <c r="IX56" s="246"/>
      <c r="IY56" s="246"/>
      <c r="IZ56" s="246"/>
      <c r="JA56" s="246"/>
      <c r="JB56" s="246"/>
      <c r="JC56" s="246"/>
      <c r="JD56" s="246"/>
      <c r="JE56" s="246"/>
      <c r="JF56" s="246"/>
      <c r="JG56" s="246"/>
      <c r="JH56" s="246"/>
      <c r="JI56" s="246"/>
      <c r="JJ56" s="246"/>
      <c r="JK56" s="246"/>
      <c r="JL56" s="246"/>
      <c r="JM56" s="246"/>
      <c r="JN56" s="246"/>
      <c r="JO56" s="246"/>
      <c r="JP56" s="246"/>
      <c r="JQ56" s="246"/>
      <c r="JR56" s="246"/>
      <c r="JS56" s="246"/>
      <c r="JT56" s="246"/>
      <c r="JU56" s="246"/>
      <c r="JV56" s="246"/>
      <c r="JW56" s="246"/>
      <c r="JX56" s="246"/>
      <c r="JY56" s="246"/>
      <c r="JZ56" s="246"/>
      <c r="KA56" s="246"/>
      <c r="KB56" s="246"/>
      <c r="KC56" s="246"/>
      <c r="KD56" s="246"/>
      <c r="KE56" s="246"/>
      <c r="KF56" s="246"/>
      <c r="KG56" s="246"/>
      <c r="KH56" s="246"/>
      <c r="KI56" s="246"/>
      <c r="KJ56" s="246"/>
      <c r="KK56" s="246"/>
      <c r="KL56" s="246"/>
      <c r="KM56" s="246"/>
      <c r="KN56" s="246"/>
      <c r="KO56" s="246"/>
      <c r="KP56" s="246"/>
      <c r="KQ56" s="246"/>
      <c r="KR56" s="246"/>
      <c r="KS56" s="246"/>
      <c r="KT56" s="246"/>
      <c r="KU56" s="246"/>
      <c r="KV56" s="246"/>
      <c r="KW56" s="246"/>
      <c r="KX56" s="246"/>
      <c r="KY56" s="246"/>
      <c r="KZ56" s="246"/>
      <c r="LA56" s="246"/>
      <c r="LB56" s="246"/>
      <c r="LC56" s="246"/>
      <c r="LD56" s="246"/>
      <c r="LE56" s="246"/>
      <c r="LF56" s="246"/>
      <c r="LG56" s="246"/>
      <c r="LH56" s="246"/>
      <c r="LI56" s="246"/>
      <c r="LJ56" s="246"/>
      <c r="LK56" s="246"/>
      <c r="LL56" s="246"/>
      <c r="LM56" s="246"/>
      <c r="LN56" s="246"/>
      <c r="LO56" s="246"/>
      <c r="LP56" s="246"/>
      <c r="LQ56" s="246"/>
      <c r="LR56" s="246"/>
      <c r="LS56" s="246"/>
      <c r="LT56" s="246"/>
      <c r="LU56" s="246"/>
      <c r="LV56" s="246"/>
      <c r="LW56" s="246"/>
      <c r="LX56" s="246"/>
      <c r="LY56" s="246"/>
      <c r="LZ56" s="246"/>
      <c r="MA56" s="246"/>
      <c r="MB56" s="246"/>
      <c r="MC56" s="246"/>
      <c r="MD56" s="246"/>
      <c r="ME56" s="246"/>
      <c r="MF56" s="246"/>
      <c r="MG56" s="246"/>
      <c r="MH56" s="246"/>
      <c r="MI56" s="246"/>
      <c r="MJ56" s="246"/>
      <c r="MK56" s="246"/>
      <c r="ML56" s="246"/>
      <c r="MM56" s="246"/>
      <c r="MN56" s="246"/>
      <c r="MO56" s="246"/>
      <c r="MP56" s="246"/>
      <c r="MQ56" s="246"/>
      <c r="MR56" s="246"/>
      <c r="MS56" s="246"/>
      <c r="MT56" s="246"/>
      <c r="MU56" s="246"/>
      <c r="MV56" s="246"/>
      <c r="MW56" s="246"/>
      <c r="MX56" s="246"/>
      <c r="MY56" s="246"/>
      <c r="MZ56" s="246"/>
      <c r="NA56" s="246"/>
      <c r="NB56" s="246"/>
      <c r="NC56" s="246"/>
      <c r="ND56" s="246"/>
      <c r="NE56" s="246"/>
      <c r="NF56" s="246"/>
      <c r="NG56" s="246"/>
      <c r="NH56" s="246"/>
      <c r="NI56" s="246"/>
      <c r="NJ56" s="246"/>
      <c r="NK56" s="246"/>
      <c r="NL56" s="246"/>
      <c r="NM56" s="246"/>
      <c r="NN56" s="246"/>
      <c r="NO56" s="246"/>
      <c r="NP56" s="246"/>
      <c r="NQ56" s="246"/>
      <c r="NR56" s="246"/>
      <c r="NS56" s="246"/>
      <c r="NT56" s="246"/>
      <c r="NU56" s="246"/>
      <c r="NV56" s="246"/>
      <c r="NW56" s="246"/>
      <c r="NX56" s="246"/>
      <c r="NY56" s="246"/>
      <c r="NZ56" s="246"/>
      <c r="OA56" s="246"/>
      <c r="OB56" s="246"/>
      <c r="OC56" s="246"/>
      <c r="OD56" s="246"/>
      <c r="OE56" s="246"/>
      <c r="OF56" s="246"/>
      <c r="OG56" s="246"/>
      <c r="OH56" s="246"/>
      <c r="OI56" s="246"/>
      <c r="OJ56" s="246"/>
      <c r="OK56" s="246"/>
      <c r="OL56" s="246"/>
      <c r="OM56" s="246"/>
      <c r="ON56" s="246"/>
      <c r="OO56" s="246"/>
      <c r="OP56" s="246"/>
      <c r="OQ56" s="246"/>
      <c r="OR56" s="246"/>
      <c r="OS56" s="246"/>
      <c r="OT56" s="246"/>
      <c r="OU56" s="246"/>
      <c r="OV56" s="246"/>
      <c r="OW56" s="246"/>
      <c r="OX56" s="246"/>
      <c r="OY56" s="246"/>
      <c r="OZ56" s="246"/>
      <c r="PA56" s="246"/>
      <c r="PB56" s="246"/>
      <c r="PC56" s="246"/>
      <c r="PD56" s="246"/>
      <c r="PE56" s="246"/>
      <c r="PF56" s="246"/>
      <c r="PG56" s="246"/>
      <c r="PH56" s="246"/>
      <c r="PI56" s="246"/>
      <c r="PJ56" s="246"/>
      <c r="PK56" s="246"/>
      <c r="PL56" s="246"/>
      <c r="PM56" s="246"/>
      <c r="PN56" s="246"/>
      <c r="PO56" s="246"/>
      <c r="PP56" s="246"/>
      <c r="PQ56" s="246"/>
      <c r="PR56" s="246"/>
      <c r="PS56" s="246"/>
      <c r="PT56" s="246"/>
      <c r="PU56" s="246"/>
      <c r="PV56" s="246"/>
      <c r="PW56" s="246"/>
      <c r="PX56" s="246"/>
      <c r="PY56" s="246"/>
      <c r="PZ56" s="246"/>
      <c r="QA56" s="246"/>
      <c r="QB56" s="246"/>
      <c r="QC56" s="246"/>
      <c r="QD56" s="246"/>
      <c r="QE56" s="246"/>
      <c r="QF56" s="246"/>
      <c r="QG56" s="246"/>
      <c r="QH56" s="246"/>
      <c r="QI56" s="246"/>
      <c r="QJ56" s="246"/>
      <c r="QK56" s="246"/>
      <c r="QL56" s="246"/>
      <c r="QM56" s="246"/>
      <c r="QN56" s="246"/>
      <c r="QO56" s="246"/>
      <c r="QP56" s="246"/>
      <c r="QQ56" s="246"/>
      <c r="QR56" s="246"/>
      <c r="QS56" s="246"/>
      <c r="QT56" s="246"/>
      <c r="QU56" s="246"/>
      <c r="QV56" s="246"/>
      <c r="QW56" s="246"/>
      <c r="QX56" s="246"/>
      <c r="QY56" s="246"/>
      <c r="QZ56" s="246"/>
      <c r="RA56" s="246"/>
      <c r="RB56" s="246"/>
      <c r="RC56" s="246"/>
      <c r="RD56" s="246"/>
      <c r="RE56" s="246"/>
      <c r="RF56" s="246"/>
      <c r="RG56" s="246"/>
      <c r="RH56" s="246"/>
      <c r="RI56" s="246"/>
      <c r="RJ56" s="246"/>
      <c r="RK56" s="246"/>
      <c r="RL56" s="246"/>
      <c r="RM56" s="246"/>
      <c r="RN56" s="246"/>
      <c r="RO56" s="246"/>
      <c r="RP56" s="246"/>
      <c r="RQ56" s="246"/>
      <c r="RR56" s="246"/>
      <c r="RS56" s="246"/>
      <c r="RT56" s="246"/>
      <c r="RU56" s="246"/>
      <c r="RV56" s="246"/>
      <c r="RW56" s="246"/>
      <c r="RX56" s="246"/>
      <c r="RY56" s="246"/>
      <c r="RZ56" s="246"/>
      <c r="SA56" s="246"/>
      <c r="SB56" s="246"/>
      <c r="SC56" s="246"/>
      <c r="SD56" s="246"/>
      <c r="SE56" s="246"/>
      <c r="SF56" s="246"/>
      <c r="SG56" s="246"/>
      <c r="SH56" s="246"/>
      <c r="SI56" s="246"/>
      <c r="SJ56" s="246"/>
      <c r="SK56" s="246"/>
      <c r="SL56" s="246"/>
      <c r="SM56" s="246"/>
      <c r="SN56" s="246"/>
      <c r="SO56" s="246"/>
      <c r="SP56" s="246"/>
      <c r="SQ56" s="246"/>
      <c r="SR56" s="246"/>
      <c r="SS56" s="246"/>
      <c r="ST56" s="246"/>
      <c r="SU56" s="246"/>
      <c r="SV56" s="246"/>
      <c r="SW56" s="246"/>
      <c r="SX56" s="246"/>
      <c r="SY56" s="246"/>
      <c r="SZ56" s="246"/>
      <c r="TA56" s="246"/>
      <c r="TB56" s="246"/>
      <c r="TC56" s="246"/>
      <c r="TD56" s="246"/>
      <c r="TE56" s="246"/>
      <c r="TF56" s="246"/>
      <c r="TG56" s="246"/>
      <c r="TH56" s="246"/>
      <c r="TI56" s="246"/>
      <c r="TJ56" s="246"/>
      <c r="TK56" s="246"/>
      <c r="TL56" s="246"/>
      <c r="TM56" s="246"/>
      <c r="TN56" s="246"/>
      <c r="TO56" s="246"/>
      <c r="TP56" s="246"/>
      <c r="TQ56" s="246"/>
      <c r="TR56" s="246"/>
      <c r="TS56" s="246"/>
      <c r="TT56" s="246"/>
      <c r="TU56" s="246"/>
      <c r="TV56" s="246"/>
      <c r="TW56" s="246"/>
      <c r="TX56" s="246"/>
      <c r="TY56" s="246"/>
      <c r="TZ56" s="246"/>
      <c r="UA56" s="246"/>
      <c r="UB56" s="246"/>
      <c r="UC56" s="246"/>
      <c r="UD56" s="246"/>
      <c r="UE56" s="246"/>
      <c r="UF56" s="246"/>
      <c r="UG56" s="246"/>
      <c r="UH56" s="246"/>
      <c r="UI56" s="246"/>
      <c r="UJ56" s="246"/>
      <c r="UK56" s="246"/>
      <c r="UL56" s="246"/>
      <c r="UM56" s="246"/>
      <c r="UN56" s="246"/>
      <c r="UO56" s="246"/>
      <c r="UP56" s="246"/>
      <c r="UQ56" s="246"/>
      <c r="UR56" s="246"/>
      <c r="US56" s="246"/>
      <c r="UT56" s="246"/>
      <c r="UU56" s="246"/>
      <c r="UV56" s="246"/>
      <c r="UW56" s="246"/>
      <c r="UX56" s="246"/>
      <c r="UY56" s="246"/>
      <c r="UZ56" s="246"/>
      <c r="VA56" s="246"/>
      <c r="VB56" s="246"/>
      <c r="VC56" s="246"/>
      <c r="VD56" s="246"/>
      <c r="VE56" s="246"/>
      <c r="VF56" s="246"/>
      <c r="VG56" s="246"/>
      <c r="VH56" s="246"/>
      <c r="VI56" s="246"/>
      <c r="VJ56" s="246"/>
      <c r="VK56" s="246"/>
      <c r="VL56" s="246"/>
      <c r="VM56" s="246"/>
      <c r="VN56" s="246"/>
      <c r="VO56" s="246"/>
      <c r="VP56" s="246"/>
      <c r="VQ56" s="246"/>
      <c r="VR56" s="246"/>
      <c r="VS56" s="246"/>
      <c r="VT56" s="246"/>
      <c r="VU56" s="246"/>
      <c r="VV56" s="246"/>
      <c r="VW56" s="246"/>
      <c r="VX56" s="246"/>
      <c r="VY56" s="246"/>
      <c r="VZ56" s="246"/>
      <c r="WA56" s="246"/>
      <c r="WB56" s="246"/>
      <c r="WC56" s="246"/>
      <c r="WD56" s="246"/>
      <c r="WE56" s="246"/>
      <c r="WF56" s="246"/>
      <c r="WG56" s="246"/>
      <c r="WH56" s="246"/>
      <c r="WI56" s="246"/>
      <c r="WJ56" s="246"/>
      <c r="WK56" s="246"/>
      <c r="WL56" s="246"/>
      <c r="WM56" s="246"/>
      <c r="WN56" s="246"/>
      <c r="WO56" s="246"/>
      <c r="WP56" s="246"/>
      <c r="WQ56" s="246"/>
      <c r="WR56" s="246"/>
      <c r="WS56" s="246"/>
      <c r="WT56" s="246"/>
      <c r="WU56" s="246"/>
      <c r="WV56" s="246"/>
      <c r="WW56" s="246"/>
      <c r="WX56" s="246"/>
      <c r="WY56" s="246"/>
      <c r="WZ56" s="246"/>
      <c r="XA56" s="246"/>
      <c r="XB56" s="246"/>
      <c r="XC56" s="246"/>
      <c r="XD56" s="246"/>
      <c r="XE56" s="246"/>
      <c r="XF56" s="246"/>
      <c r="XG56" s="246"/>
      <c r="XH56" s="246"/>
      <c r="XI56" s="246"/>
      <c r="XJ56" s="246"/>
      <c r="XK56" s="246"/>
      <c r="XL56" s="246"/>
      <c r="XM56" s="246"/>
      <c r="XN56" s="246"/>
      <c r="XO56" s="246"/>
      <c r="XP56" s="246"/>
      <c r="XQ56" s="246"/>
      <c r="XR56" s="246"/>
      <c r="XS56" s="246"/>
      <c r="XT56" s="246"/>
      <c r="XU56" s="246"/>
      <c r="XV56" s="246"/>
      <c r="XW56" s="246"/>
      <c r="XX56" s="246"/>
      <c r="XY56" s="246"/>
      <c r="XZ56" s="246"/>
      <c r="YA56" s="246"/>
      <c r="YB56" s="246"/>
      <c r="YC56" s="246"/>
      <c r="YD56" s="246"/>
      <c r="YE56" s="246"/>
      <c r="YF56" s="246"/>
      <c r="YG56" s="246"/>
      <c r="YH56" s="246"/>
      <c r="YI56" s="246"/>
      <c r="YJ56" s="246"/>
      <c r="YK56" s="246"/>
      <c r="YL56" s="246"/>
      <c r="YM56" s="246"/>
      <c r="YN56" s="246"/>
      <c r="YO56" s="246"/>
      <c r="YP56" s="246"/>
      <c r="YQ56" s="246"/>
      <c r="YR56" s="246"/>
      <c r="YS56" s="246"/>
      <c r="YT56" s="246"/>
      <c r="YU56" s="246"/>
      <c r="YV56" s="246"/>
      <c r="YW56" s="246"/>
      <c r="YX56" s="246"/>
      <c r="YY56" s="246"/>
      <c r="YZ56" s="246"/>
      <c r="ZA56" s="246"/>
      <c r="ZB56" s="246"/>
      <c r="ZC56" s="246"/>
      <c r="ZD56" s="246"/>
      <c r="ZE56" s="246"/>
      <c r="ZF56" s="246"/>
      <c r="ZG56" s="246"/>
      <c r="ZH56" s="246"/>
      <c r="ZI56" s="246"/>
      <c r="ZJ56" s="246"/>
      <c r="ZK56" s="246"/>
      <c r="ZL56" s="246"/>
      <c r="ZM56" s="246"/>
      <c r="ZN56" s="246"/>
      <c r="ZO56" s="246"/>
      <c r="ZP56" s="246"/>
      <c r="ZQ56" s="246"/>
      <c r="ZR56" s="246"/>
      <c r="ZS56" s="246"/>
      <c r="ZT56" s="246"/>
      <c r="ZU56" s="246"/>
      <c r="ZV56" s="246"/>
      <c r="ZW56" s="246"/>
      <c r="ZX56" s="246"/>
      <c r="ZY56" s="246"/>
      <c r="ZZ56" s="246"/>
      <c r="AAA56" s="246"/>
      <c r="AAB56" s="246"/>
      <c r="AAC56" s="246"/>
      <c r="AAD56" s="246"/>
      <c r="AAE56" s="246"/>
      <c r="AAF56" s="246"/>
      <c r="AAG56" s="246"/>
      <c r="AAH56" s="246"/>
      <c r="AAI56" s="246"/>
      <c r="AAJ56" s="246"/>
      <c r="AAK56" s="246"/>
      <c r="AAL56" s="246"/>
      <c r="AAM56" s="246"/>
      <c r="AAN56" s="246"/>
      <c r="AAO56" s="246"/>
      <c r="AAP56" s="246"/>
      <c r="AAQ56" s="246"/>
      <c r="AAR56" s="246"/>
      <c r="AAS56" s="246"/>
      <c r="AAT56" s="246"/>
      <c r="AAU56" s="246"/>
      <c r="AAV56" s="246"/>
      <c r="AAW56" s="246"/>
      <c r="AAX56" s="246"/>
      <c r="AAY56" s="246"/>
      <c r="AAZ56" s="246"/>
      <c r="ABA56" s="246"/>
      <c r="ABB56" s="246"/>
      <c r="ABC56" s="246"/>
      <c r="ABD56" s="246"/>
      <c r="ABE56" s="246"/>
      <c r="ABF56" s="246"/>
      <c r="ABG56" s="246"/>
      <c r="ABH56" s="246"/>
      <c r="ABI56" s="246"/>
      <c r="ABJ56" s="246"/>
      <c r="ABK56" s="246"/>
      <c r="ABL56" s="246"/>
      <c r="ABM56" s="246"/>
      <c r="ABN56" s="246"/>
      <c r="ABO56" s="246"/>
      <c r="ABP56" s="246"/>
      <c r="ABQ56" s="246"/>
      <c r="ABR56" s="246"/>
      <c r="ABS56" s="246"/>
      <c r="ABT56" s="246"/>
      <c r="ABU56" s="246"/>
      <c r="ABV56" s="246"/>
      <c r="ABW56" s="246"/>
      <c r="ABX56" s="246"/>
      <c r="ABY56" s="246"/>
      <c r="ABZ56" s="246"/>
      <c r="ACA56" s="246"/>
      <c r="ACB56" s="246"/>
      <c r="ACC56" s="246"/>
      <c r="ACD56" s="246"/>
      <c r="ACE56" s="246"/>
      <c r="ACF56" s="246"/>
      <c r="ACG56" s="246"/>
      <c r="ACH56" s="246"/>
      <c r="ACI56" s="246"/>
      <c r="ACJ56" s="246"/>
      <c r="ACK56" s="246"/>
      <c r="ACL56" s="246"/>
      <c r="ACM56" s="246"/>
      <c r="ACN56" s="246"/>
      <c r="ACO56" s="246"/>
      <c r="ACP56" s="246"/>
      <c r="ACQ56" s="246"/>
      <c r="ACR56" s="246"/>
      <c r="ACS56" s="246"/>
      <c r="ACT56" s="246"/>
      <c r="ACU56" s="246"/>
      <c r="ACV56" s="246"/>
      <c r="ACW56" s="246"/>
      <c r="ACX56" s="246"/>
      <c r="ACY56" s="246"/>
      <c r="ACZ56" s="246"/>
      <c r="ADA56" s="246"/>
      <c r="ADB56" s="246"/>
      <c r="ADC56" s="246"/>
      <c r="ADD56" s="246"/>
      <c r="ADE56" s="246"/>
      <c r="ADF56" s="246"/>
      <c r="ADG56" s="246"/>
      <c r="ADH56" s="246"/>
      <c r="ADI56" s="246"/>
      <c r="ADJ56" s="246"/>
      <c r="ADK56" s="246"/>
      <c r="ADL56" s="246"/>
      <c r="ADM56" s="246"/>
      <c r="ADN56" s="246"/>
      <c r="ADO56" s="246"/>
      <c r="ADP56" s="246"/>
      <c r="ADQ56" s="246"/>
      <c r="ADR56" s="246"/>
      <c r="ADS56" s="246"/>
      <c r="ADT56" s="246"/>
      <c r="ADU56" s="246"/>
      <c r="ADV56" s="246"/>
      <c r="ADW56" s="246"/>
      <c r="ADX56" s="246"/>
      <c r="ADY56" s="246"/>
      <c r="ADZ56" s="246"/>
      <c r="AEA56" s="246"/>
      <c r="AEB56" s="246"/>
      <c r="AEC56" s="246"/>
      <c r="AED56" s="246"/>
      <c r="AEE56" s="246"/>
      <c r="AEF56" s="246"/>
      <c r="AEG56" s="246"/>
      <c r="AEH56" s="246"/>
      <c r="AEI56" s="246"/>
      <c r="AEJ56" s="246"/>
      <c r="AEK56" s="246"/>
      <c r="AEL56" s="246"/>
      <c r="AEM56" s="246"/>
      <c r="AEN56" s="246"/>
      <c r="AEO56" s="246"/>
      <c r="AEP56" s="246"/>
      <c r="AEQ56" s="246"/>
      <c r="AER56" s="246"/>
      <c r="AES56" s="246"/>
      <c r="AET56" s="246"/>
      <c r="AEU56" s="246"/>
      <c r="AEV56" s="246"/>
      <c r="AEW56" s="246"/>
      <c r="AEX56" s="246"/>
      <c r="AEY56" s="246"/>
      <c r="AEZ56" s="246"/>
      <c r="AFA56" s="246"/>
      <c r="AFB56" s="246"/>
      <c r="AFC56" s="246"/>
      <c r="AFD56" s="246"/>
      <c r="AFE56" s="246"/>
      <c r="AFF56" s="246"/>
      <c r="AFG56" s="246"/>
      <c r="AFH56" s="246"/>
      <c r="AFI56" s="246"/>
      <c r="AFJ56" s="246"/>
      <c r="AFK56" s="246"/>
      <c r="AFL56" s="246"/>
      <c r="AFM56" s="246"/>
      <c r="AFN56" s="246"/>
      <c r="AFO56" s="246"/>
      <c r="AFP56" s="246"/>
      <c r="AFQ56" s="246"/>
      <c r="AFR56" s="246"/>
      <c r="AFS56" s="246"/>
      <c r="AFT56" s="246"/>
      <c r="AFU56" s="246"/>
      <c r="AFV56" s="246"/>
      <c r="AFW56" s="246"/>
      <c r="AFX56" s="246"/>
      <c r="AFY56" s="246"/>
      <c r="AFZ56" s="246"/>
      <c r="AGA56" s="246"/>
      <c r="AGB56" s="246"/>
      <c r="AGC56" s="246"/>
      <c r="AGD56" s="246"/>
      <c r="AGE56" s="246"/>
      <c r="AGF56" s="246"/>
      <c r="AGG56" s="246"/>
      <c r="AGH56" s="246"/>
      <c r="AGI56" s="246"/>
      <c r="AGJ56" s="246"/>
      <c r="AGK56" s="246"/>
      <c r="AGL56" s="246"/>
      <c r="AGM56" s="246"/>
      <c r="AGN56" s="246"/>
      <c r="AGO56" s="246"/>
      <c r="AGP56" s="246"/>
      <c r="AGQ56" s="246"/>
      <c r="AGR56" s="246"/>
      <c r="AGS56" s="246"/>
      <c r="AGT56" s="246"/>
      <c r="AGU56" s="246"/>
      <c r="AGV56" s="246"/>
      <c r="AGW56" s="246"/>
      <c r="AGX56" s="246"/>
      <c r="AGY56" s="246"/>
      <c r="AGZ56" s="246"/>
      <c r="AHA56" s="246"/>
      <c r="AHB56" s="246"/>
      <c r="AHC56" s="246"/>
      <c r="AHD56" s="246"/>
      <c r="AHE56" s="246"/>
      <c r="AHF56" s="246"/>
      <c r="AHG56" s="246"/>
      <c r="AHH56" s="246"/>
      <c r="AHI56" s="246"/>
      <c r="AHJ56" s="246"/>
      <c r="AHK56" s="246"/>
      <c r="AHL56" s="246"/>
      <c r="AHM56" s="246"/>
      <c r="AHN56" s="246"/>
      <c r="AHO56" s="246"/>
      <c r="AHP56" s="246"/>
      <c r="AHQ56" s="246"/>
      <c r="AHR56" s="246"/>
      <c r="AHS56" s="246"/>
      <c r="AHT56" s="246"/>
      <c r="AHU56" s="246"/>
      <c r="AHV56" s="246"/>
      <c r="AHW56" s="246"/>
      <c r="AHX56" s="246"/>
      <c r="AHY56" s="246"/>
      <c r="AHZ56" s="246"/>
      <c r="AIA56" s="246"/>
      <c r="AIB56" s="246"/>
      <c r="AIC56" s="246"/>
      <c r="AID56" s="246"/>
      <c r="AIE56" s="246"/>
      <c r="AIF56" s="246"/>
      <c r="AIG56" s="246"/>
      <c r="AIH56" s="246"/>
      <c r="AII56" s="246"/>
      <c r="AIJ56" s="246"/>
      <c r="AIK56" s="246"/>
      <c r="AIL56" s="246"/>
      <c r="AIM56" s="246"/>
      <c r="AIN56" s="246"/>
      <c r="AIO56" s="246"/>
      <c r="AIP56" s="246"/>
      <c r="AIQ56" s="246"/>
      <c r="AIR56" s="246"/>
      <c r="AIS56" s="246"/>
      <c r="AIT56" s="246"/>
      <c r="AIU56" s="246"/>
      <c r="AIV56" s="246"/>
      <c r="AIW56" s="246"/>
      <c r="AIX56" s="246"/>
      <c r="AIY56" s="246"/>
      <c r="AIZ56" s="246"/>
      <c r="AJA56" s="246"/>
      <c r="AJB56" s="246"/>
      <c r="AJC56" s="246"/>
      <c r="AJD56" s="246"/>
      <c r="AJE56" s="246"/>
      <c r="AJF56" s="246"/>
      <c r="AJG56" s="246"/>
      <c r="AJH56" s="246"/>
      <c r="AJI56" s="246"/>
      <c r="AJJ56" s="246"/>
      <c r="AJK56" s="246"/>
      <c r="AJL56" s="246"/>
      <c r="AJM56" s="246"/>
      <c r="AJN56" s="246"/>
      <c r="AJO56" s="246"/>
      <c r="AJP56" s="246"/>
      <c r="AJQ56" s="246"/>
      <c r="AJR56" s="246"/>
      <c r="AJS56" s="246"/>
      <c r="AJT56" s="246"/>
      <c r="AJU56" s="246"/>
      <c r="AJV56" s="246"/>
      <c r="AJW56" s="246"/>
      <c r="AJX56" s="246"/>
      <c r="AJY56" s="246"/>
      <c r="AJZ56" s="246"/>
      <c r="AKA56" s="246"/>
      <c r="AKB56" s="246"/>
      <c r="AKC56" s="246"/>
      <c r="AKD56" s="246"/>
      <c r="AKE56" s="246"/>
      <c r="AKF56" s="246"/>
      <c r="AKG56" s="246"/>
      <c r="AKH56" s="246"/>
      <c r="AKI56" s="246"/>
      <c r="AKJ56" s="246"/>
      <c r="AKK56" s="246"/>
      <c r="AKL56" s="246"/>
      <c r="AKM56" s="246"/>
      <c r="AKN56" s="246"/>
      <c r="AKO56" s="246"/>
      <c r="AKP56" s="246"/>
      <c r="AKQ56" s="246"/>
      <c r="AKR56" s="246"/>
      <c r="AKS56" s="246"/>
      <c r="AKT56" s="246"/>
      <c r="AKU56" s="246"/>
      <c r="AKV56" s="246"/>
      <c r="AKW56" s="246"/>
      <c r="AKX56" s="246"/>
      <c r="AKY56" s="246"/>
      <c r="AKZ56" s="246"/>
      <c r="ALA56" s="246"/>
      <c r="ALB56" s="246"/>
      <c r="ALC56" s="246"/>
      <c r="ALD56" s="246"/>
      <c r="ALE56" s="246"/>
      <c r="ALF56" s="246"/>
      <c r="ALG56" s="246"/>
      <c r="ALH56" s="246"/>
      <c r="ALI56" s="246"/>
      <c r="ALJ56" s="246"/>
      <c r="ALK56" s="246"/>
      <c r="ALL56" s="246"/>
      <c r="ALM56" s="246"/>
      <c r="ALN56" s="246"/>
      <c r="ALO56" s="246"/>
      <c r="ALP56" s="246"/>
    </row>
    <row r="57" spans="1:1004" s="248" customFormat="1" ht="22.5" customHeight="1" x14ac:dyDescent="0.2">
      <c r="A57" s="328"/>
      <c r="B57" s="328"/>
      <c r="C57" s="328"/>
      <c r="D57" s="329"/>
      <c r="E57" s="328"/>
      <c r="F57" s="289"/>
      <c r="G57" s="264">
        <f>SUM(F53:F56)</f>
        <v>0</v>
      </c>
    </row>
    <row r="58" spans="1:1004" s="248" customFormat="1" ht="19.5" customHeight="1" x14ac:dyDescent="0.2">
      <c r="A58" s="250" t="s">
        <v>256</v>
      </c>
      <c r="B58" s="278" t="s">
        <v>309</v>
      </c>
      <c r="C58" s="278"/>
      <c r="D58" s="317"/>
      <c r="E58" s="278"/>
      <c r="F58" s="278"/>
      <c r="G58" s="267"/>
    </row>
    <row r="59" spans="1:1004" ht="21.75" customHeight="1" x14ac:dyDescent="0.2">
      <c r="A59" s="265">
        <v>3.1</v>
      </c>
      <c r="B59" s="330" t="s">
        <v>310</v>
      </c>
      <c r="C59" s="330"/>
      <c r="D59" s="331"/>
      <c r="E59" s="330"/>
      <c r="F59" s="330"/>
      <c r="G59" s="264"/>
    </row>
    <row r="60" spans="1:1004" s="275" customFormat="1" ht="21.75" customHeight="1" x14ac:dyDescent="0.2">
      <c r="A60" s="268" t="s">
        <v>311</v>
      </c>
      <c r="B60" s="269" t="s">
        <v>252</v>
      </c>
      <c r="C60" s="270">
        <v>1</v>
      </c>
      <c r="D60" s="271" t="s">
        <v>3</v>
      </c>
      <c r="E60" s="272"/>
      <c r="F60" s="273">
        <f>+E60*C60</f>
        <v>0</v>
      </c>
      <c r="G60" s="274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AR60" s="246"/>
      <c r="AS60" s="246"/>
      <c r="AT60" s="246"/>
      <c r="AU60" s="246"/>
      <c r="AV60" s="246"/>
      <c r="AW60" s="246"/>
      <c r="AX60" s="246"/>
      <c r="AY60" s="246"/>
      <c r="AZ60" s="246"/>
      <c r="BA60" s="246"/>
      <c r="BB60" s="246"/>
      <c r="BC60" s="246"/>
      <c r="BD60" s="246"/>
      <c r="BE60" s="246"/>
      <c r="BF60" s="246"/>
      <c r="BG60" s="246"/>
      <c r="BH60" s="246"/>
      <c r="BI60" s="246"/>
      <c r="BJ60" s="246"/>
      <c r="BK60" s="246"/>
      <c r="BL60" s="246"/>
      <c r="BM60" s="246"/>
      <c r="BN60" s="246"/>
      <c r="BO60" s="246"/>
      <c r="BP60" s="246"/>
      <c r="BQ60" s="246"/>
      <c r="BR60" s="246"/>
      <c r="BS60" s="246"/>
      <c r="BT60" s="246"/>
      <c r="BU60" s="246"/>
      <c r="BV60" s="246"/>
      <c r="BW60" s="246"/>
      <c r="BX60" s="246"/>
      <c r="BY60" s="246"/>
      <c r="BZ60" s="246"/>
      <c r="CA60" s="246"/>
      <c r="CB60" s="246"/>
      <c r="CC60" s="246"/>
      <c r="CD60" s="246"/>
      <c r="CE60" s="246"/>
      <c r="CF60" s="246"/>
      <c r="CG60" s="246"/>
      <c r="CH60" s="246"/>
      <c r="CI60" s="246"/>
      <c r="CJ60" s="246"/>
      <c r="CK60" s="246"/>
      <c r="CL60" s="246"/>
      <c r="CM60" s="246"/>
      <c r="CN60" s="246"/>
      <c r="CO60" s="246"/>
      <c r="CP60" s="246"/>
      <c r="CQ60" s="246"/>
      <c r="CR60" s="246"/>
      <c r="CS60" s="246"/>
      <c r="CT60" s="246"/>
      <c r="CU60" s="246"/>
      <c r="CV60" s="246"/>
      <c r="CW60" s="246"/>
      <c r="CX60" s="246"/>
      <c r="CY60" s="246"/>
      <c r="CZ60" s="246"/>
      <c r="DA60" s="246"/>
      <c r="DB60" s="246"/>
      <c r="DC60" s="246"/>
      <c r="DD60" s="246"/>
      <c r="DE60" s="246"/>
      <c r="DF60" s="246"/>
      <c r="DG60" s="246"/>
      <c r="DH60" s="246"/>
      <c r="DI60" s="246"/>
      <c r="DJ60" s="246"/>
      <c r="DK60" s="246"/>
      <c r="DL60" s="246"/>
      <c r="DM60" s="246"/>
      <c r="DN60" s="246"/>
      <c r="DO60" s="246"/>
      <c r="DP60" s="246"/>
      <c r="DQ60" s="246"/>
      <c r="DR60" s="246"/>
      <c r="DS60" s="246"/>
      <c r="DT60" s="246"/>
      <c r="DU60" s="246"/>
      <c r="DV60" s="246"/>
      <c r="DW60" s="246"/>
      <c r="DX60" s="246"/>
      <c r="DY60" s="246"/>
      <c r="DZ60" s="246"/>
      <c r="EA60" s="246"/>
      <c r="EB60" s="246"/>
      <c r="EC60" s="246"/>
      <c r="ED60" s="246"/>
      <c r="EE60" s="246"/>
      <c r="EF60" s="246"/>
      <c r="EG60" s="246"/>
      <c r="EH60" s="246"/>
      <c r="EI60" s="246"/>
      <c r="EJ60" s="246"/>
      <c r="EK60" s="246"/>
      <c r="EL60" s="246"/>
      <c r="EM60" s="246"/>
      <c r="EN60" s="246"/>
      <c r="EO60" s="246"/>
      <c r="EP60" s="246"/>
      <c r="EQ60" s="246"/>
      <c r="ER60" s="246"/>
      <c r="ES60" s="246"/>
      <c r="ET60" s="246"/>
      <c r="EU60" s="246"/>
      <c r="EV60" s="246"/>
      <c r="EW60" s="246"/>
      <c r="EX60" s="246"/>
      <c r="EY60" s="246"/>
      <c r="EZ60" s="246"/>
      <c r="FA60" s="246"/>
      <c r="FB60" s="246"/>
      <c r="FC60" s="246"/>
      <c r="FD60" s="246"/>
      <c r="FE60" s="246"/>
      <c r="FF60" s="246"/>
      <c r="FG60" s="246"/>
      <c r="FH60" s="246"/>
      <c r="FI60" s="246"/>
      <c r="FJ60" s="246"/>
      <c r="FK60" s="246"/>
      <c r="FL60" s="246"/>
      <c r="FM60" s="246"/>
      <c r="FN60" s="246"/>
      <c r="FO60" s="246"/>
      <c r="FP60" s="246"/>
      <c r="FQ60" s="246"/>
      <c r="FR60" s="246"/>
      <c r="FS60" s="246"/>
      <c r="FT60" s="246"/>
      <c r="FU60" s="246"/>
      <c r="FV60" s="246"/>
      <c r="FW60" s="246"/>
      <c r="FX60" s="246"/>
      <c r="FY60" s="246"/>
      <c r="FZ60" s="246"/>
      <c r="GA60" s="246"/>
      <c r="GB60" s="246"/>
      <c r="GC60" s="246"/>
      <c r="GD60" s="246"/>
      <c r="GE60" s="246"/>
      <c r="GF60" s="246"/>
      <c r="GG60" s="246"/>
      <c r="GH60" s="246"/>
      <c r="GI60" s="246"/>
      <c r="GJ60" s="246"/>
      <c r="GK60" s="246"/>
      <c r="GL60" s="246"/>
      <c r="GM60" s="246"/>
      <c r="GN60" s="246"/>
      <c r="GO60" s="246"/>
      <c r="GP60" s="246"/>
      <c r="GQ60" s="246"/>
      <c r="GR60" s="246"/>
      <c r="GS60" s="246"/>
      <c r="GT60" s="246"/>
      <c r="GU60" s="246"/>
      <c r="GV60" s="246"/>
      <c r="GW60" s="246"/>
      <c r="GX60" s="246"/>
      <c r="GY60" s="246"/>
      <c r="GZ60" s="246"/>
      <c r="HA60" s="246"/>
      <c r="HB60" s="246"/>
      <c r="HC60" s="246"/>
      <c r="HD60" s="246"/>
      <c r="HE60" s="246"/>
      <c r="HF60" s="246"/>
      <c r="HG60" s="246"/>
      <c r="HH60" s="246"/>
      <c r="HI60" s="246"/>
      <c r="HJ60" s="246"/>
      <c r="HK60" s="246"/>
      <c r="HL60" s="246"/>
      <c r="HM60" s="246"/>
      <c r="HN60" s="246"/>
      <c r="HO60" s="246"/>
      <c r="HP60" s="246"/>
      <c r="HQ60" s="246"/>
      <c r="HR60" s="246"/>
      <c r="HS60" s="246"/>
      <c r="HT60" s="246"/>
      <c r="HU60" s="246"/>
      <c r="HV60" s="246"/>
      <c r="HW60" s="246"/>
      <c r="HX60" s="246"/>
      <c r="HY60" s="246"/>
      <c r="HZ60" s="246"/>
      <c r="IA60" s="246"/>
      <c r="IB60" s="246"/>
      <c r="IC60" s="246"/>
      <c r="ID60" s="246"/>
      <c r="IE60" s="246"/>
      <c r="IF60" s="246"/>
      <c r="IG60" s="246"/>
      <c r="IH60" s="246"/>
      <c r="II60" s="246"/>
      <c r="IJ60" s="246"/>
      <c r="IK60" s="246"/>
      <c r="IL60" s="246"/>
      <c r="IM60" s="246"/>
      <c r="IN60" s="246"/>
      <c r="IO60" s="246"/>
      <c r="IP60" s="246"/>
      <c r="IQ60" s="246"/>
      <c r="IR60" s="246"/>
      <c r="IS60" s="246"/>
      <c r="IT60" s="246"/>
      <c r="IU60" s="246"/>
      <c r="IV60" s="246"/>
      <c r="IW60" s="246"/>
      <c r="IX60" s="246"/>
      <c r="IY60" s="246"/>
      <c r="IZ60" s="246"/>
      <c r="JA60" s="246"/>
      <c r="JB60" s="246"/>
      <c r="JC60" s="246"/>
      <c r="JD60" s="246"/>
      <c r="JE60" s="246"/>
      <c r="JF60" s="246"/>
      <c r="JG60" s="246"/>
      <c r="JH60" s="246"/>
      <c r="JI60" s="246"/>
      <c r="JJ60" s="246"/>
      <c r="JK60" s="246"/>
      <c r="JL60" s="246"/>
      <c r="JM60" s="246"/>
      <c r="JN60" s="246"/>
      <c r="JO60" s="246"/>
      <c r="JP60" s="246"/>
      <c r="JQ60" s="246"/>
      <c r="JR60" s="246"/>
      <c r="JS60" s="246"/>
      <c r="JT60" s="246"/>
      <c r="JU60" s="246"/>
      <c r="JV60" s="246"/>
      <c r="JW60" s="246"/>
      <c r="JX60" s="246"/>
      <c r="JY60" s="246"/>
      <c r="JZ60" s="246"/>
      <c r="KA60" s="246"/>
      <c r="KB60" s="246"/>
      <c r="KC60" s="246"/>
      <c r="KD60" s="246"/>
      <c r="KE60" s="246"/>
      <c r="KF60" s="246"/>
      <c r="KG60" s="246"/>
      <c r="KH60" s="246"/>
      <c r="KI60" s="246"/>
      <c r="KJ60" s="246"/>
      <c r="KK60" s="246"/>
      <c r="KL60" s="246"/>
      <c r="KM60" s="246"/>
      <c r="KN60" s="246"/>
      <c r="KO60" s="246"/>
      <c r="KP60" s="246"/>
      <c r="KQ60" s="246"/>
      <c r="KR60" s="246"/>
      <c r="KS60" s="246"/>
      <c r="KT60" s="246"/>
      <c r="KU60" s="246"/>
      <c r="KV60" s="246"/>
      <c r="KW60" s="246"/>
      <c r="KX60" s="246"/>
      <c r="KY60" s="246"/>
      <c r="KZ60" s="246"/>
      <c r="LA60" s="246"/>
      <c r="LB60" s="246"/>
      <c r="LC60" s="246"/>
      <c r="LD60" s="246"/>
      <c r="LE60" s="246"/>
      <c r="LF60" s="246"/>
      <c r="LG60" s="246"/>
      <c r="LH60" s="246"/>
      <c r="LI60" s="246"/>
      <c r="LJ60" s="246"/>
      <c r="LK60" s="246"/>
      <c r="LL60" s="246"/>
      <c r="LM60" s="246"/>
      <c r="LN60" s="246"/>
      <c r="LO60" s="246"/>
      <c r="LP60" s="246"/>
      <c r="LQ60" s="246"/>
      <c r="LR60" s="246"/>
      <c r="LS60" s="246"/>
      <c r="LT60" s="246"/>
      <c r="LU60" s="246"/>
      <c r="LV60" s="246"/>
      <c r="LW60" s="246"/>
      <c r="LX60" s="246"/>
      <c r="LY60" s="246"/>
      <c r="LZ60" s="246"/>
      <c r="MA60" s="246"/>
      <c r="MB60" s="246"/>
      <c r="MC60" s="246"/>
      <c r="MD60" s="246"/>
      <c r="ME60" s="246"/>
      <c r="MF60" s="246"/>
      <c r="MG60" s="246"/>
      <c r="MH60" s="246"/>
      <c r="MI60" s="246"/>
      <c r="MJ60" s="246"/>
      <c r="MK60" s="246"/>
      <c r="ML60" s="246"/>
      <c r="MM60" s="246"/>
      <c r="MN60" s="246"/>
      <c r="MO60" s="246"/>
      <c r="MP60" s="246"/>
      <c r="MQ60" s="246"/>
      <c r="MR60" s="246"/>
      <c r="MS60" s="246"/>
      <c r="MT60" s="246"/>
      <c r="MU60" s="246"/>
      <c r="MV60" s="246"/>
      <c r="MW60" s="246"/>
      <c r="MX60" s="246"/>
      <c r="MY60" s="246"/>
      <c r="MZ60" s="246"/>
      <c r="NA60" s="246"/>
      <c r="NB60" s="246"/>
      <c r="NC60" s="246"/>
      <c r="ND60" s="246"/>
      <c r="NE60" s="246"/>
      <c r="NF60" s="246"/>
      <c r="NG60" s="246"/>
      <c r="NH60" s="246"/>
      <c r="NI60" s="246"/>
      <c r="NJ60" s="246"/>
      <c r="NK60" s="246"/>
      <c r="NL60" s="246"/>
      <c r="NM60" s="246"/>
      <c r="NN60" s="246"/>
      <c r="NO60" s="246"/>
      <c r="NP60" s="246"/>
      <c r="NQ60" s="246"/>
      <c r="NR60" s="246"/>
      <c r="NS60" s="246"/>
      <c r="NT60" s="246"/>
      <c r="NU60" s="246"/>
      <c r="NV60" s="246"/>
      <c r="NW60" s="246"/>
      <c r="NX60" s="246"/>
      <c r="NY60" s="246"/>
      <c r="NZ60" s="246"/>
      <c r="OA60" s="246"/>
      <c r="OB60" s="246"/>
      <c r="OC60" s="246"/>
      <c r="OD60" s="246"/>
      <c r="OE60" s="246"/>
      <c r="OF60" s="246"/>
      <c r="OG60" s="246"/>
      <c r="OH60" s="246"/>
      <c r="OI60" s="246"/>
      <c r="OJ60" s="246"/>
      <c r="OK60" s="246"/>
      <c r="OL60" s="246"/>
      <c r="OM60" s="246"/>
      <c r="ON60" s="246"/>
      <c r="OO60" s="246"/>
      <c r="OP60" s="246"/>
      <c r="OQ60" s="246"/>
      <c r="OR60" s="246"/>
      <c r="OS60" s="246"/>
      <c r="OT60" s="246"/>
      <c r="OU60" s="246"/>
      <c r="OV60" s="246"/>
      <c r="OW60" s="246"/>
      <c r="OX60" s="246"/>
      <c r="OY60" s="246"/>
      <c r="OZ60" s="246"/>
      <c r="PA60" s="246"/>
      <c r="PB60" s="246"/>
      <c r="PC60" s="246"/>
      <c r="PD60" s="246"/>
      <c r="PE60" s="246"/>
      <c r="PF60" s="246"/>
      <c r="PG60" s="246"/>
      <c r="PH60" s="246"/>
      <c r="PI60" s="246"/>
      <c r="PJ60" s="246"/>
      <c r="PK60" s="246"/>
      <c r="PL60" s="246"/>
      <c r="PM60" s="246"/>
      <c r="PN60" s="246"/>
      <c r="PO60" s="246"/>
      <c r="PP60" s="246"/>
      <c r="PQ60" s="246"/>
      <c r="PR60" s="246"/>
      <c r="PS60" s="246"/>
      <c r="PT60" s="246"/>
      <c r="PU60" s="246"/>
      <c r="PV60" s="246"/>
      <c r="PW60" s="246"/>
      <c r="PX60" s="246"/>
      <c r="PY60" s="246"/>
      <c r="PZ60" s="246"/>
      <c r="QA60" s="246"/>
      <c r="QB60" s="246"/>
      <c r="QC60" s="246"/>
      <c r="QD60" s="246"/>
      <c r="QE60" s="246"/>
      <c r="QF60" s="246"/>
      <c r="QG60" s="246"/>
      <c r="QH60" s="246"/>
      <c r="QI60" s="246"/>
      <c r="QJ60" s="246"/>
      <c r="QK60" s="246"/>
      <c r="QL60" s="246"/>
      <c r="QM60" s="246"/>
      <c r="QN60" s="246"/>
      <c r="QO60" s="246"/>
      <c r="QP60" s="246"/>
      <c r="QQ60" s="246"/>
      <c r="QR60" s="246"/>
      <c r="QS60" s="246"/>
      <c r="QT60" s="246"/>
      <c r="QU60" s="246"/>
      <c r="QV60" s="246"/>
      <c r="QW60" s="246"/>
      <c r="QX60" s="246"/>
      <c r="QY60" s="246"/>
      <c r="QZ60" s="246"/>
      <c r="RA60" s="246"/>
      <c r="RB60" s="246"/>
      <c r="RC60" s="246"/>
      <c r="RD60" s="246"/>
      <c r="RE60" s="246"/>
      <c r="RF60" s="246"/>
      <c r="RG60" s="246"/>
      <c r="RH60" s="246"/>
      <c r="RI60" s="246"/>
      <c r="RJ60" s="246"/>
      <c r="RK60" s="246"/>
      <c r="RL60" s="246"/>
      <c r="RM60" s="246"/>
      <c r="RN60" s="246"/>
      <c r="RO60" s="246"/>
      <c r="RP60" s="246"/>
      <c r="RQ60" s="246"/>
      <c r="RR60" s="246"/>
      <c r="RS60" s="246"/>
      <c r="RT60" s="246"/>
      <c r="RU60" s="246"/>
      <c r="RV60" s="246"/>
      <c r="RW60" s="246"/>
      <c r="RX60" s="246"/>
      <c r="RY60" s="246"/>
      <c r="RZ60" s="246"/>
      <c r="SA60" s="246"/>
      <c r="SB60" s="246"/>
      <c r="SC60" s="246"/>
      <c r="SD60" s="246"/>
      <c r="SE60" s="246"/>
      <c r="SF60" s="246"/>
      <c r="SG60" s="246"/>
      <c r="SH60" s="246"/>
      <c r="SI60" s="246"/>
      <c r="SJ60" s="246"/>
      <c r="SK60" s="246"/>
      <c r="SL60" s="246"/>
      <c r="SM60" s="246"/>
      <c r="SN60" s="246"/>
      <c r="SO60" s="246"/>
      <c r="SP60" s="246"/>
      <c r="SQ60" s="246"/>
      <c r="SR60" s="246"/>
      <c r="SS60" s="246"/>
      <c r="ST60" s="246"/>
      <c r="SU60" s="246"/>
      <c r="SV60" s="246"/>
      <c r="SW60" s="246"/>
      <c r="SX60" s="246"/>
      <c r="SY60" s="246"/>
      <c r="SZ60" s="246"/>
      <c r="TA60" s="246"/>
      <c r="TB60" s="246"/>
      <c r="TC60" s="246"/>
      <c r="TD60" s="246"/>
      <c r="TE60" s="246"/>
      <c r="TF60" s="246"/>
      <c r="TG60" s="246"/>
      <c r="TH60" s="246"/>
      <c r="TI60" s="246"/>
      <c r="TJ60" s="246"/>
      <c r="TK60" s="246"/>
      <c r="TL60" s="246"/>
      <c r="TM60" s="246"/>
      <c r="TN60" s="246"/>
      <c r="TO60" s="246"/>
      <c r="TP60" s="246"/>
      <c r="TQ60" s="246"/>
      <c r="TR60" s="246"/>
      <c r="TS60" s="246"/>
      <c r="TT60" s="246"/>
      <c r="TU60" s="246"/>
      <c r="TV60" s="246"/>
      <c r="TW60" s="246"/>
      <c r="TX60" s="246"/>
      <c r="TY60" s="246"/>
      <c r="TZ60" s="246"/>
      <c r="UA60" s="246"/>
      <c r="UB60" s="246"/>
      <c r="UC60" s="246"/>
      <c r="UD60" s="246"/>
      <c r="UE60" s="246"/>
      <c r="UF60" s="246"/>
      <c r="UG60" s="246"/>
      <c r="UH60" s="246"/>
      <c r="UI60" s="246"/>
      <c r="UJ60" s="246"/>
      <c r="UK60" s="246"/>
      <c r="UL60" s="246"/>
      <c r="UM60" s="246"/>
      <c r="UN60" s="246"/>
      <c r="UO60" s="246"/>
      <c r="UP60" s="246"/>
      <c r="UQ60" s="246"/>
      <c r="UR60" s="246"/>
      <c r="US60" s="246"/>
      <c r="UT60" s="246"/>
      <c r="UU60" s="246"/>
      <c r="UV60" s="246"/>
      <c r="UW60" s="246"/>
      <c r="UX60" s="246"/>
      <c r="UY60" s="246"/>
      <c r="UZ60" s="246"/>
      <c r="VA60" s="246"/>
      <c r="VB60" s="246"/>
      <c r="VC60" s="246"/>
      <c r="VD60" s="246"/>
      <c r="VE60" s="246"/>
      <c r="VF60" s="246"/>
      <c r="VG60" s="246"/>
      <c r="VH60" s="246"/>
      <c r="VI60" s="246"/>
      <c r="VJ60" s="246"/>
      <c r="VK60" s="246"/>
      <c r="VL60" s="246"/>
      <c r="VM60" s="246"/>
      <c r="VN60" s="246"/>
      <c r="VO60" s="246"/>
      <c r="VP60" s="246"/>
      <c r="VQ60" s="246"/>
      <c r="VR60" s="246"/>
      <c r="VS60" s="246"/>
      <c r="VT60" s="246"/>
      <c r="VU60" s="246"/>
      <c r="VV60" s="246"/>
      <c r="VW60" s="246"/>
      <c r="VX60" s="246"/>
      <c r="VY60" s="246"/>
      <c r="VZ60" s="246"/>
      <c r="WA60" s="246"/>
      <c r="WB60" s="246"/>
      <c r="WC60" s="246"/>
      <c r="WD60" s="246"/>
      <c r="WE60" s="246"/>
      <c r="WF60" s="246"/>
      <c r="WG60" s="246"/>
      <c r="WH60" s="246"/>
      <c r="WI60" s="246"/>
      <c r="WJ60" s="246"/>
      <c r="WK60" s="246"/>
      <c r="WL60" s="246"/>
      <c r="WM60" s="246"/>
      <c r="WN60" s="246"/>
      <c r="WO60" s="246"/>
      <c r="WP60" s="246"/>
      <c r="WQ60" s="246"/>
      <c r="WR60" s="246"/>
      <c r="WS60" s="246"/>
      <c r="WT60" s="246"/>
      <c r="WU60" s="246"/>
      <c r="WV60" s="246"/>
      <c r="WW60" s="246"/>
      <c r="WX60" s="246"/>
      <c r="WY60" s="246"/>
      <c r="WZ60" s="246"/>
      <c r="XA60" s="246"/>
      <c r="XB60" s="246"/>
      <c r="XC60" s="246"/>
      <c r="XD60" s="246"/>
      <c r="XE60" s="246"/>
      <c r="XF60" s="246"/>
      <c r="XG60" s="246"/>
      <c r="XH60" s="246"/>
      <c r="XI60" s="246"/>
      <c r="XJ60" s="246"/>
      <c r="XK60" s="246"/>
      <c r="XL60" s="246"/>
      <c r="XM60" s="246"/>
      <c r="XN60" s="246"/>
      <c r="XO60" s="246"/>
      <c r="XP60" s="246"/>
      <c r="XQ60" s="246"/>
      <c r="XR60" s="246"/>
      <c r="XS60" s="246"/>
      <c r="XT60" s="246"/>
      <c r="XU60" s="246"/>
      <c r="XV60" s="246"/>
      <c r="XW60" s="246"/>
      <c r="XX60" s="246"/>
      <c r="XY60" s="246"/>
      <c r="XZ60" s="246"/>
      <c r="YA60" s="246"/>
      <c r="YB60" s="246"/>
      <c r="YC60" s="246"/>
      <c r="YD60" s="246"/>
      <c r="YE60" s="246"/>
      <c r="YF60" s="246"/>
      <c r="YG60" s="246"/>
      <c r="YH60" s="246"/>
      <c r="YI60" s="246"/>
      <c r="YJ60" s="246"/>
      <c r="YK60" s="246"/>
      <c r="YL60" s="246"/>
      <c r="YM60" s="246"/>
      <c r="YN60" s="246"/>
      <c r="YO60" s="246"/>
      <c r="YP60" s="246"/>
      <c r="YQ60" s="246"/>
      <c r="YR60" s="246"/>
      <c r="YS60" s="246"/>
      <c r="YT60" s="246"/>
      <c r="YU60" s="246"/>
      <c r="YV60" s="246"/>
      <c r="YW60" s="246"/>
      <c r="YX60" s="246"/>
      <c r="YY60" s="246"/>
      <c r="YZ60" s="246"/>
      <c r="ZA60" s="246"/>
      <c r="ZB60" s="246"/>
      <c r="ZC60" s="246"/>
      <c r="ZD60" s="246"/>
      <c r="ZE60" s="246"/>
      <c r="ZF60" s="246"/>
      <c r="ZG60" s="246"/>
      <c r="ZH60" s="246"/>
      <c r="ZI60" s="246"/>
      <c r="ZJ60" s="246"/>
      <c r="ZK60" s="246"/>
      <c r="ZL60" s="246"/>
      <c r="ZM60" s="246"/>
      <c r="ZN60" s="246"/>
      <c r="ZO60" s="246"/>
      <c r="ZP60" s="246"/>
      <c r="ZQ60" s="246"/>
      <c r="ZR60" s="246"/>
      <c r="ZS60" s="246"/>
      <c r="ZT60" s="246"/>
      <c r="ZU60" s="246"/>
      <c r="ZV60" s="246"/>
      <c r="ZW60" s="246"/>
      <c r="ZX60" s="246"/>
      <c r="ZY60" s="246"/>
      <c r="ZZ60" s="246"/>
      <c r="AAA60" s="246"/>
      <c r="AAB60" s="246"/>
      <c r="AAC60" s="246"/>
      <c r="AAD60" s="246"/>
      <c r="AAE60" s="246"/>
      <c r="AAF60" s="246"/>
      <c r="AAG60" s="246"/>
      <c r="AAH60" s="246"/>
      <c r="AAI60" s="246"/>
      <c r="AAJ60" s="246"/>
      <c r="AAK60" s="246"/>
      <c r="AAL60" s="246"/>
      <c r="AAM60" s="246"/>
      <c r="AAN60" s="246"/>
      <c r="AAO60" s="246"/>
      <c r="AAP60" s="246"/>
      <c r="AAQ60" s="246"/>
      <c r="AAR60" s="246"/>
      <c r="AAS60" s="246"/>
      <c r="AAT60" s="246"/>
      <c r="AAU60" s="246"/>
      <c r="AAV60" s="246"/>
      <c r="AAW60" s="246"/>
      <c r="AAX60" s="246"/>
      <c r="AAY60" s="246"/>
      <c r="AAZ60" s="246"/>
      <c r="ABA60" s="246"/>
      <c r="ABB60" s="246"/>
      <c r="ABC60" s="246"/>
      <c r="ABD60" s="246"/>
      <c r="ABE60" s="246"/>
      <c r="ABF60" s="246"/>
      <c r="ABG60" s="246"/>
      <c r="ABH60" s="246"/>
      <c r="ABI60" s="246"/>
      <c r="ABJ60" s="246"/>
      <c r="ABK60" s="246"/>
      <c r="ABL60" s="246"/>
      <c r="ABM60" s="246"/>
      <c r="ABN60" s="246"/>
      <c r="ABO60" s="246"/>
      <c r="ABP60" s="246"/>
      <c r="ABQ60" s="246"/>
      <c r="ABR60" s="246"/>
      <c r="ABS60" s="246"/>
      <c r="ABT60" s="246"/>
      <c r="ABU60" s="246"/>
      <c r="ABV60" s="246"/>
      <c r="ABW60" s="246"/>
      <c r="ABX60" s="246"/>
      <c r="ABY60" s="246"/>
      <c r="ABZ60" s="246"/>
      <c r="ACA60" s="246"/>
      <c r="ACB60" s="246"/>
      <c r="ACC60" s="246"/>
      <c r="ACD60" s="246"/>
      <c r="ACE60" s="246"/>
      <c r="ACF60" s="246"/>
      <c r="ACG60" s="246"/>
      <c r="ACH60" s="246"/>
      <c r="ACI60" s="246"/>
      <c r="ACJ60" s="246"/>
      <c r="ACK60" s="246"/>
      <c r="ACL60" s="246"/>
      <c r="ACM60" s="246"/>
      <c r="ACN60" s="246"/>
      <c r="ACO60" s="246"/>
      <c r="ACP60" s="246"/>
      <c r="ACQ60" s="246"/>
      <c r="ACR60" s="246"/>
      <c r="ACS60" s="246"/>
      <c r="ACT60" s="246"/>
      <c r="ACU60" s="246"/>
      <c r="ACV60" s="246"/>
      <c r="ACW60" s="246"/>
      <c r="ACX60" s="246"/>
      <c r="ACY60" s="246"/>
      <c r="ACZ60" s="246"/>
      <c r="ADA60" s="246"/>
      <c r="ADB60" s="246"/>
      <c r="ADC60" s="246"/>
      <c r="ADD60" s="246"/>
      <c r="ADE60" s="246"/>
      <c r="ADF60" s="246"/>
      <c r="ADG60" s="246"/>
      <c r="ADH60" s="246"/>
      <c r="ADI60" s="246"/>
      <c r="ADJ60" s="246"/>
      <c r="ADK60" s="246"/>
      <c r="ADL60" s="246"/>
      <c r="ADM60" s="246"/>
      <c r="ADN60" s="246"/>
      <c r="ADO60" s="246"/>
      <c r="ADP60" s="246"/>
      <c r="ADQ60" s="246"/>
      <c r="ADR60" s="246"/>
      <c r="ADS60" s="246"/>
      <c r="ADT60" s="246"/>
      <c r="ADU60" s="246"/>
      <c r="ADV60" s="246"/>
      <c r="ADW60" s="246"/>
      <c r="ADX60" s="246"/>
      <c r="ADY60" s="246"/>
      <c r="ADZ60" s="246"/>
      <c r="AEA60" s="246"/>
      <c r="AEB60" s="246"/>
      <c r="AEC60" s="246"/>
      <c r="AED60" s="246"/>
      <c r="AEE60" s="246"/>
      <c r="AEF60" s="246"/>
      <c r="AEG60" s="246"/>
      <c r="AEH60" s="246"/>
      <c r="AEI60" s="246"/>
      <c r="AEJ60" s="246"/>
      <c r="AEK60" s="246"/>
      <c r="AEL60" s="246"/>
      <c r="AEM60" s="246"/>
      <c r="AEN60" s="246"/>
      <c r="AEO60" s="246"/>
      <c r="AEP60" s="246"/>
      <c r="AEQ60" s="246"/>
      <c r="AER60" s="246"/>
      <c r="AES60" s="246"/>
      <c r="AET60" s="246"/>
      <c r="AEU60" s="246"/>
      <c r="AEV60" s="246"/>
      <c r="AEW60" s="246"/>
      <c r="AEX60" s="246"/>
      <c r="AEY60" s="246"/>
      <c r="AEZ60" s="246"/>
      <c r="AFA60" s="246"/>
      <c r="AFB60" s="246"/>
      <c r="AFC60" s="246"/>
      <c r="AFD60" s="246"/>
      <c r="AFE60" s="246"/>
      <c r="AFF60" s="246"/>
      <c r="AFG60" s="246"/>
      <c r="AFH60" s="246"/>
      <c r="AFI60" s="246"/>
      <c r="AFJ60" s="246"/>
      <c r="AFK60" s="246"/>
      <c r="AFL60" s="246"/>
      <c r="AFM60" s="246"/>
      <c r="AFN60" s="246"/>
      <c r="AFO60" s="246"/>
      <c r="AFP60" s="246"/>
      <c r="AFQ60" s="246"/>
      <c r="AFR60" s="246"/>
      <c r="AFS60" s="246"/>
      <c r="AFT60" s="246"/>
      <c r="AFU60" s="246"/>
      <c r="AFV60" s="246"/>
      <c r="AFW60" s="246"/>
      <c r="AFX60" s="246"/>
      <c r="AFY60" s="246"/>
      <c r="AFZ60" s="246"/>
      <c r="AGA60" s="246"/>
      <c r="AGB60" s="246"/>
      <c r="AGC60" s="246"/>
      <c r="AGD60" s="246"/>
      <c r="AGE60" s="246"/>
      <c r="AGF60" s="246"/>
      <c r="AGG60" s="246"/>
      <c r="AGH60" s="246"/>
      <c r="AGI60" s="246"/>
      <c r="AGJ60" s="246"/>
      <c r="AGK60" s="246"/>
      <c r="AGL60" s="246"/>
      <c r="AGM60" s="246"/>
      <c r="AGN60" s="246"/>
      <c r="AGO60" s="246"/>
      <c r="AGP60" s="246"/>
      <c r="AGQ60" s="246"/>
      <c r="AGR60" s="246"/>
      <c r="AGS60" s="246"/>
      <c r="AGT60" s="246"/>
      <c r="AGU60" s="246"/>
      <c r="AGV60" s="246"/>
      <c r="AGW60" s="246"/>
      <c r="AGX60" s="246"/>
      <c r="AGY60" s="246"/>
      <c r="AGZ60" s="246"/>
      <c r="AHA60" s="246"/>
      <c r="AHB60" s="246"/>
      <c r="AHC60" s="246"/>
      <c r="AHD60" s="246"/>
      <c r="AHE60" s="246"/>
      <c r="AHF60" s="246"/>
      <c r="AHG60" s="246"/>
      <c r="AHH60" s="246"/>
      <c r="AHI60" s="246"/>
      <c r="AHJ60" s="246"/>
      <c r="AHK60" s="246"/>
      <c r="AHL60" s="246"/>
      <c r="AHM60" s="246"/>
      <c r="AHN60" s="246"/>
      <c r="AHO60" s="246"/>
      <c r="AHP60" s="246"/>
      <c r="AHQ60" s="246"/>
      <c r="AHR60" s="246"/>
      <c r="AHS60" s="246"/>
      <c r="AHT60" s="246"/>
      <c r="AHU60" s="246"/>
      <c r="AHV60" s="246"/>
      <c r="AHW60" s="246"/>
      <c r="AHX60" s="246"/>
      <c r="AHY60" s="246"/>
      <c r="AHZ60" s="246"/>
      <c r="AIA60" s="246"/>
      <c r="AIB60" s="246"/>
      <c r="AIC60" s="246"/>
      <c r="AID60" s="246"/>
      <c r="AIE60" s="246"/>
      <c r="AIF60" s="246"/>
      <c r="AIG60" s="246"/>
      <c r="AIH60" s="246"/>
      <c r="AII60" s="246"/>
      <c r="AIJ60" s="246"/>
      <c r="AIK60" s="246"/>
      <c r="AIL60" s="246"/>
      <c r="AIM60" s="246"/>
      <c r="AIN60" s="246"/>
      <c r="AIO60" s="246"/>
      <c r="AIP60" s="246"/>
      <c r="AIQ60" s="246"/>
      <c r="AIR60" s="246"/>
      <c r="AIS60" s="246"/>
      <c r="AIT60" s="246"/>
      <c r="AIU60" s="246"/>
      <c r="AIV60" s="246"/>
      <c r="AIW60" s="246"/>
      <c r="AIX60" s="246"/>
      <c r="AIY60" s="246"/>
      <c r="AIZ60" s="246"/>
      <c r="AJA60" s="246"/>
      <c r="AJB60" s="246"/>
      <c r="AJC60" s="246"/>
      <c r="AJD60" s="246"/>
      <c r="AJE60" s="246"/>
      <c r="AJF60" s="246"/>
      <c r="AJG60" s="246"/>
      <c r="AJH60" s="246"/>
      <c r="AJI60" s="246"/>
      <c r="AJJ60" s="246"/>
      <c r="AJK60" s="246"/>
      <c r="AJL60" s="246"/>
      <c r="AJM60" s="246"/>
      <c r="AJN60" s="246"/>
      <c r="AJO60" s="246"/>
      <c r="AJP60" s="246"/>
      <c r="AJQ60" s="246"/>
      <c r="AJR60" s="246"/>
      <c r="AJS60" s="246"/>
      <c r="AJT60" s="246"/>
      <c r="AJU60" s="246"/>
      <c r="AJV60" s="246"/>
      <c r="AJW60" s="246"/>
      <c r="AJX60" s="246"/>
      <c r="AJY60" s="246"/>
      <c r="AJZ60" s="246"/>
      <c r="AKA60" s="246"/>
      <c r="AKB60" s="246"/>
      <c r="AKC60" s="246"/>
      <c r="AKD60" s="246"/>
      <c r="AKE60" s="246"/>
      <c r="AKF60" s="246"/>
      <c r="AKG60" s="246"/>
      <c r="AKH60" s="246"/>
      <c r="AKI60" s="246"/>
      <c r="AKJ60" s="246"/>
      <c r="AKK60" s="246"/>
      <c r="AKL60" s="246"/>
      <c r="AKM60" s="246"/>
      <c r="AKN60" s="246"/>
      <c r="AKO60" s="246"/>
      <c r="AKP60" s="246"/>
      <c r="AKQ60" s="246"/>
      <c r="AKR60" s="246"/>
      <c r="AKS60" s="246"/>
      <c r="AKT60" s="246"/>
      <c r="AKU60" s="246"/>
      <c r="AKV60" s="246"/>
      <c r="AKW60" s="246"/>
      <c r="AKX60" s="246"/>
      <c r="AKY60" s="246"/>
      <c r="AKZ60" s="246"/>
      <c r="ALA60" s="246"/>
      <c r="ALB60" s="246"/>
      <c r="ALC60" s="246"/>
      <c r="ALD60" s="246"/>
      <c r="ALE60" s="246"/>
      <c r="ALF60" s="246"/>
      <c r="ALG60" s="246"/>
      <c r="ALH60" s="246"/>
      <c r="ALI60" s="246"/>
      <c r="ALJ60" s="246"/>
      <c r="ALK60" s="246"/>
      <c r="ALL60" s="246"/>
      <c r="ALM60" s="246"/>
      <c r="ALN60" s="246"/>
      <c r="ALO60" s="246"/>
      <c r="ALP60" s="246"/>
    </row>
    <row r="61" spans="1:1004" s="248" customFormat="1" ht="22.5" customHeight="1" x14ac:dyDescent="0.2">
      <c r="A61" s="328"/>
      <c r="B61" s="328"/>
      <c r="C61" s="328"/>
      <c r="D61" s="329"/>
      <c r="E61" s="328"/>
      <c r="F61" s="289"/>
      <c r="G61" s="264">
        <f>SUM(F60)</f>
        <v>0</v>
      </c>
    </row>
    <row r="62" spans="1:1004" ht="21.75" customHeight="1" x14ac:dyDescent="0.2">
      <c r="A62" s="265">
        <v>3.2</v>
      </c>
      <c r="B62" s="330" t="s">
        <v>270</v>
      </c>
      <c r="C62" s="330"/>
      <c r="D62" s="331"/>
      <c r="E62" s="330"/>
      <c r="F62" s="330"/>
      <c r="G62" s="264"/>
    </row>
    <row r="63" spans="1:1004" s="275" customFormat="1" ht="21.75" customHeight="1" x14ac:dyDescent="0.2">
      <c r="A63" s="276" t="s">
        <v>312</v>
      </c>
      <c r="B63" s="269" t="s">
        <v>313</v>
      </c>
      <c r="C63" s="290">
        <f>0.8*0.45*20</f>
        <v>7.2000000000000011</v>
      </c>
      <c r="D63" s="271" t="s">
        <v>4</v>
      </c>
      <c r="E63" s="272"/>
      <c r="F63" s="273">
        <f>C63*E63</f>
        <v>0</v>
      </c>
      <c r="G63" s="277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6"/>
      <c r="AT63" s="246"/>
      <c r="AU63" s="246"/>
      <c r="AV63" s="246"/>
      <c r="AW63" s="246"/>
      <c r="AX63" s="246"/>
      <c r="AY63" s="246"/>
      <c r="AZ63" s="246"/>
      <c r="BA63" s="246"/>
      <c r="BB63" s="246"/>
      <c r="BC63" s="246"/>
      <c r="BD63" s="246"/>
      <c r="BE63" s="246"/>
      <c r="BF63" s="246"/>
      <c r="BG63" s="246"/>
      <c r="BH63" s="246"/>
      <c r="BI63" s="246"/>
      <c r="BJ63" s="246"/>
      <c r="BK63" s="246"/>
      <c r="BL63" s="246"/>
      <c r="BM63" s="246"/>
      <c r="BN63" s="246"/>
      <c r="BO63" s="246"/>
      <c r="BP63" s="246"/>
      <c r="BQ63" s="246"/>
      <c r="BR63" s="246"/>
      <c r="BS63" s="246"/>
      <c r="BT63" s="246"/>
      <c r="BU63" s="246"/>
      <c r="BV63" s="246"/>
      <c r="BW63" s="246"/>
      <c r="BX63" s="246"/>
      <c r="BY63" s="246"/>
      <c r="BZ63" s="246"/>
      <c r="CA63" s="246"/>
      <c r="CB63" s="246"/>
      <c r="CC63" s="246"/>
      <c r="CD63" s="246"/>
      <c r="CE63" s="246"/>
      <c r="CF63" s="246"/>
      <c r="CG63" s="246"/>
      <c r="CH63" s="246"/>
      <c r="CI63" s="246"/>
      <c r="CJ63" s="246"/>
      <c r="CK63" s="246"/>
      <c r="CL63" s="246"/>
      <c r="CM63" s="246"/>
      <c r="CN63" s="246"/>
      <c r="CO63" s="246"/>
      <c r="CP63" s="246"/>
      <c r="CQ63" s="246"/>
      <c r="CR63" s="246"/>
      <c r="CS63" s="246"/>
      <c r="CT63" s="246"/>
      <c r="CU63" s="246"/>
      <c r="CV63" s="246"/>
      <c r="CW63" s="246"/>
      <c r="CX63" s="246"/>
      <c r="CY63" s="246"/>
      <c r="CZ63" s="246"/>
      <c r="DA63" s="246"/>
      <c r="DB63" s="246"/>
      <c r="DC63" s="246"/>
      <c r="DD63" s="246"/>
      <c r="DE63" s="246"/>
      <c r="DF63" s="246"/>
      <c r="DG63" s="246"/>
      <c r="DH63" s="246"/>
      <c r="DI63" s="246"/>
      <c r="DJ63" s="246"/>
      <c r="DK63" s="246"/>
      <c r="DL63" s="246"/>
      <c r="DM63" s="246"/>
      <c r="DN63" s="246"/>
      <c r="DO63" s="246"/>
      <c r="DP63" s="246"/>
      <c r="DQ63" s="246"/>
      <c r="DR63" s="246"/>
      <c r="DS63" s="246"/>
      <c r="DT63" s="246"/>
      <c r="DU63" s="246"/>
      <c r="DV63" s="246"/>
      <c r="DW63" s="246"/>
      <c r="DX63" s="246"/>
      <c r="DY63" s="246"/>
      <c r="DZ63" s="246"/>
      <c r="EA63" s="246"/>
      <c r="EB63" s="246"/>
      <c r="EC63" s="246"/>
      <c r="ED63" s="246"/>
      <c r="EE63" s="246"/>
      <c r="EF63" s="246"/>
      <c r="EG63" s="246"/>
      <c r="EH63" s="246"/>
      <c r="EI63" s="246"/>
      <c r="EJ63" s="246"/>
      <c r="EK63" s="246"/>
      <c r="EL63" s="246"/>
      <c r="EM63" s="246"/>
      <c r="EN63" s="246"/>
      <c r="EO63" s="246"/>
      <c r="EP63" s="246"/>
      <c r="EQ63" s="246"/>
      <c r="ER63" s="246"/>
      <c r="ES63" s="246"/>
      <c r="ET63" s="246"/>
      <c r="EU63" s="246"/>
      <c r="EV63" s="246"/>
      <c r="EW63" s="246"/>
      <c r="EX63" s="246"/>
      <c r="EY63" s="246"/>
      <c r="EZ63" s="246"/>
      <c r="FA63" s="246"/>
      <c r="FB63" s="246"/>
      <c r="FC63" s="246"/>
      <c r="FD63" s="246"/>
      <c r="FE63" s="246"/>
      <c r="FF63" s="246"/>
      <c r="FG63" s="246"/>
      <c r="FH63" s="246"/>
      <c r="FI63" s="246"/>
      <c r="FJ63" s="246"/>
      <c r="FK63" s="246"/>
      <c r="FL63" s="246"/>
      <c r="FM63" s="246"/>
      <c r="FN63" s="246"/>
      <c r="FO63" s="246"/>
      <c r="FP63" s="246"/>
      <c r="FQ63" s="246"/>
      <c r="FR63" s="246"/>
      <c r="FS63" s="246"/>
      <c r="FT63" s="246"/>
      <c r="FU63" s="246"/>
      <c r="FV63" s="246"/>
      <c r="FW63" s="246"/>
      <c r="FX63" s="246"/>
      <c r="FY63" s="246"/>
      <c r="FZ63" s="246"/>
      <c r="GA63" s="246"/>
      <c r="GB63" s="246"/>
      <c r="GC63" s="246"/>
      <c r="GD63" s="246"/>
      <c r="GE63" s="246"/>
      <c r="GF63" s="246"/>
      <c r="GG63" s="246"/>
      <c r="GH63" s="246"/>
      <c r="GI63" s="246"/>
      <c r="GJ63" s="246"/>
      <c r="GK63" s="246"/>
      <c r="GL63" s="246"/>
      <c r="GM63" s="246"/>
      <c r="GN63" s="246"/>
      <c r="GO63" s="246"/>
      <c r="GP63" s="246"/>
      <c r="GQ63" s="246"/>
      <c r="GR63" s="246"/>
      <c r="GS63" s="246"/>
      <c r="GT63" s="246"/>
      <c r="GU63" s="246"/>
      <c r="GV63" s="246"/>
      <c r="GW63" s="246"/>
      <c r="GX63" s="246"/>
      <c r="GY63" s="246"/>
      <c r="GZ63" s="246"/>
      <c r="HA63" s="246"/>
      <c r="HB63" s="246"/>
      <c r="HC63" s="246"/>
      <c r="HD63" s="246"/>
      <c r="HE63" s="246"/>
      <c r="HF63" s="246"/>
      <c r="HG63" s="246"/>
      <c r="HH63" s="246"/>
      <c r="HI63" s="246"/>
      <c r="HJ63" s="246"/>
      <c r="HK63" s="246"/>
      <c r="HL63" s="246"/>
      <c r="HM63" s="246"/>
      <c r="HN63" s="246"/>
      <c r="HO63" s="246"/>
      <c r="HP63" s="246"/>
      <c r="HQ63" s="246"/>
      <c r="HR63" s="246"/>
      <c r="HS63" s="246"/>
      <c r="HT63" s="246"/>
      <c r="HU63" s="246"/>
      <c r="HV63" s="246"/>
      <c r="HW63" s="246"/>
      <c r="HX63" s="246"/>
      <c r="HY63" s="246"/>
      <c r="HZ63" s="246"/>
      <c r="IA63" s="246"/>
      <c r="IB63" s="246"/>
      <c r="IC63" s="246"/>
      <c r="ID63" s="246"/>
      <c r="IE63" s="246"/>
      <c r="IF63" s="246"/>
      <c r="IG63" s="246"/>
      <c r="IH63" s="246"/>
      <c r="II63" s="246"/>
      <c r="IJ63" s="246"/>
      <c r="IK63" s="246"/>
      <c r="IL63" s="246"/>
      <c r="IM63" s="246"/>
      <c r="IN63" s="246"/>
      <c r="IO63" s="246"/>
      <c r="IP63" s="246"/>
      <c r="IQ63" s="246"/>
      <c r="IR63" s="246"/>
      <c r="IS63" s="246"/>
      <c r="IT63" s="246"/>
      <c r="IU63" s="246"/>
      <c r="IV63" s="246"/>
      <c r="IW63" s="246"/>
      <c r="IX63" s="246"/>
      <c r="IY63" s="246"/>
      <c r="IZ63" s="246"/>
      <c r="JA63" s="246"/>
      <c r="JB63" s="246"/>
      <c r="JC63" s="246"/>
      <c r="JD63" s="246"/>
      <c r="JE63" s="246"/>
      <c r="JF63" s="246"/>
      <c r="JG63" s="246"/>
      <c r="JH63" s="246"/>
      <c r="JI63" s="246"/>
      <c r="JJ63" s="246"/>
      <c r="JK63" s="246"/>
      <c r="JL63" s="246"/>
      <c r="JM63" s="246"/>
      <c r="JN63" s="246"/>
      <c r="JO63" s="246"/>
      <c r="JP63" s="246"/>
      <c r="JQ63" s="246"/>
      <c r="JR63" s="246"/>
      <c r="JS63" s="246"/>
      <c r="JT63" s="246"/>
      <c r="JU63" s="246"/>
      <c r="JV63" s="246"/>
      <c r="JW63" s="246"/>
      <c r="JX63" s="246"/>
      <c r="JY63" s="246"/>
      <c r="JZ63" s="246"/>
      <c r="KA63" s="246"/>
      <c r="KB63" s="246"/>
      <c r="KC63" s="246"/>
      <c r="KD63" s="246"/>
      <c r="KE63" s="246"/>
      <c r="KF63" s="246"/>
      <c r="KG63" s="246"/>
      <c r="KH63" s="246"/>
      <c r="KI63" s="246"/>
      <c r="KJ63" s="246"/>
      <c r="KK63" s="246"/>
      <c r="KL63" s="246"/>
      <c r="KM63" s="246"/>
      <c r="KN63" s="246"/>
      <c r="KO63" s="246"/>
      <c r="KP63" s="246"/>
      <c r="KQ63" s="246"/>
      <c r="KR63" s="246"/>
      <c r="KS63" s="246"/>
      <c r="KT63" s="246"/>
      <c r="KU63" s="246"/>
      <c r="KV63" s="246"/>
      <c r="KW63" s="246"/>
      <c r="KX63" s="246"/>
      <c r="KY63" s="246"/>
      <c r="KZ63" s="246"/>
      <c r="LA63" s="246"/>
      <c r="LB63" s="246"/>
      <c r="LC63" s="246"/>
      <c r="LD63" s="246"/>
      <c r="LE63" s="246"/>
      <c r="LF63" s="246"/>
      <c r="LG63" s="246"/>
      <c r="LH63" s="246"/>
      <c r="LI63" s="246"/>
      <c r="LJ63" s="246"/>
      <c r="LK63" s="246"/>
      <c r="LL63" s="246"/>
      <c r="LM63" s="246"/>
      <c r="LN63" s="246"/>
      <c r="LO63" s="246"/>
      <c r="LP63" s="246"/>
      <c r="LQ63" s="246"/>
      <c r="LR63" s="246"/>
      <c r="LS63" s="246"/>
      <c r="LT63" s="246"/>
      <c r="LU63" s="246"/>
      <c r="LV63" s="246"/>
      <c r="LW63" s="246"/>
      <c r="LX63" s="246"/>
      <c r="LY63" s="246"/>
      <c r="LZ63" s="246"/>
      <c r="MA63" s="246"/>
      <c r="MB63" s="246"/>
      <c r="MC63" s="246"/>
      <c r="MD63" s="246"/>
      <c r="ME63" s="246"/>
      <c r="MF63" s="246"/>
      <c r="MG63" s="246"/>
      <c r="MH63" s="246"/>
      <c r="MI63" s="246"/>
      <c r="MJ63" s="246"/>
      <c r="MK63" s="246"/>
      <c r="ML63" s="246"/>
      <c r="MM63" s="246"/>
      <c r="MN63" s="246"/>
      <c r="MO63" s="246"/>
      <c r="MP63" s="246"/>
      <c r="MQ63" s="246"/>
      <c r="MR63" s="246"/>
      <c r="MS63" s="246"/>
      <c r="MT63" s="246"/>
      <c r="MU63" s="246"/>
      <c r="MV63" s="246"/>
      <c r="MW63" s="246"/>
      <c r="MX63" s="246"/>
      <c r="MY63" s="246"/>
      <c r="MZ63" s="246"/>
      <c r="NA63" s="246"/>
      <c r="NB63" s="246"/>
      <c r="NC63" s="246"/>
      <c r="ND63" s="246"/>
      <c r="NE63" s="246"/>
      <c r="NF63" s="246"/>
      <c r="NG63" s="246"/>
      <c r="NH63" s="246"/>
      <c r="NI63" s="246"/>
      <c r="NJ63" s="246"/>
      <c r="NK63" s="246"/>
      <c r="NL63" s="246"/>
      <c r="NM63" s="246"/>
      <c r="NN63" s="246"/>
      <c r="NO63" s="246"/>
      <c r="NP63" s="246"/>
      <c r="NQ63" s="246"/>
      <c r="NR63" s="246"/>
      <c r="NS63" s="246"/>
      <c r="NT63" s="246"/>
      <c r="NU63" s="246"/>
      <c r="NV63" s="246"/>
      <c r="NW63" s="246"/>
      <c r="NX63" s="246"/>
      <c r="NY63" s="246"/>
      <c r="NZ63" s="246"/>
      <c r="OA63" s="246"/>
      <c r="OB63" s="246"/>
      <c r="OC63" s="246"/>
      <c r="OD63" s="246"/>
      <c r="OE63" s="246"/>
      <c r="OF63" s="246"/>
      <c r="OG63" s="246"/>
      <c r="OH63" s="246"/>
      <c r="OI63" s="246"/>
      <c r="OJ63" s="246"/>
      <c r="OK63" s="246"/>
      <c r="OL63" s="246"/>
      <c r="OM63" s="246"/>
      <c r="ON63" s="246"/>
      <c r="OO63" s="246"/>
      <c r="OP63" s="246"/>
      <c r="OQ63" s="246"/>
      <c r="OR63" s="246"/>
      <c r="OS63" s="246"/>
      <c r="OT63" s="246"/>
      <c r="OU63" s="246"/>
      <c r="OV63" s="246"/>
      <c r="OW63" s="246"/>
      <c r="OX63" s="246"/>
      <c r="OY63" s="246"/>
      <c r="OZ63" s="246"/>
      <c r="PA63" s="246"/>
      <c r="PB63" s="246"/>
      <c r="PC63" s="246"/>
      <c r="PD63" s="246"/>
      <c r="PE63" s="246"/>
      <c r="PF63" s="246"/>
      <c r="PG63" s="246"/>
      <c r="PH63" s="246"/>
      <c r="PI63" s="246"/>
      <c r="PJ63" s="246"/>
      <c r="PK63" s="246"/>
      <c r="PL63" s="246"/>
      <c r="PM63" s="246"/>
      <c r="PN63" s="246"/>
      <c r="PO63" s="246"/>
      <c r="PP63" s="246"/>
      <c r="PQ63" s="246"/>
      <c r="PR63" s="246"/>
      <c r="PS63" s="246"/>
      <c r="PT63" s="246"/>
      <c r="PU63" s="246"/>
      <c r="PV63" s="246"/>
      <c r="PW63" s="246"/>
      <c r="PX63" s="246"/>
      <c r="PY63" s="246"/>
      <c r="PZ63" s="246"/>
      <c r="QA63" s="246"/>
      <c r="QB63" s="246"/>
      <c r="QC63" s="246"/>
      <c r="QD63" s="246"/>
      <c r="QE63" s="246"/>
      <c r="QF63" s="246"/>
      <c r="QG63" s="246"/>
      <c r="QH63" s="246"/>
      <c r="QI63" s="246"/>
      <c r="QJ63" s="246"/>
      <c r="QK63" s="246"/>
      <c r="QL63" s="246"/>
      <c r="QM63" s="246"/>
      <c r="QN63" s="246"/>
      <c r="QO63" s="246"/>
      <c r="QP63" s="246"/>
      <c r="QQ63" s="246"/>
      <c r="QR63" s="246"/>
      <c r="QS63" s="246"/>
      <c r="QT63" s="246"/>
      <c r="QU63" s="246"/>
      <c r="QV63" s="246"/>
      <c r="QW63" s="246"/>
      <c r="QX63" s="246"/>
      <c r="QY63" s="246"/>
      <c r="QZ63" s="246"/>
      <c r="RA63" s="246"/>
      <c r="RB63" s="246"/>
      <c r="RC63" s="246"/>
      <c r="RD63" s="246"/>
      <c r="RE63" s="246"/>
      <c r="RF63" s="246"/>
      <c r="RG63" s="246"/>
      <c r="RH63" s="246"/>
      <c r="RI63" s="246"/>
      <c r="RJ63" s="246"/>
      <c r="RK63" s="246"/>
      <c r="RL63" s="246"/>
      <c r="RM63" s="246"/>
      <c r="RN63" s="246"/>
      <c r="RO63" s="246"/>
      <c r="RP63" s="246"/>
      <c r="RQ63" s="246"/>
      <c r="RR63" s="246"/>
      <c r="RS63" s="246"/>
      <c r="RT63" s="246"/>
      <c r="RU63" s="246"/>
      <c r="RV63" s="246"/>
      <c r="RW63" s="246"/>
      <c r="RX63" s="246"/>
      <c r="RY63" s="246"/>
      <c r="RZ63" s="246"/>
      <c r="SA63" s="246"/>
      <c r="SB63" s="246"/>
      <c r="SC63" s="246"/>
      <c r="SD63" s="246"/>
      <c r="SE63" s="246"/>
      <c r="SF63" s="246"/>
      <c r="SG63" s="246"/>
      <c r="SH63" s="246"/>
      <c r="SI63" s="246"/>
      <c r="SJ63" s="246"/>
      <c r="SK63" s="246"/>
      <c r="SL63" s="246"/>
      <c r="SM63" s="246"/>
      <c r="SN63" s="246"/>
      <c r="SO63" s="246"/>
      <c r="SP63" s="246"/>
      <c r="SQ63" s="246"/>
      <c r="SR63" s="246"/>
      <c r="SS63" s="246"/>
      <c r="ST63" s="246"/>
      <c r="SU63" s="246"/>
      <c r="SV63" s="246"/>
      <c r="SW63" s="246"/>
      <c r="SX63" s="246"/>
      <c r="SY63" s="246"/>
      <c r="SZ63" s="246"/>
      <c r="TA63" s="246"/>
      <c r="TB63" s="246"/>
      <c r="TC63" s="246"/>
      <c r="TD63" s="246"/>
      <c r="TE63" s="246"/>
      <c r="TF63" s="246"/>
      <c r="TG63" s="246"/>
      <c r="TH63" s="246"/>
      <c r="TI63" s="246"/>
      <c r="TJ63" s="246"/>
      <c r="TK63" s="246"/>
      <c r="TL63" s="246"/>
      <c r="TM63" s="246"/>
      <c r="TN63" s="246"/>
      <c r="TO63" s="246"/>
      <c r="TP63" s="246"/>
      <c r="TQ63" s="246"/>
      <c r="TR63" s="246"/>
      <c r="TS63" s="246"/>
      <c r="TT63" s="246"/>
      <c r="TU63" s="246"/>
      <c r="TV63" s="246"/>
      <c r="TW63" s="246"/>
      <c r="TX63" s="246"/>
      <c r="TY63" s="246"/>
      <c r="TZ63" s="246"/>
      <c r="UA63" s="246"/>
      <c r="UB63" s="246"/>
      <c r="UC63" s="246"/>
      <c r="UD63" s="246"/>
      <c r="UE63" s="246"/>
      <c r="UF63" s="246"/>
      <c r="UG63" s="246"/>
      <c r="UH63" s="246"/>
      <c r="UI63" s="246"/>
      <c r="UJ63" s="246"/>
      <c r="UK63" s="246"/>
      <c r="UL63" s="246"/>
      <c r="UM63" s="246"/>
      <c r="UN63" s="246"/>
      <c r="UO63" s="246"/>
      <c r="UP63" s="246"/>
      <c r="UQ63" s="246"/>
      <c r="UR63" s="246"/>
      <c r="US63" s="246"/>
      <c r="UT63" s="246"/>
      <c r="UU63" s="246"/>
      <c r="UV63" s="246"/>
      <c r="UW63" s="246"/>
      <c r="UX63" s="246"/>
      <c r="UY63" s="246"/>
      <c r="UZ63" s="246"/>
      <c r="VA63" s="246"/>
      <c r="VB63" s="246"/>
      <c r="VC63" s="246"/>
      <c r="VD63" s="246"/>
      <c r="VE63" s="246"/>
      <c r="VF63" s="246"/>
      <c r="VG63" s="246"/>
      <c r="VH63" s="246"/>
      <c r="VI63" s="246"/>
      <c r="VJ63" s="246"/>
      <c r="VK63" s="246"/>
      <c r="VL63" s="246"/>
      <c r="VM63" s="246"/>
      <c r="VN63" s="246"/>
      <c r="VO63" s="246"/>
      <c r="VP63" s="246"/>
      <c r="VQ63" s="246"/>
      <c r="VR63" s="246"/>
      <c r="VS63" s="246"/>
      <c r="VT63" s="246"/>
      <c r="VU63" s="246"/>
      <c r="VV63" s="246"/>
      <c r="VW63" s="246"/>
      <c r="VX63" s="246"/>
      <c r="VY63" s="246"/>
      <c r="VZ63" s="246"/>
      <c r="WA63" s="246"/>
      <c r="WB63" s="246"/>
      <c r="WC63" s="246"/>
      <c r="WD63" s="246"/>
      <c r="WE63" s="246"/>
      <c r="WF63" s="246"/>
      <c r="WG63" s="246"/>
      <c r="WH63" s="246"/>
      <c r="WI63" s="246"/>
      <c r="WJ63" s="246"/>
      <c r="WK63" s="246"/>
      <c r="WL63" s="246"/>
      <c r="WM63" s="246"/>
      <c r="WN63" s="246"/>
      <c r="WO63" s="246"/>
      <c r="WP63" s="246"/>
      <c r="WQ63" s="246"/>
      <c r="WR63" s="246"/>
      <c r="WS63" s="246"/>
      <c r="WT63" s="246"/>
      <c r="WU63" s="246"/>
      <c r="WV63" s="246"/>
      <c r="WW63" s="246"/>
      <c r="WX63" s="246"/>
      <c r="WY63" s="246"/>
      <c r="WZ63" s="246"/>
      <c r="XA63" s="246"/>
      <c r="XB63" s="246"/>
      <c r="XC63" s="246"/>
      <c r="XD63" s="246"/>
      <c r="XE63" s="246"/>
      <c r="XF63" s="246"/>
      <c r="XG63" s="246"/>
      <c r="XH63" s="246"/>
      <c r="XI63" s="246"/>
      <c r="XJ63" s="246"/>
      <c r="XK63" s="246"/>
      <c r="XL63" s="246"/>
      <c r="XM63" s="246"/>
      <c r="XN63" s="246"/>
      <c r="XO63" s="246"/>
      <c r="XP63" s="246"/>
      <c r="XQ63" s="246"/>
      <c r="XR63" s="246"/>
      <c r="XS63" s="246"/>
      <c r="XT63" s="246"/>
      <c r="XU63" s="246"/>
      <c r="XV63" s="246"/>
      <c r="XW63" s="246"/>
      <c r="XX63" s="246"/>
      <c r="XY63" s="246"/>
      <c r="XZ63" s="246"/>
      <c r="YA63" s="246"/>
      <c r="YB63" s="246"/>
      <c r="YC63" s="246"/>
      <c r="YD63" s="246"/>
      <c r="YE63" s="246"/>
      <c r="YF63" s="246"/>
      <c r="YG63" s="246"/>
      <c r="YH63" s="246"/>
      <c r="YI63" s="246"/>
      <c r="YJ63" s="246"/>
      <c r="YK63" s="246"/>
      <c r="YL63" s="246"/>
      <c r="YM63" s="246"/>
      <c r="YN63" s="246"/>
      <c r="YO63" s="246"/>
      <c r="YP63" s="246"/>
      <c r="YQ63" s="246"/>
      <c r="YR63" s="246"/>
      <c r="YS63" s="246"/>
      <c r="YT63" s="246"/>
      <c r="YU63" s="246"/>
      <c r="YV63" s="246"/>
      <c r="YW63" s="246"/>
      <c r="YX63" s="246"/>
      <c r="YY63" s="246"/>
      <c r="YZ63" s="246"/>
      <c r="ZA63" s="246"/>
      <c r="ZB63" s="246"/>
      <c r="ZC63" s="246"/>
      <c r="ZD63" s="246"/>
      <c r="ZE63" s="246"/>
      <c r="ZF63" s="246"/>
      <c r="ZG63" s="246"/>
      <c r="ZH63" s="246"/>
      <c r="ZI63" s="246"/>
      <c r="ZJ63" s="246"/>
      <c r="ZK63" s="246"/>
      <c r="ZL63" s="246"/>
      <c r="ZM63" s="246"/>
      <c r="ZN63" s="246"/>
      <c r="ZO63" s="246"/>
      <c r="ZP63" s="246"/>
      <c r="ZQ63" s="246"/>
      <c r="ZR63" s="246"/>
      <c r="ZS63" s="246"/>
      <c r="ZT63" s="246"/>
      <c r="ZU63" s="246"/>
      <c r="ZV63" s="246"/>
      <c r="ZW63" s="246"/>
      <c r="ZX63" s="246"/>
      <c r="ZY63" s="246"/>
      <c r="ZZ63" s="246"/>
      <c r="AAA63" s="246"/>
      <c r="AAB63" s="246"/>
      <c r="AAC63" s="246"/>
      <c r="AAD63" s="246"/>
      <c r="AAE63" s="246"/>
      <c r="AAF63" s="246"/>
      <c r="AAG63" s="246"/>
      <c r="AAH63" s="246"/>
      <c r="AAI63" s="246"/>
      <c r="AAJ63" s="246"/>
      <c r="AAK63" s="246"/>
      <c r="AAL63" s="246"/>
      <c r="AAM63" s="246"/>
      <c r="AAN63" s="246"/>
      <c r="AAO63" s="246"/>
      <c r="AAP63" s="246"/>
      <c r="AAQ63" s="246"/>
      <c r="AAR63" s="246"/>
      <c r="AAS63" s="246"/>
      <c r="AAT63" s="246"/>
      <c r="AAU63" s="246"/>
      <c r="AAV63" s="246"/>
      <c r="AAW63" s="246"/>
      <c r="AAX63" s="246"/>
      <c r="AAY63" s="246"/>
      <c r="AAZ63" s="246"/>
      <c r="ABA63" s="246"/>
      <c r="ABB63" s="246"/>
      <c r="ABC63" s="246"/>
      <c r="ABD63" s="246"/>
      <c r="ABE63" s="246"/>
      <c r="ABF63" s="246"/>
      <c r="ABG63" s="246"/>
      <c r="ABH63" s="246"/>
      <c r="ABI63" s="246"/>
      <c r="ABJ63" s="246"/>
      <c r="ABK63" s="246"/>
      <c r="ABL63" s="246"/>
      <c r="ABM63" s="246"/>
      <c r="ABN63" s="246"/>
      <c r="ABO63" s="246"/>
      <c r="ABP63" s="246"/>
      <c r="ABQ63" s="246"/>
      <c r="ABR63" s="246"/>
      <c r="ABS63" s="246"/>
      <c r="ABT63" s="246"/>
      <c r="ABU63" s="246"/>
      <c r="ABV63" s="246"/>
      <c r="ABW63" s="246"/>
      <c r="ABX63" s="246"/>
      <c r="ABY63" s="246"/>
      <c r="ABZ63" s="246"/>
      <c r="ACA63" s="246"/>
      <c r="ACB63" s="246"/>
      <c r="ACC63" s="246"/>
      <c r="ACD63" s="246"/>
      <c r="ACE63" s="246"/>
      <c r="ACF63" s="246"/>
      <c r="ACG63" s="246"/>
      <c r="ACH63" s="246"/>
      <c r="ACI63" s="246"/>
      <c r="ACJ63" s="246"/>
      <c r="ACK63" s="246"/>
      <c r="ACL63" s="246"/>
      <c r="ACM63" s="246"/>
      <c r="ACN63" s="246"/>
      <c r="ACO63" s="246"/>
      <c r="ACP63" s="246"/>
      <c r="ACQ63" s="246"/>
      <c r="ACR63" s="246"/>
      <c r="ACS63" s="246"/>
      <c r="ACT63" s="246"/>
      <c r="ACU63" s="246"/>
      <c r="ACV63" s="246"/>
      <c r="ACW63" s="246"/>
      <c r="ACX63" s="246"/>
      <c r="ACY63" s="246"/>
      <c r="ACZ63" s="246"/>
      <c r="ADA63" s="246"/>
      <c r="ADB63" s="246"/>
      <c r="ADC63" s="246"/>
      <c r="ADD63" s="246"/>
      <c r="ADE63" s="246"/>
      <c r="ADF63" s="246"/>
      <c r="ADG63" s="246"/>
      <c r="ADH63" s="246"/>
      <c r="ADI63" s="246"/>
      <c r="ADJ63" s="246"/>
      <c r="ADK63" s="246"/>
      <c r="ADL63" s="246"/>
      <c r="ADM63" s="246"/>
      <c r="ADN63" s="246"/>
      <c r="ADO63" s="246"/>
      <c r="ADP63" s="246"/>
      <c r="ADQ63" s="246"/>
      <c r="ADR63" s="246"/>
      <c r="ADS63" s="246"/>
      <c r="ADT63" s="246"/>
      <c r="ADU63" s="246"/>
      <c r="ADV63" s="246"/>
      <c r="ADW63" s="246"/>
      <c r="ADX63" s="246"/>
      <c r="ADY63" s="246"/>
      <c r="ADZ63" s="246"/>
      <c r="AEA63" s="246"/>
      <c r="AEB63" s="246"/>
      <c r="AEC63" s="246"/>
      <c r="AED63" s="246"/>
      <c r="AEE63" s="246"/>
      <c r="AEF63" s="246"/>
      <c r="AEG63" s="246"/>
      <c r="AEH63" s="246"/>
      <c r="AEI63" s="246"/>
      <c r="AEJ63" s="246"/>
      <c r="AEK63" s="246"/>
      <c r="AEL63" s="246"/>
      <c r="AEM63" s="246"/>
      <c r="AEN63" s="246"/>
      <c r="AEO63" s="246"/>
      <c r="AEP63" s="246"/>
      <c r="AEQ63" s="246"/>
      <c r="AER63" s="246"/>
      <c r="AES63" s="246"/>
      <c r="AET63" s="246"/>
      <c r="AEU63" s="246"/>
      <c r="AEV63" s="246"/>
      <c r="AEW63" s="246"/>
      <c r="AEX63" s="246"/>
      <c r="AEY63" s="246"/>
      <c r="AEZ63" s="246"/>
      <c r="AFA63" s="246"/>
      <c r="AFB63" s="246"/>
      <c r="AFC63" s="246"/>
      <c r="AFD63" s="246"/>
      <c r="AFE63" s="246"/>
      <c r="AFF63" s="246"/>
      <c r="AFG63" s="246"/>
      <c r="AFH63" s="246"/>
      <c r="AFI63" s="246"/>
      <c r="AFJ63" s="246"/>
      <c r="AFK63" s="246"/>
      <c r="AFL63" s="246"/>
      <c r="AFM63" s="246"/>
      <c r="AFN63" s="246"/>
      <c r="AFO63" s="246"/>
      <c r="AFP63" s="246"/>
      <c r="AFQ63" s="246"/>
      <c r="AFR63" s="246"/>
      <c r="AFS63" s="246"/>
      <c r="AFT63" s="246"/>
      <c r="AFU63" s="246"/>
      <c r="AFV63" s="246"/>
      <c r="AFW63" s="246"/>
      <c r="AFX63" s="246"/>
      <c r="AFY63" s="246"/>
      <c r="AFZ63" s="246"/>
      <c r="AGA63" s="246"/>
      <c r="AGB63" s="246"/>
      <c r="AGC63" s="246"/>
      <c r="AGD63" s="246"/>
      <c r="AGE63" s="246"/>
      <c r="AGF63" s="246"/>
      <c r="AGG63" s="246"/>
      <c r="AGH63" s="246"/>
      <c r="AGI63" s="246"/>
      <c r="AGJ63" s="246"/>
      <c r="AGK63" s="246"/>
      <c r="AGL63" s="246"/>
      <c r="AGM63" s="246"/>
      <c r="AGN63" s="246"/>
      <c r="AGO63" s="246"/>
      <c r="AGP63" s="246"/>
      <c r="AGQ63" s="246"/>
      <c r="AGR63" s="246"/>
      <c r="AGS63" s="246"/>
      <c r="AGT63" s="246"/>
      <c r="AGU63" s="246"/>
      <c r="AGV63" s="246"/>
      <c r="AGW63" s="246"/>
      <c r="AGX63" s="246"/>
      <c r="AGY63" s="246"/>
      <c r="AGZ63" s="246"/>
      <c r="AHA63" s="246"/>
      <c r="AHB63" s="246"/>
      <c r="AHC63" s="246"/>
      <c r="AHD63" s="246"/>
      <c r="AHE63" s="246"/>
      <c r="AHF63" s="246"/>
      <c r="AHG63" s="246"/>
      <c r="AHH63" s="246"/>
      <c r="AHI63" s="246"/>
      <c r="AHJ63" s="246"/>
      <c r="AHK63" s="246"/>
      <c r="AHL63" s="246"/>
      <c r="AHM63" s="246"/>
      <c r="AHN63" s="246"/>
      <c r="AHO63" s="246"/>
      <c r="AHP63" s="246"/>
      <c r="AHQ63" s="246"/>
      <c r="AHR63" s="246"/>
      <c r="AHS63" s="246"/>
      <c r="AHT63" s="246"/>
      <c r="AHU63" s="246"/>
      <c r="AHV63" s="246"/>
      <c r="AHW63" s="246"/>
      <c r="AHX63" s="246"/>
      <c r="AHY63" s="246"/>
      <c r="AHZ63" s="246"/>
      <c r="AIA63" s="246"/>
      <c r="AIB63" s="246"/>
      <c r="AIC63" s="246"/>
      <c r="AID63" s="246"/>
      <c r="AIE63" s="246"/>
      <c r="AIF63" s="246"/>
      <c r="AIG63" s="246"/>
      <c r="AIH63" s="246"/>
      <c r="AII63" s="246"/>
      <c r="AIJ63" s="246"/>
      <c r="AIK63" s="246"/>
      <c r="AIL63" s="246"/>
      <c r="AIM63" s="246"/>
      <c r="AIN63" s="246"/>
      <c r="AIO63" s="246"/>
      <c r="AIP63" s="246"/>
      <c r="AIQ63" s="246"/>
      <c r="AIR63" s="246"/>
      <c r="AIS63" s="246"/>
      <c r="AIT63" s="246"/>
      <c r="AIU63" s="246"/>
      <c r="AIV63" s="246"/>
      <c r="AIW63" s="246"/>
      <c r="AIX63" s="246"/>
      <c r="AIY63" s="246"/>
      <c r="AIZ63" s="246"/>
      <c r="AJA63" s="246"/>
      <c r="AJB63" s="246"/>
      <c r="AJC63" s="246"/>
      <c r="AJD63" s="246"/>
      <c r="AJE63" s="246"/>
      <c r="AJF63" s="246"/>
      <c r="AJG63" s="246"/>
      <c r="AJH63" s="246"/>
      <c r="AJI63" s="246"/>
      <c r="AJJ63" s="246"/>
      <c r="AJK63" s="246"/>
      <c r="AJL63" s="246"/>
      <c r="AJM63" s="246"/>
      <c r="AJN63" s="246"/>
      <c r="AJO63" s="246"/>
      <c r="AJP63" s="246"/>
      <c r="AJQ63" s="246"/>
      <c r="AJR63" s="246"/>
      <c r="AJS63" s="246"/>
      <c r="AJT63" s="246"/>
      <c r="AJU63" s="246"/>
      <c r="AJV63" s="246"/>
      <c r="AJW63" s="246"/>
      <c r="AJX63" s="246"/>
      <c r="AJY63" s="246"/>
      <c r="AJZ63" s="246"/>
      <c r="AKA63" s="246"/>
      <c r="AKB63" s="246"/>
      <c r="AKC63" s="246"/>
      <c r="AKD63" s="246"/>
      <c r="AKE63" s="246"/>
      <c r="AKF63" s="246"/>
      <c r="AKG63" s="246"/>
      <c r="AKH63" s="246"/>
      <c r="AKI63" s="246"/>
      <c r="AKJ63" s="246"/>
      <c r="AKK63" s="246"/>
      <c r="AKL63" s="246"/>
      <c r="AKM63" s="246"/>
      <c r="AKN63" s="246"/>
      <c r="AKO63" s="246"/>
      <c r="AKP63" s="246"/>
      <c r="AKQ63" s="246"/>
      <c r="AKR63" s="246"/>
      <c r="AKS63" s="246"/>
      <c r="AKT63" s="246"/>
      <c r="AKU63" s="246"/>
      <c r="AKV63" s="246"/>
      <c r="AKW63" s="246"/>
      <c r="AKX63" s="246"/>
      <c r="AKY63" s="246"/>
      <c r="AKZ63" s="246"/>
      <c r="ALA63" s="246"/>
      <c r="ALB63" s="246"/>
      <c r="ALC63" s="246"/>
      <c r="ALD63" s="246"/>
      <c r="ALE63" s="246"/>
      <c r="ALF63" s="246"/>
      <c r="ALG63" s="246"/>
      <c r="ALH63" s="246"/>
      <c r="ALI63" s="246"/>
      <c r="ALJ63" s="246"/>
      <c r="ALK63" s="246"/>
      <c r="ALL63" s="246"/>
      <c r="ALM63" s="246"/>
      <c r="ALN63" s="246"/>
      <c r="ALO63" s="246"/>
      <c r="ALP63" s="246"/>
    </row>
    <row r="64" spans="1:1004" s="275" customFormat="1" ht="21.75" customHeight="1" x14ac:dyDescent="0.2">
      <c r="A64" s="276" t="s">
        <v>314</v>
      </c>
      <c r="B64" s="269" t="s">
        <v>315</v>
      </c>
      <c r="C64" s="290">
        <f>0.25*0.8*7</f>
        <v>1.4000000000000001</v>
      </c>
      <c r="D64" s="271" t="s">
        <v>4</v>
      </c>
      <c r="E64" s="272"/>
      <c r="F64" s="273">
        <f>C64*E64</f>
        <v>0</v>
      </c>
      <c r="G64" s="277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246"/>
      <c r="AW64" s="246"/>
      <c r="AX64" s="246"/>
      <c r="AY64" s="246"/>
      <c r="AZ64" s="246"/>
      <c r="BA64" s="246"/>
      <c r="BB64" s="246"/>
      <c r="BC64" s="246"/>
      <c r="BD64" s="246"/>
      <c r="BE64" s="246"/>
      <c r="BF64" s="246"/>
      <c r="BG64" s="246"/>
      <c r="BH64" s="246"/>
      <c r="BI64" s="246"/>
      <c r="BJ64" s="246"/>
      <c r="BK64" s="246"/>
      <c r="BL64" s="246"/>
      <c r="BM64" s="246"/>
      <c r="BN64" s="246"/>
      <c r="BO64" s="246"/>
      <c r="BP64" s="246"/>
      <c r="BQ64" s="246"/>
      <c r="BR64" s="246"/>
      <c r="BS64" s="246"/>
      <c r="BT64" s="246"/>
      <c r="BU64" s="246"/>
      <c r="BV64" s="246"/>
      <c r="BW64" s="246"/>
      <c r="BX64" s="246"/>
      <c r="BY64" s="246"/>
      <c r="BZ64" s="246"/>
      <c r="CA64" s="246"/>
      <c r="CB64" s="246"/>
      <c r="CC64" s="246"/>
      <c r="CD64" s="246"/>
      <c r="CE64" s="246"/>
      <c r="CF64" s="246"/>
      <c r="CG64" s="246"/>
      <c r="CH64" s="246"/>
      <c r="CI64" s="246"/>
      <c r="CJ64" s="246"/>
      <c r="CK64" s="246"/>
      <c r="CL64" s="246"/>
      <c r="CM64" s="246"/>
      <c r="CN64" s="246"/>
      <c r="CO64" s="246"/>
      <c r="CP64" s="246"/>
      <c r="CQ64" s="246"/>
      <c r="CR64" s="246"/>
      <c r="CS64" s="246"/>
      <c r="CT64" s="246"/>
      <c r="CU64" s="246"/>
      <c r="CV64" s="246"/>
      <c r="CW64" s="246"/>
      <c r="CX64" s="246"/>
      <c r="CY64" s="246"/>
      <c r="CZ64" s="246"/>
      <c r="DA64" s="246"/>
      <c r="DB64" s="246"/>
      <c r="DC64" s="246"/>
      <c r="DD64" s="246"/>
      <c r="DE64" s="246"/>
      <c r="DF64" s="246"/>
      <c r="DG64" s="246"/>
      <c r="DH64" s="246"/>
      <c r="DI64" s="246"/>
      <c r="DJ64" s="246"/>
      <c r="DK64" s="246"/>
      <c r="DL64" s="246"/>
      <c r="DM64" s="246"/>
      <c r="DN64" s="246"/>
      <c r="DO64" s="246"/>
      <c r="DP64" s="246"/>
      <c r="DQ64" s="246"/>
      <c r="DR64" s="246"/>
      <c r="DS64" s="246"/>
      <c r="DT64" s="246"/>
      <c r="DU64" s="246"/>
      <c r="DV64" s="246"/>
      <c r="DW64" s="246"/>
      <c r="DX64" s="246"/>
      <c r="DY64" s="246"/>
      <c r="DZ64" s="246"/>
      <c r="EA64" s="246"/>
      <c r="EB64" s="246"/>
      <c r="EC64" s="246"/>
      <c r="ED64" s="246"/>
      <c r="EE64" s="246"/>
      <c r="EF64" s="246"/>
      <c r="EG64" s="246"/>
      <c r="EH64" s="246"/>
      <c r="EI64" s="246"/>
      <c r="EJ64" s="246"/>
      <c r="EK64" s="246"/>
      <c r="EL64" s="246"/>
      <c r="EM64" s="246"/>
      <c r="EN64" s="246"/>
      <c r="EO64" s="246"/>
      <c r="EP64" s="246"/>
      <c r="EQ64" s="246"/>
      <c r="ER64" s="246"/>
      <c r="ES64" s="246"/>
      <c r="ET64" s="246"/>
      <c r="EU64" s="246"/>
      <c r="EV64" s="246"/>
      <c r="EW64" s="246"/>
      <c r="EX64" s="246"/>
      <c r="EY64" s="246"/>
      <c r="EZ64" s="246"/>
      <c r="FA64" s="246"/>
      <c r="FB64" s="246"/>
      <c r="FC64" s="246"/>
      <c r="FD64" s="246"/>
      <c r="FE64" s="246"/>
      <c r="FF64" s="246"/>
      <c r="FG64" s="246"/>
      <c r="FH64" s="246"/>
      <c r="FI64" s="246"/>
      <c r="FJ64" s="246"/>
      <c r="FK64" s="246"/>
      <c r="FL64" s="246"/>
      <c r="FM64" s="246"/>
      <c r="FN64" s="246"/>
      <c r="FO64" s="246"/>
      <c r="FP64" s="246"/>
      <c r="FQ64" s="246"/>
      <c r="FR64" s="246"/>
      <c r="FS64" s="246"/>
      <c r="FT64" s="246"/>
      <c r="FU64" s="246"/>
      <c r="FV64" s="246"/>
      <c r="FW64" s="246"/>
      <c r="FX64" s="246"/>
      <c r="FY64" s="246"/>
      <c r="FZ64" s="246"/>
      <c r="GA64" s="246"/>
      <c r="GB64" s="246"/>
      <c r="GC64" s="246"/>
      <c r="GD64" s="246"/>
      <c r="GE64" s="246"/>
      <c r="GF64" s="246"/>
      <c r="GG64" s="246"/>
      <c r="GH64" s="246"/>
      <c r="GI64" s="246"/>
      <c r="GJ64" s="246"/>
      <c r="GK64" s="246"/>
      <c r="GL64" s="246"/>
      <c r="GM64" s="246"/>
      <c r="GN64" s="246"/>
      <c r="GO64" s="246"/>
      <c r="GP64" s="246"/>
      <c r="GQ64" s="246"/>
      <c r="GR64" s="246"/>
      <c r="GS64" s="246"/>
      <c r="GT64" s="246"/>
      <c r="GU64" s="246"/>
      <c r="GV64" s="246"/>
      <c r="GW64" s="246"/>
      <c r="GX64" s="246"/>
      <c r="GY64" s="246"/>
      <c r="GZ64" s="246"/>
      <c r="HA64" s="246"/>
      <c r="HB64" s="246"/>
      <c r="HC64" s="246"/>
      <c r="HD64" s="246"/>
      <c r="HE64" s="246"/>
      <c r="HF64" s="246"/>
      <c r="HG64" s="246"/>
      <c r="HH64" s="246"/>
      <c r="HI64" s="246"/>
      <c r="HJ64" s="246"/>
      <c r="HK64" s="246"/>
      <c r="HL64" s="246"/>
      <c r="HM64" s="246"/>
      <c r="HN64" s="246"/>
      <c r="HO64" s="246"/>
      <c r="HP64" s="246"/>
      <c r="HQ64" s="246"/>
      <c r="HR64" s="246"/>
      <c r="HS64" s="246"/>
      <c r="HT64" s="246"/>
      <c r="HU64" s="246"/>
      <c r="HV64" s="246"/>
      <c r="HW64" s="246"/>
      <c r="HX64" s="246"/>
      <c r="HY64" s="246"/>
      <c r="HZ64" s="246"/>
      <c r="IA64" s="246"/>
      <c r="IB64" s="246"/>
      <c r="IC64" s="246"/>
      <c r="ID64" s="246"/>
      <c r="IE64" s="246"/>
      <c r="IF64" s="246"/>
      <c r="IG64" s="246"/>
      <c r="IH64" s="246"/>
      <c r="II64" s="246"/>
      <c r="IJ64" s="246"/>
      <c r="IK64" s="246"/>
      <c r="IL64" s="246"/>
      <c r="IM64" s="246"/>
      <c r="IN64" s="246"/>
      <c r="IO64" s="246"/>
      <c r="IP64" s="246"/>
      <c r="IQ64" s="246"/>
      <c r="IR64" s="246"/>
      <c r="IS64" s="246"/>
      <c r="IT64" s="246"/>
      <c r="IU64" s="246"/>
      <c r="IV64" s="246"/>
      <c r="IW64" s="246"/>
      <c r="IX64" s="246"/>
      <c r="IY64" s="246"/>
      <c r="IZ64" s="246"/>
      <c r="JA64" s="246"/>
      <c r="JB64" s="246"/>
      <c r="JC64" s="246"/>
      <c r="JD64" s="246"/>
      <c r="JE64" s="246"/>
      <c r="JF64" s="246"/>
      <c r="JG64" s="246"/>
      <c r="JH64" s="246"/>
      <c r="JI64" s="246"/>
      <c r="JJ64" s="246"/>
      <c r="JK64" s="246"/>
      <c r="JL64" s="246"/>
      <c r="JM64" s="246"/>
      <c r="JN64" s="246"/>
      <c r="JO64" s="246"/>
      <c r="JP64" s="246"/>
      <c r="JQ64" s="246"/>
      <c r="JR64" s="246"/>
      <c r="JS64" s="246"/>
      <c r="JT64" s="246"/>
      <c r="JU64" s="246"/>
      <c r="JV64" s="246"/>
      <c r="JW64" s="246"/>
      <c r="JX64" s="246"/>
      <c r="JY64" s="246"/>
      <c r="JZ64" s="246"/>
      <c r="KA64" s="246"/>
      <c r="KB64" s="246"/>
      <c r="KC64" s="246"/>
      <c r="KD64" s="246"/>
      <c r="KE64" s="246"/>
      <c r="KF64" s="246"/>
      <c r="KG64" s="246"/>
      <c r="KH64" s="246"/>
      <c r="KI64" s="246"/>
      <c r="KJ64" s="246"/>
      <c r="KK64" s="246"/>
      <c r="KL64" s="246"/>
      <c r="KM64" s="246"/>
      <c r="KN64" s="246"/>
      <c r="KO64" s="246"/>
      <c r="KP64" s="246"/>
      <c r="KQ64" s="246"/>
      <c r="KR64" s="246"/>
      <c r="KS64" s="246"/>
      <c r="KT64" s="246"/>
      <c r="KU64" s="246"/>
      <c r="KV64" s="246"/>
      <c r="KW64" s="246"/>
      <c r="KX64" s="246"/>
      <c r="KY64" s="246"/>
      <c r="KZ64" s="246"/>
      <c r="LA64" s="246"/>
      <c r="LB64" s="246"/>
      <c r="LC64" s="246"/>
      <c r="LD64" s="246"/>
      <c r="LE64" s="246"/>
      <c r="LF64" s="246"/>
      <c r="LG64" s="246"/>
      <c r="LH64" s="246"/>
      <c r="LI64" s="246"/>
      <c r="LJ64" s="246"/>
      <c r="LK64" s="246"/>
      <c r="LL64" s="246"/>
      <c r="LM64" s="246"/>
      <c r="LN64" s="246"/>
      <c r="LO64" s="246"/>
      <c r="LP64" s="246"/>
      <c r="LQ64" s="246"/>
      <c r="LR64" s="246"/>
      <c r="LS64" s="246"/>
      <c r="LT64" s="246"/>
      <c r="LU64" s="246"/>
      <c r="LV64" s="246"/>
      <c r="LW64" s="246"/>
      <c r="LX64" s="246"/>
      <c r="LY64" s="246"/>
      <c r="LZ64" s="246"/>
      <c r="MA64" s="246"/>
      <c r="MB64" s="246"/>
      <c r="MC64" s="246"/>
      <c r="MD64" s="246"/>
      <c r="ME64" s="246"/>
      <c r="MF64" s="246"/>
      <c r="MG64" s="246"/>
      <c r="MH64" s="246"/>
      <c r="MI64" s="246"/>
      <c r="MJ64" s="246"/>
      <c r="MK64" s="246"/>
      <c r="ML64" s="246"/>
      <c r="MM64" s="246"/>
      <c r="MN64" s="246"/>
      <c r="MO64" s="246"/>
      <c r="MP64" s="246"/>
      <c r="MQ64" s="246"/>
      <c r="MR64" s="246"/>
      <c r="MS64" s="246"/>
      <c r="MT64" s="246"/>
      <c r="MU64" s="246"/>
      <c r="MV64" s="246"/>
      <c r="MW64" s="246"/>
      <c r="MX64" s="246"/>
      <c r="MY64" s="246"/>
      <c r="MZ64" s="246"/>
      <c r="NA64" s="246"/>
      <c r="NB64" s="246"/>
      <c r="NC64" s="246"/>
      <c r="ND64" s="246"/>
      <c r="NE64" s="246"/>
      <c r="NF64" s="246"/>
      <c r="NG64" s="246"/>
      <c r="NH64" s="246"/>
      <c r="NI64" s="246"/>
      <c r="NJ64" s="246"/>
      <c r="NK64" s="246"/>
      <c r="NL64" s="246"/>
      <c r="NM64" s="246"/>
      <c r="NN64" s="246"/>
      <c r="NO64" s="246"/>
      <c r="NP64" s="246"/>
      <c r="NQ64" s="246"/>
      <c r="NR64" s="246"/>
      <c r="NS64" s="246"/>
      <c r="NT64" s="246"/>
      <c r="NU64" s="246"/>
      <c r="NV64" s="246"/>
      <c r="NW64" s="246"/>
      <c r="NX64" s="246"/>
      <c r="NY64" s="246"/>
      <c r="NZ64" s="246"/>
      <c r="OA64" s="246"/>
      <c r="OB64" s="246"/>
      <c r="OC64" s="246"/>
      <c r="OD64" s="246"/>
      <c r="OE64" s="246"/>
      <c r="OF64" s="246"/>
      <c r="OG64" s="246"/>
      <c r="OH64" s="246"/>
      <c r="OI64" s="246"/>
      <c r="OJ64" s="246"/>
      <c r="OK64" s="246"/>
      <c r="OL64" s="246"/>
      <c r="OM64" s="246"/>
      <c r="ON64" s="246"/>
      <c r="OO64" s="246"/>
      <c r="OP64" s="246"/>
      <c r="OQ64" s="246"/>
      <c r="OR64" s="246"/>
      <c r="OS64" s="246"/>
      <c r="OT64" s="246"/>
      <c r="OU64" s="246"/>
      <c r="OV64" s="246"/>
      <c r="OW64" s="246"/>
      <c r="OX64" s="246"/>
      <c r="OY64" s="246"/>
      <c r="OZ64" s="246"/>
      <c r="PA64" s="246"/>
      <c r="PB64" s="246"/>
      <c r="PC64" s="246"/>
      <c r="PD64" s="246"/>
      <c r="PE64" s="246"/>
      <c r="PF64" s="246"/>
      <c r="PG64" s="246"/>
      <c r="PH64" s="246"/>
      <c r="PI64" s="246"/>
      <c r="PJ64" s="246"/>
      <c r="PK64" s="246"/>
      <c r="PL64" s="246"/>
      <c r="PM64" s="246"/>
      <c r="PN64" s="246"/>
      <c r="PO64" s="246"/>
      <c r="PP64" s="246"/>
      <c r="PQ64" s="246"/>
      <c r="PR64" s="246"/>
      <c r="PS64" s="246"/>
      <c r="PT64" s="246"/>
      <c r="PU64" s="246"/>
      <c r="PV64" s="246"/>
      <c r="PW64" s="246"/>
      <c r="PX64" s="246"/>
      <c r="PY64" s="246"/>
      <c r="PZ64" s="246"/>
      <c r="QA64" s="246"/>
      <c r="QB64" s="246"/>
      <c r="QC64" s="246"/>
      <c r="QD64" s="246"/>
      <c r="QE64" s="246"/>
      <c r="QF64" s="246"/>
      <c r="QG64" s="246"/>
      <c r="QH64" s="246"/>
      <c r="QI64" s="246"/>
      <c r="QJ64" s="246"/>
      <c r="QK64" s="246"/>
      <c r="QL64" s="246"/>
      <c r="QM64" s="246"/>
      <c r="QN64" s="246"/>
      <c r="QO64" s="246"/>
      <c r="QP64" s="246"/>
      <c r="QQ64" s="246"/>
      <c r="QR64" s="246"/>
      <c r="QS64" s="246"/>
      <c r="QT64" s="246"/>
      <c r="QU64" s="246"/>
      <c r="QV64" s="246"/>
      <c r="QW64" s="246"/>
      <c r="QX64" s="246"/>
      <c r="QY64" s="246"/>
      <c r="QZ64" s="246"/>
      <c r="RA64" s="246"/>
      <c r="RB64" s="246"/>
      <c r="RC64" s="246"/>
      <c r="RD64" s="246"/>
      <c r="RE64" s="246"/>
      <c r="RF64" s="246"/>
      <c r="RG64" s="246"/>
      <c r="RH64" s="246"/>
      <c r="RI64" s="246"/>
      <c r="RJ64" s="246"/>
      <c r="RK64" s="246"/>
      <c r="RL64" s="246"/>
      <c r="RM64" s="246"/>
      <c r="RN64" s="246"/>
      <c r="RO64" s="246"/>
      <c r="RP64" s="246"/>
      <c r="RQ64" s="246"/>
      <c r="RR64" s="246"/>
      <c r="RS64" s="246"/>
      <c r="RT64" s="246"/>
      <c r="RU64" s="246"/>
      <c r="RV64" s="246"/>
      <c r="RW64" s="246"/>
      <c r="RX64" s="246"/>
      <c r="RY64" s="246"/>
      <c r="RZ64" s="246"/>
      <c r="SA64" s="246"/>
      <c r="SB64" s="246"/>
      <c r="SC64" s="246"/>
      <c r="SD64" s="246"/>
      <c r="SE64" s="246"/>
      <c r="SF64" s="246"/>
      <c r="SG64" s="246"/>
      <c r="SH64" s="246"/>
      <c r="SI64" s="246"/>
      <c r="SJ64" s="246"/>
      <c r="SK64" s="246"/>
      <c r="SL64" s="246"/>
      <c r="SM64" s="246"/>
      <c r="SN64" s="246"/>
      <c r="SO64" s="246"/>
      <c r="SP64" s="246"/>
      <c r="SQ64" s="246"/>
      <c r="SR64" s="246"/>
      <c r="SS64" s="246"/>
      <c r="ST64" s="246"/>
      <c r="SU64" s="246"/>
      <c r="SV64" s="246"/>
      <c r="SW64" s="246"/>
      <c r="SX64" s="246"/>
      <c r="SY64" s="246"/>
      <c r="SZ64" s="246"/>
      <c r="TA64" s="246"/>
      <c r="TB64" s="246"/>
      <c r="TC64" s="246"/>
      <c r="TD64" s="246"/>
      <c r="TE64" s="246"/>
      <c r="TF64" s="246"/>
      <c r="TG64" s="246"/>
      <c r="TH64" s="246"/>
      <c r="TI64" s="246"/>
      <c r="TJ64" s="246"/>
      <c r="TK64" s="246"/>
      <c r="TL64" s="246"/>
      <c r="TM64" s="246"/>
      <c r="TN64" s="246"/>
      <c r="TO64" s="246"/>
      <c r="TP64" s="246"/>
      <c r="TQ64" s="246"/>
      <c r="TR64" s="246"/>
      <c r="TS64" s="246"/>
      <c r="TT64" s="246"/>
      <c r="TU64" s="246"/>
      <c r="TV64" s="246"/>
      <c r="TW64" s="246"/>
      <c r="TX64" s="246"/>
      <c r="TY64" s="246"/>
      <c r="TZ64" s="246"/>
      <c r="UA64" s="246"/>
      <c r="UB64" s="246"/>
      <c r="UC64" s="246"/>
      <c r="UD64" s="246"/>
      <c r="UE64" s="246"/>
      <c r="UF64" s="246"/>
      <c r="UG64" s="246"/>
      <c r="UH64" s="246"/>
      <c r="UI64" s="246"/>
      <c r="UJ64" s="246"/>
      <c r="UK64" s="246"/>
      <c r="UL64" s="246"/>
      <c r="UM64" s="246"/>
      <c r="UN64" s="246"/>
      <c r="UO64" s="246"/>
      <c r="UP64" s="246"/>
      <c r="UQ64" s="246"/>
      <c r="UR64" s="246"/>
      <c r="US64" s="246"/>
      <c r="UT64" s="246"/>
      <c r="UU64" s="246"/>
      <c r="UV64" s="246"/>
      <c r="UW64" s="246"/>
      <c r="UX64" s="246"/>
      <c r="UY64" s="246"/>
      <c r="UZ64" s="246"/>
      <c r="VA64" s="246"/>
      <c r="VB64" s="246"/>
      <c r="VC64" s="246"/>
      <c r="VD64" s="246"/>
      <c r="VE64" s="246"/>
      <c r="VF64" s="246"/>
      <c r="VG64" s="246"/>
      <c r="VH64" s="246"/>
      <c r="VI64" s="246"/>
      <c r="VJ64" s="246"/>
      <c r="VK64" s="246"/>
      <c r="VL64" s="246"/>
      <c r="VM64" s="246"/>
      <c r="VN64" s="246"/>
      <c r="VO64" s="246"/>
      <c r="VP64" s="246"/>
      <c r="VQ64" s="246"/>
      <c r="VR64" s="246"/>
      <c r="VS64" s="246"/>
      <c r="VT64" s="246"/>
      <c r="VU64" s="246"/>
      <c r="VV64" s="246"/>
      <c r="VW64" s="246"/>
      <c r="VX64" s="246"/>
      <c r="VY64" s="246"/>
      <c r="VZ64" s="246"/>
      <c r="WA64" s="246"/>
      <c r="WB64" s="246"/>
      <c r="WC64" s="246"/>
      <c r="WD64" s="246"/>
      <c r="WE64" s="246"/>
      <c r="WF64" s="246"/>
      <c r="WG64" s="246"/>
      <c r="WH64" s="246"/>
      <c r="WI64" s="246"/>
      <c r="WJ64" s="246"/>
      <c r="WK64" s="246"/>
      <c r="WL64" s="246"/>
      <c r="WM64" s="246"/>
      <c r="WN64" s="246"/>
      <c r="WO64" s="246"/>
      <c r="WP64" s="246"/>
      <c r="WQ64" s="246"/>
      <c r="WR64" s="246"/>
      <c r="WS64" s="246"/>
      <c r="WT64" s="246"/>
      <c r="WU64" s="246"/>
      <c r="WV64" s="246"/>
      <c r="WW64" s="246"/>
      <c r="WX64" s="246"/>
      <c r="WY64" s="246"/>
      <c r="WZ64" s="246"/>
      <c r="XA64" s="246"/>
      <c r="XB64" s="246"/>
      <c r="XC64" s="246"/>
      <c r="XD64" s="246"/>
      <c r="XE64" s="246"/>
      <c r="XF64" s="246"/>
      <c r="XG64" s="246"/>
      <c r="XH64" s="246"/>
      <c r="XI64" s="246"/>
      <c r="XJ64" s="246"/>
      <c r="XK64" s="246"/>
      <c r="XL64" s="246"/>
      <c r="XM64" s="246"/>
      <c r="XN64" s="246"/>
      <c r="XO64" s="246"/>
      <c r="XP64" s="246"/>
      <c r="XQ64" s="246"/>
      <c r="XR64" s="246"/>
      <c r="XS64" s="246"/>
      <c r="XT64" s="246"/>
      <c r="XU64" s="246"/>
      <c r="XV64" s="246"/>
      <c r="XW64" s="246"/>
      <c r="XX64" s="246"/>
      <c r="XY64" s="246"/>
      <c r="XZ64" s="246"/>
      <c r="YA64" s="246"/>
      <c r="YB64" s="246"/>
      <c r="YC64" s="246"/>
      <c r="YD64" s="246"/>
      <c r="YE64" s="246"/>
      <c r="YF64" s="246"/>
      <c r="YG64" s="246"/>
      <c r="YH64" s="246"/>
      <c r="YI64" s="246"/>
      <c r="YJ64" s="246"/>
      <c r="YK64" s="246"/>
      <c r="YL64" s="246"/>
      <c r="YM64" s="246"/>
      <c r="YN64" s="246"/>
      <c r="YO64" s="246"/>
      <c r="YP64" s="246"/>
      <c r="YQ64" s="246"/>
      <c r="YR64" s="246"/>
      <c r="YS64" s="246"/>
      <c r="YT64" s="246"/>
      <c r="YU64" s="246"/>
      <c r="YV64" s="246"/>
      <c r="YW64" s="246"/>
      <c r="YX64" s="246"/>
      <c r="YY64" s="246"/>
      <c r="YZ64" s="246"/>
      <c r="ZA64" s="246"/>
      <c r="ZB64" s="246"/>
      <c r="ZC64" s="246"/>
      <c r="ZD64" s="246"/>
      <c r="ZE64" s="246"/>
      <c r="ZF64" s="246"/>
      <c r="ZG64" s="246"/>
      <c r="ZH64" s="246"/>
      <c r="ZI64" s="246"/>
      <c r="ZJ64" s="246"/>
      <c r="ZK64" s="246"/>
      <c r="ZL64" s="246"/>
      <c r="ZM64" s="246"/>
      <c r="ZN64" s="246"/>
      <c r="ZO64" s="246"/>
      <c r="ZP64" s="246"/>
      <c r="ZQ64" s="246"/>
      <c r="ZR64" s="246"/>
      <c r="ZS64" s="246"/>
      <c r="ZT64" s="246"/>
      <c r="ZU64" s="246"/>
      <c r="ZV64" s="246"/>
      <c r="ZW64" s="246"/>
      <c r="ZX64" s="246"/>
      <c r="ZY64" s="246"/>
      <c r="ZZ64" s="246"/>
      <c r="AAA64" s="246"/>
      <c r="AAB64" s="246"/>
      <c r="AAC64" s="246"/>
      <c r="AAD64" s="246"/>
      <c r="AAE64" s="246"/>
      <c r="AAF64" s="246"/>
      <c r="AAG64" s="246"/>
      <c r="AAH64" s="246"/>
      <c r="AAI64" s="246"/>
      <c r="AAJ64" s="246"/>
      <c r="AAK64" s="246"/>
      <c r="AAL64" s="246"/>
      <c r="AAM64" s="246"/>
      <c r="AAN64" s="246"/>
      <c r="AAO64" s="246"/>
      <c r="AAP64" s="246"/>
      <c r="AAQ64" s="246"/>
      <c r="AAR64" s="246"/>
      <c r="AAS64" s="246"/>
      <c r="AAT64" s="246"/>
      <c r="AAU64" s="246"/>
      <c r="AAV64" s="246"/>
      <c r="AAW64" s="246"/>
      <c r="AAX64" s="246"/>
      <c r="AAY64" s="246"/>
      <c r="AAZ64" s="246"/>
      <c r="ABA64" s="246"/>
      <c r="ABB64" s="246"/>
      <c r="ABC64" s="246"/>
      <c r="ABD64" s="246"/>
      <c r="ABE64" s="246"/>
      <c r="ABF64" s="246"/>
      <c r="ABG64" s="246"/>
      <c r="ABH64" s="246"/>
      <c r="ABI64" s="246"/>
      <c r="ABJ64" s="246"/>
      <c r="ABK64" s="246"/>
      <c r="ABL64" s="246"/>
      <c r="ABM64" s="246"/>
      <c r="ABN64" s="246"/>
      <c r="ABO64" s="246"/>
      <c r="ABP64" s="246"/>
      <c r="ABQ64" s="246"/>
      <c r="ABR64" s="246"/>
      <c r="ABS64" s="246"/>
      <c r="ABT64" s="246"/>
      <c r="ABU64" s="246"/>
      <c r="ABV64" s="246"/>
      <c r="ABW64" s="246"/>
      <c r="ABX64" s="246"/>
      <c r="ABY64" s="246"/>
      <c r="ABZ64" s="246"/>
      <c r="ACA64" s="246"/>
      <c r="ACB64" s="246"/>
      <c r="ACC64" s="246"/>
      <c r="ACD64" s="246"/>
      <c r="ACE64" s="246"/>
      <c r="ACF64" s="246"/>
      <c r="ACG64" s="246"/>
      <c r="ACH64" s="246"/>
      <c r="ACI64" s="246"/>
      <c r="ACJ64" s="246"/>
      <c r="ACK64" s="246"/>
      <c r="ACL64" s="246"/>
      <c r="ACM64" s="246"/>
      <c r="ACN64" s="246"/>
      <c r="ACO64" s="246"/>
      <c r="ACP64" s="246"/>
      <c r="ACQ64" s="246"/>
      <c r="ACR64" s="246"/>
      <c r="ACS64" s="246"/>
      <c r="ACT64" s="246"/>
      <c r="ACU64" s="246"/>
      <c r="ACV64" s="246"/>
      <c r="ACW64" s="246"/>
      <c r="ACX64" s="246"/>
      <c r="ACY64" s="246"/>
      <c r="ACZ64" s="246"/>
      <c r="ADA64" s="246"/>
      <c r="ADB64" s="246"/>
      <c r="ADC64" s="246"/>
      <c r="ADD64" s="246"/>
      <c r="ADE64" s="246"/>
      <c r="ADF64" s="246"/>
      <c r="ADG64" s="246"/>
      <c r="ADH64" s="246"/>
      <c r="ADI64" s="246"/>
      <c r="ADJ64" s="246"/>
      <c r="ADK64" s="246"/>
      <c r="ADL64" s="246"/>
      <c r="ADM64" s="246"/>
      <c r="ADN64" s="246"/>
      <c r="ADO64" s="246"/>
      <c r="ADP64" s="246"/>
      <c r="ADQ64" s="246"/>
      <c r="ADR64" s="246"/>
      <c r="ADS64" s="246"/>
      <c r="ADT64" s="246"/>
      <c r="ADU64" s="246"/>
      <c r="ADV64" s="246"/>
      <c r="ADW64" s="246"/>
      <c r="ADX64" s="246"/>
      <c r="ADY64" s="246"/>
      <c r="ADZ64" s="246"/>
      <c r="AEA64" s="246"/>
      <c r="AEB64" s="246"/>
      <c r="AEC64" s="246"/>
      <c r="AED64" s="246"/>
      <c r="AEE64" s="246"/>
      <c r="AEF64" s="246"/>
      <c r="AEG64" s="246"/>
      <c r="AEH64" s="246"/>
      <c r="AEI64" s="246"/>
      <c r="AEJ64" s="246"/>
      <c r="AEK64" s="246"/>
      <c r="AEL64" s="246"/>
      <c r="AEM64" s="246"/>
      <c r="AEN64" s="246"/>
      <c r="AEO64" s="246"/>
      <c r="AEP64" s="246"/>
      <c r="AEQ64" s="246"/>
      <c r="AER64" s="246"/>
      <c r="AES64" s="246"/>
      <c r="AET64" s="246"/>
      <c r="AEU64" s="246"/>
      <c r="AEV64" s="246"/>
      <c r="AEW64" s="246"/>
      <c r="AEX64" s="246"/>
      <c r="AEY64" s="246"/>
      <c r="AEZ64" s="246"/>
      <c r="AFA64" s="246"/>
      <c r="AFB64" s="246"/>
      <c r="AFC64" s="246"/>
      <c r="AFD64" s="246"/>
      <c r="AFE64" s="246"/>
      <c r="AFF64" s="246"/>
      <c r="AFG64" s="246"/>
      <c r="AFH64" s="246"/>
      <c r="AFI64" s="246"/>
      <c r="AFJ64" s="246"/>
      <c r="AFK64" s="246"/>
      <c r="AFL64" s="246"/>
      <c r="AFM64" s="246"/>
      <c r="AFN64" s="246"/>
      <c r="AFO64" s="246"/>
      <c r="AFP64" s="246"/>
      <c r="AFQ64" s="246"/>
      <c r="AFR64" s="246"/>
      <c r="AFS64" s="246"/>
      <c r="AFT64" s="246"/>
      <c r="AFU64" s="246"/>
      <c r="AFV64" s="246"/>
      <c r="AFW64" s="246"/>
      <c r="AFX64" s="246"/>
      <c r="AFY64" s="246"/>
      <c r="AFZ64" s="246"/>
      <c r="AGA64" s="246"/>
      <c r="AGB64" s="246"/>
      <c r="AGC64" s="246"/>
      <c r="AGD64" s="246"/>
      <c r="AGE64" s="246"/>
      <c r="AGF64" s="246"/>
      <c r="AGG64" s="246"/>
      <c r="AGH64" s="246"/>
      <c r="AGI64" s="246"/>
      <c r="AGJ64" s="246"/>
      <c r="AGK64" s="246"/>
      <c r="AGL64" s="246"/>
      <c r="AGM64" s="246"/>
      <c r="AGN64" s="246"/>
      <c r="AGO64" s="246"/>
      <c r="AGP64" s="246"/>
      <c r="AGQ64" s="246"/>
      <c r="AGR64" s="246"/>
      <c r="AGS64" s="246"/>
      <c r="AGT64" s="246"/>
      <c r="AGU64" s="246"/>
      <c r="AGV64" s="246"/>
      <c r="AGW64" s="246"/>
      <c r="AGX64" s="246"/>
      <c r="AGY64" s="246"/>
      <c r="AGZ64" s="246"/>
      <c r="AHA64" s="246"/>
      <c r="AHB64" s="246"/>
      <c r="AHC64" s="246"/>
      <c r="AHD64" s="246"/>
      <c r="AHE64" s="246"/>
      <c r="AHF64" s="246"/>
      <c r="AHG64" s="246"/>
      <c r="AHH64" s="246"/>
      <c r="AHI64" s="246"/>
      <c r="AHJ64" s="246"/>
      <c r="AHK64" s="246"/>
      <c r="AHL64" s="246"/>
      <c r="AHM64" s="246"/>
      <c r="AHN64" s="246"/>
      <c r="AHO64" s="246"/>
      <c r="AHP64" s="246"/>
      <c r="AHQ64" s="246"/>
      <c r="AHR64" s="246"/>
      <c r="AHS64" s="246"/>
      <c r="AHT64" s="246"/>
      <c r="AHU64" s="246"/>
      <c r="AHV64" s="246"/>
      <c r="AHW64" s="246"/>
      <c r="AHX64" s="246"/>
      <c r="AHY64" s="246"/>
      <c r="AHZ64" s="246"/>
      <c r="AIA64" s="246"/>
      <c r="AIB64" s="246"/>
      <c r="AIC64" s="246"/>
      <c r="AID64" s="246"/>
      <c r="AIE64" s="246"/>
      <c r="AIF64" s="246"/>
      <c r="AIG64" s="246"/>
      <c r="AIH64" s="246"/>
      <c r="AII64" s="246"/>
      <c r="AIJ64" s="246"/>
      <c r="AIK64" s="246"/>
      <c r="AIL64" s="246"/>
      <c r="AIM64" s="246"/>
      <c r="AIN64" s="246"/>
      <c r="AIO64" s="246"/>
      <c r="AIP64" s="246"/>
      <c r="AIQ64" s="246"/>
      <c r="AIR64" s="246"/>
      <c r="AIS64" s="246"/>
      <c r="AIT64" s="246"/>
      <c r="AIU64" s="246"/>
      <c r="AIV64" s="246"/>
      <c r="AIW64" s="246"/>
      <c r="AIX64" s="246"/>
      <c r="AIY64" s="246"/>
      <c r="AIZ64" s="246"/>
      <c r="AJA64" s="246"/>
      <c r="AJB64" s="246"/>
      <c r="AJC64" s="246"/>
      <c r="AJD64" s="246"/>
      <c r="AJE64" s="246"/>
      <c r="AJF64" s="246"/>
      <c r="AJG64" s="246"/>
      <c r="AJH64" s="246"/>
      <c r="AJI64" s="246"/>
      <c r="AJJ64" s="246"/>
      <c r="AJK64" s="246"/>
      <c r="AJL64" s="246"/>
      <c r="AJM64" s="246"/>
      <c r="AJN64" s="246"/>
      <c r="AJO64" s="246"/>
      <c r="AJP64" s="246"/>
      <c r="AJQ64" s="246"/>
      <c r="AJR64" s="246"/>
      <c r="AJS64" s="246"/>
      <c r="AJT64" s="246"/>
      <c r="AJU64" s="246"/>
      <c r="AJV64" s="246"/>
      <c r="AJW64" s="246"/>
      <c r="AJX64" s="246"/>
      <c r="AJY64" s="246"/>
      <c r="AJZ64" s="246"/>
      <c r="AKA64" s="246"/>
      <c r="AKB64" s="246"/>
      <c r="AKC64" s="246"/>
      <c r="AKD64" s="246"/>
      <c r="AKE64" s="246"/>
      <c r="AKF64" s="246"/>
      <c r="AKG64" s="246"/>
      <c r="AKH64" s="246"/>
      <c r="AKI64" s="246"/>
      <c r="AKJ64" s="246"/>
      <c r="AKK64" s="246"/>
      <c r="AKL64" s="246"/>
      <c r="AKM64" s="246"/>
      <c r="AKN64" s="246"/>
      <c r="AKO64" s="246"/>
      <c r="AKP64" s="246"/>
      <c r="AKQ64" s="246"/>
      <c r="AKR64" s="246"/>
      <c r="AKS64" s="246"/>
      <c r="AKT64" s="246"/>
      <c r="AKU64" s="246"/>
      <c r="AKV64" s="246"/>
      <c r="AKW64" s="246"/>
      <c r="AKX64" s="246"/>
      <c r="AKY64" s="246"/>
      <c r="AKZ64" s="246"/>
      <c r="ALA64" s="246"/>
      <c r="ALB64" s="246"/>
      <c r="ALC64" s="246"/>
      <c r="ALD64" s="246"/>
      <c r="ALE64" s="246"/>
      <c r="ALF64" s="246"/>
      <c r="ALG64" s="246"/>
      <c r="ALH64" s="246"/>
      <c r="ALI64" s="246"/>
      <c r="ALJ64" s="246"/>
      <c r="ALK64" s="246"/>
      <c r="ALL64" s="246"/>
      <c r="ALM64" s="246"/>
      <c r="ALN64" s="246"/>
      <c r="ALO64" s="246"/>
      <c r="ALP64" s="246"/>
    </row>
    <row r="65" spans="1:7" s="294" customFormat="1" ht="25.5" customHeight="1" x14ac:dyDescent="0.2">
      <c r="A65" s="291" t="s">
        <v>316</v>
      </c>
      <c r="B65" s="292" t="s">
        <v>317</v>
      </c>
      <c r="C65" s="290">
        <v>1</v>
      </c>
      <c r="D65" s="293" t="s">
        <v>3</v>
      </c>
      <c r="E65" s="272"/>
      <c r="F65" s="290">
        <f>C65*E65</f>
        <v>0</v>
      </c>
      <c r="G65" s="267"/>
    </row>
    <row r="66" spans="1:7" s="294" customFormat="1" ht="42" customHeight="1" x14ac:dyDescent="0.2">
      <c r="A66" s="291" t="s">
        <v>318</v>
      </c>
      <c r="B66" s="292" t="s">
        <v>319</v>
      </c>
      <c r="C66" s="290">
        <f>5*5*0.1</f>
        <v>2.5</v>
      </c>
      <c r="D66" s="271" t="s">
        <v>4</v>
      </c>
      <c r="E66" s="272"/>
      <c r="F66" s="290">
        <f>+C66*E66</f>
        <v>0</v>
      </c>
      <c r="G66" s="267"/>
    </row>
    <row r="67" spans="1:7" s="294" customFormat="1" ht="28.5" customHeight="1" x14ac:dyDescent="0.2">
      <c r="A67" s="291" t="s">
        <v>320</v>
      </c>
      <c r="B67" s="292" t="s">
        <v>321</v>
      </c>
      <c r="C67" s="290">
        <v>5</v>
      </c>
      <c r="D67" s="293" t="s">
        <v>4</v>
      </c>
      <c r="E67" s="272"/>
      <c r="F67" s="295">
        <f>+C67*E67</f>
        <v>0</v>
      </c>
      <c r="G67" s="267"/>
    </row>
    <row r="68" spans="1:7" s="248" customFormat="1" ht="22.5" customHeight="1" x14ac:dyDescent="0.2">
      <c r="A68" s="328"/>
      <c r="B68" s="328"/>
      <c r="C68" s="328"/>
      <c r="D68" s="329"/>
      <c r="E68" s="328"/>
      <c r="F68" s="289"/>
      <c r="G68" s="264">
        <f>SUM(F63:F67)</f>
        <v>0</v>
      </c>
    </row>
    <row r="69" spans="1:7" ht="21.75" customHeight="1" x14ac:dyDescent="0.2">
      <c r="A69" s="265">
        <v>3.3</v>
      </c>
      <c r="B69" s="330" t="s">
        <v>322</v>
      </c>
      <c r="C69" s="330"/>
      <c r="D69" s="331"/>
      <c r="E69" s="330"/>
      <c r="F69" s="330"/>
      <c r="G69" s="264"/>
    </row>
    <row r="70" spans="1:7" s="73" customFormat="1" ht="30" customHeight="1" x14ac:dyDescent="0.2">
      <c r="A70" s="279" t="s">
        <v>323</v>
      </c>
      <c r="B70" s="292" t="s">
        <v>324</v>
      </c>
      <c r="C70" s="290">
        <v>6.25</v>
      </c>
      <c r="D70" s="293" t="s">
        <v>4</v>
      </c>
      <c r="E70" s="272"/>
      <c r="F70" s="290">
        <f>C70*E70</f>
        <v>0</v>
      </c>
      <c r="G70" s="267"/>
    </row>
    <row r="71" spans="1:7" s="73" customFormat="1" ht="25.5" customHeight="1" x14ac:dyDescent="0.2">
      <c r="A71" s="279" t="s">
        <v>325</v>
      </c>
      <c r="B71" s="292" t="s">
        <v>326</v>
      </c>
      <c r="C71" s="290">
        <v>0.31</v>
      </c>
      <c r="D71" s="293" t="s">
        <v>4</v>
      </c>
      <c r="E71" s="272"/>
      <c r="F71" s="290">
        <f>C71*E71</f>
        <v>0</v>
      </c>
      <c r="G71" s="267"/>
    </row>
    <row r="72" spans="1:7" s="73" customFormat="1" ht="24.95" customHeight="1" x14ac:dyDescent="0.2">
      <c r="A72" s="279" t="s">
        <v>327</v>
      </c>
      <c r="B72" s="296" t="s">
        <v>328</v>
      </c>
      <c r="C72" s="290">
        <f>20*0.2*0.2</f>
        <v>0.8</v>
      </c>
      <c r="D72" s="293" t="s">
        <v>4</v>
      </c>
      <c r="E72" s="272"/>
      <c r="F72" s="290">
        <f>C72*E72</f>
        <v>0</v>
      </c>
      <c r="G72" s="267"/>
    </row>
    <row r="73" spans="1:7" s="73" customFormat="1" ht="22.9" customHeight="1" x14ac:dyDescent="0.2">
      <c r="A73" s="279" t="s">
        <v>329</v>
      </c>
      <c r="B73" s="296" t="s">
        <v>330</v>
      </c>
      <c r="C73" s="290">
        <v>0.96</v>
      </c>
      <c r="D73" s="293" t="s">
        <v>4</v>
      </c>
      <c r="E73" s="272"/>
      <c r="F73" s="290">
        <f>C73*E73</f>
        <v>0</v>
      </c>
      <c r="G73" s="267"/>
    </row>
    <row r="74" spans="1:7" s="73" customFormat="1" ht="22.9" customHeight="1" x14ac:dyDescent="0.2">
      <c r="A74" s="279" t="s">
        <v>331</v>
      </c>
      <c r="B74" s="296" t="s">
        <v>332</v>
      </c>
      <c r="C74" s="290">
        <v>42.5</v>
      </c>
      <c r="D74" s="293" t="s">
        <v>9</v>
      </c>
      <c r="E74" s="272"/>
      <c r="F74" s="290">
        <f>C74*E74</f>
        <v>0</v>
      </c>
      <c r="G74" s="267"/>
    </row>
    <row r="75" spans="1:7" s="73" customFormat="1" ht="43.5" customHeight="1" x14ac:dyDescent="0.2">
      <c r="A75" s="291" t="s">
        <v>333</v>
      </c>
      <c r="B75" s="292" t="s">
        <v>334</v>
      </c>
      <c r="C75" s="297">
        <v>25</v>
      </c>
      <c r="D75" s="293" t="s">
        <v>2</v>
      </c>
      <c r="E75" s="272"/>
      <c r="F75" s="290">
        <f>ROUND(C75*E75,2)</f>
        <v>0</v>
      </c>
      <c r="G75" s="267"/>
    </row>
    <row r="76" spans="1:7" s="73" customFormat="1" ht="24.95" customHeight="1" x14ac:dyDescent="0.2">
      <c r="A76" s="279" t="s">
        <v>335</v>
      </c>
      <c r="B76" s="296" t="s">
        <v>336</v>
      </c>
      <c r="C76" s="290">
        <v>1</v>
      </c>
      <c r="D76" s="293" t="s">
        <v>3</v>
      </c>
      <c r="E76" s="272"/>
      <c r="F76" s="290">
        <f>C76*E76</f>
        <v>0</v>
      </c>
      <c r="G76" s="267"/>
    </row>
    <row r="77" spans="1:7" s="248" customFormat="1" ht="22.5" customHeight="1" x14ac:dyDescent="0.2">
      <c r="A77" s="328"/>
      <c r="B77" s="328"/>
      <c r="C77" s="328"/>
      <c r="D77" s="329"/>
      <c r="E77" s="328"/>
      <c r="F77" s="289"/>
      <c r="G77" s="264">
        <f>SUM(F70:F76)</f>
        <v>0</v>
      </c>
    </row>
    <row r="78" spans="1:7" ht="21.75" customHeight="1" x14ac:dyDescent="0.2">
      <c r="A78" s="265">
        <v>3.7</v>
      </c>
      <c r="B78" s="330" t="s">
        <v>337</v>
      </c>
      <c r="C78" s="330"/>
      <c r="D78" s="331"/>
      <c r="E78" s="330"/>
      <c r="F78" s="330"/>
      <c r="G78" s="264"/>
    </row>
    <row r="79" spans="1:7" s="73" customFormat="1" ht="25.5" customHeight="1" x14ac:dyDescent="0.2">
      <c r="A79" s="279" t="s">
        <v>338</v>
      </c>
      <c r="B79" s="292" t="s">
        <v>339</v>
      </c>
      <c r="C79" s="290">
        <f>17*1.8*2</f>
        <v>61.2</v>
      </c>
      <c r="D79" s="293" t="s">
        <v>9</v>
      </c>
      <c r="E79" s="272"/>
      <c r="F79" s="290">
        <f>C79*E79</f>
        <v>0</v>
      </c>
      <c r="G79" s="267"/>
    </row>
    <row r="80" spans="1:7" s="73" customFormat="1" ht="24.95" customHeight="1" x14ac:dyDescent="0.2">
      <c r="A80" s="279" t="s">
        <v>340</v>
      </c>
      <c r="B80" s="296" t="s">
        <v>341</v>
      </c>
      <c r="C80" s="290">
        <f>17+1.8+1.8</f>
        <v>20.6</v>
      </c>
      <c r="D80" s="293" t="s">
        <v>2</v>
      </c>
      <c r="E80" s="272"/>
      <c r="F80" s="290">
        <f>C80*E80</f>
        <v>0</v>
      </c>
      <c r="G80" s="267"/>
    </row>
    <row r="81" spans="1:7" s="73" customFormat="1" ht="22.9" customHeight="1" x14ac:dyDescent="0.2">
      <c r="A81" s="279" t="s">
        <v>342</v>
      </c>
      <c r="B81" s="296" t="s">
        <v>343</v>
      </c>
      <c r="C81" s="290">
        <v>16.84</v>
      </c>
      <c r="D81" s="293" t="s">
        <v>9</v>
      </c>
      <c r="E81" s="272"/>
      <c r="F81" s="290">
        <f>+C81*E81</f>
        <v>0</v>
      </c>
      <c r="G81" s="267"/>
    </row>
    <row r="82" spans="1:7" s="73" customFormat="1" ht="25.5" customHeight="1" x14ac:dyDescent="0.2">
      <c r="A82" s="279" t="s">
        <v>344</v>
      </c>
      <c r="B82" s="292" t="s">
        <v>345</v>
      </c>
      <c r="C82" s="290">
        <f>17*1.8*2</f>
        <v>61.2</v>
      </c>
      <c r="D82" s="293" t="s">
        <v>9</v>
      </c>
      <c r="E82" s="272"/>
      <c r="F82" s="290">
        <f>C82*E82</f>
        <v>0</v>
      </c>
      <c r="G82" s="267"/>
    </row>
    <row r="83" spans="1:7" s="73" customFormat="1" ht="24.95" customHeight="1" x14ac:dyDescent="0.2">
      <c r="A83" s="279" t="s">
        <v>346</v>
      </c>
      <c r="B83" s="296" t="s">
        <v>347</v>
      </c>
      <c r="C83" s="290">
        <v>16.84</v>
      </c>
      <c r="D83" s="293" t="s">
        <v>9</v>
      </c>
      <c r="E83" s="272"/>
      <c r="F83" s="290">
        <f>+E83*C83</f>
        <v>0</v>
      </c>
      <c r="G83" s="267"/>
    </row>
    <row r="84" spans="1:7" s="73" customFormat="1" ht="22.9" customHeight="1" x14ac:dyDescent="0.2">
      <c r="A84" s="279" t="s">
        <v>348</v>
      </c>
      <c r="B84" s="296" t="s">
        <v>349</v>
      </c>
      <c r="C84" s="290">
        <f>2.1*1*2*2</f>
        <v>8.4</v>
      </c>
      <c r="D84" s="293" t="s">
        <v>9</v>
      </c>
      <c r="E84" s="272"/>
      <c r="F84" s="290">
        <f>+C84*E84</f>
        <v>0</v>
      </c>
      <c r="G84" s="267"/>
    </row>
    <row r="85" spans="1:7" ht="42" customHeight="1" x14ac:dyDescent="0.2">
      <c r="A85" s="279" t="s">
        <v>432</v>
      </c>
      <c r="B85" s="296" t="s">
        <v>350</v>
      </c>
      <c r="C85" s="290">
        <v>1</v>
      </c>
      <c r="D85" s="293" t="s">
        <v>3</v>
      </c>
      <c r="E85" s="298"/>
      <c r="F85" s="290">
        <f>+E85*C85</f>
        <v>0</v>
      </c>
      <c r="G85" s="267"/>
    </row>
    <row r="86" spans="1:7" s="73" customFormat="1" ht="22.9" customHeight="1" x14ac:dyDescent="0.2">
      <c r="A86" s="279" t="s">
        <v>433</v>
      </c>
      <c r="B86" s="296" t="s">
        <v>351</v>
      </c>
      <c r="C86" s="290">
        <v>1</v>
      </c>
      <c r="D86" s="293" t="s">
        <v>3</v>
      </c>
      <c r="E86" s="272"/>
      <c r="F86" s="290">
        <f>C86*E86</f>
        <v>0</v>
      </c>
      <c r="G86" s="267"/>
    </row>
    <row r="87" spans="1:7" s="73" customFormat="1" ht="22.9" customHeight="1" x14ac:dyDescent="0.2">
      <c r="A87" s="279" t="s">
        <v>434</v>
      </c>
      <c r="B87" s="296" t="s">
        <v>308</v>
      </c>
      <c r="C87" s="290">
        <v>1</v>
      </c>
      <c r="D87" s="293" t="s">
        <v>3</v>
      </c>
      <c r="E87" s="272"/>
      <c r="F87" s="290">
        <f>+C87*E87</f>
        <v>0</v>
      </c>
      <c r="G87" s="267"/>
    </row>
    <row r="88" spans="1:7" s="248" customFormat="1" ht="22.5" customHeight="1" x14ac:dyDescent="0.2">
      <c r="A88" s="328"/>
      <c r="B88" s="328"/>
      <c r="C88" s="328"/>
      <c r="D88" s="329"/>
      <c r="E88" s="328"/>
      <c r="F88" s="289"/>
      <c r="G88" s="264">
        <f>+SUM(F79:F87)</f>
        <v>0</v>
      </c>
    </row>
    <row r="89" spans="1:7" ht="21.75" customHeight="1" x14ac:dyDescent="0.2">
      <c r="A89" s="265" t="s">
        <v>249</v>
      </c>
      <c r="B89" s="330" t="s">
        <v>352</v>
      </c>
      <c r="C89" s="330"/>
      <c r="D89" s="331"/>
      <c r="E89" s="330"/>
      <c r="F89" s="330"/>
      <c r="G89" s="264"/>
    </row>
    <row r="90" spans="1:7" s="73" customFormat="1" ht="22.9" customHeight="1" x14ac:dyDescent="0.2">
      <c r="A90" s="279">
        <v>4.0999999999999996</v>
      </c>
      <c r="B90" s="296" t="s">
        <v>353</v>
      </c>
      <c r="C90" s="290">
        <f>10*1.1*0.65</f>
        <v>7.15</v>
      </c>
      <c r="D90" s="293" t="s">
        <v>4</v>
      </c>
      <c r="E90" s="272"/>
      <c r="F90" s="290">
        <f>C90*E90</f>
        <v>0</v>
      </c>
      <c r="G90" s="267"/>
    </row>
    <row r="91" spans="1:7" s="73" customFormat="1" ht="22.9" customHeight="1" x14ac:dyDescent="0.2">
      <c r="A91" s="279">
        <v>4.2</v>
      </c>
      <c r="B91" s="296" t="s">
        <v>354</v>
      </c>
      <c r="C91" s="290">
        <f>10*1.1*0.1</f>
        <v>1.1000000000000001</v>
      </c>
      <c r="D91" s="293" t="s">
        <v>4</v>
      </c>
      <c r="E91" s="272"/>
      <c r="F91" s="290">
        <f>C91*E91</f>
        <v>0</v>
      </c>
      <c r="G91" s="267"/>
    </row>
    <row r="92" spans="1:7" s="73" customFormat="1" ht="39" customHeight="1" x14ac:dyDescent="0.2">
      <c r="A92" s="279">
        <v>4.3</v>
      </c>
      <c r="B92" s="296" t="s">
        <v>355</v>
      </c>
      <c r="C92" s="290">
        <v>20</v>
      </c>
      <c r="D92" s="293" t="s">
        <v>2</v>
      </c>
      <c r="E92" s="272"/>
      <c r="F92" s="290">
        <f>C92*E92</f>
        <v>0</v>
      </c>
      <c r="G92" s="267"/>
    </row>
    <row r="93" spans="1:7" s="73" customFormat="1" ht="41.25" customHeight="1" x14ac:dyDescent="0.2">
      <c r="A93" s="279">
        <v>4.4000000000000004</v>
      </c>
      <c r="B93" s="296" t="s">
        <v>356</v>
      </c>
      <c r="C93" s="290">
        <f>+C90*0.6+1.3</f>
        <v>5.59</v>
      </c>
      <c r="D93" s="293" t="s">
        <v>4</v>
      </c>
      <c r="E93" s="299"/>
      <c r="F93" s="290">
        <f>C93*E93</f>
        <v>0</v>
      </c>
      <c r="G93" s="267"/>
    </row>
    <row r="94" spans="1:7" s="248" customFormat="1" ht="22.5" customHeight="1" x14ac:dyDescent="0.2">
      <c r="A94" s="328"/>
      <c r="B94" s="328"/>
      <c r="C94" s="328"/>
      <c r="D94" s="329"/>
      <c r="E94" s="328"/>
      <c r="F94" s="289"/>
      <c r="G94" s="264">
        <f>+SUM(F90:F93)</f>
        <v>0</v>
      </c>
    </row>
    <row r="95" spans="1:7" ht="21.75" customHeight="1" x14ac:dyDescent="0.2">
      <c r="A95" s="265">
        <v>4.5</v>
      </c>
      <c r="B95" s="330" t="s">
        <v>357</v>
      </c>
      <c r="C95" s="330"/>
      <c r="D95" s="331"/>
      <c r="E95" s="330"/>
      <c r="F95" s="330"/>
      <c r="G95" s="264"/>
    </row>
    <row r="96" spans="1:7" s="73" customFormat="1" ht="22.9" customHeight="1" x14ac:dyDescent="0.2">
      <c r="A96" s="260" t="s">
        <v>358</v>
      </c>
      <c r="B96" s="303" t="s">
        <v>428</v>
      </c>
      <c r="C96" s="300">
        <v>1</v>
      </c>
      <c r="D96" s="301" t="s">
        <v>5</v>
      </c>
      <c r="E96" s="299"/>
      <c r="F96" s="299">
        <f>+E96*C96</f>
        <v>0</v>
      </c>
      <c r="G96" s="267"/>
    </row>
    <row r="97" spans="1:7" s="73" customFormat="1" ht="22.9" customHeight="1" x14ac:dyDescent="0.2">
      <c r="A97" s="260" t="s">
        <v>359</v>
      </c>
      <c r="B97" s="303" t="s">
        <v>429</v>
      </c>
      <c r="C97" s="300">
        <v>3</v>
      </c>
      <c r="D97" s="301" t="s">
        <v>5</v>
      </c>
      <c r="E97" s="299"/>
      <c r="F97" s="299">
        <f>+E97*C97</f>
        <v>0</v>
      </c>
      <c r="G97" s="267"/>
    </row>
    <row r="98" spans="1:7" s="73" customFormat="1" ht="22.9" customHeight="1" x14ac:dyDescent="0.2">
      <c r="A98" s="260" t="s">
        <v>360</v>
      </c>
      <c r="B98" s="303" t="s">
        <v>430</v>
      </c>
      <c r="C98" s="299">
        <v>1</v>
      </c>
      <c r="D98" s="304" t="s">
        <v>5</v>
      </c>
      <c r="E98" s="299"/>
      <c r="F98" s="299">
        <f>+E98*C98</f>
        <v>0</v>
      </c>
      <c r="G98" s="267"/>
    </row>
    <row r="99" spans="1:7" s="73" customFormat="1" ht="22.9" customHeight="1" x14ac:dyDescent="0.2">
      <c r="A99" s="260" t="s">
        <v>361</v>
      </c>
      <c r="B99" s="303" t="s">
        <v>250</v>
      </c>
      <c r="C99" s="299">
        <v>1</v>
      </c>
      <c r="D99" s="304" t="s">
        <v>5</v>
      </c>
      <c r="E99" s="299"/>
      <c r="F99" s="299">
        <f>+E99*C99</f>
        <v>0</v>
      </c>
      <c r="G99" s="267"/>
    </row>
    <row r="100" spans="1:7" s="73" customFormat="1" ht="22.9" customHeight="1" x14ac:dyDescent="0.2">
      <c r="A100" s="260" t="s">
        <v>362</v>
      </c>
      <c r="B100" s="303" t="s">
        <v>363</v>
      </c>
      <c r="C100" s="299">
        <v>1</v>
      </c>
      <c r="D100" s="304" t="s">
        <v>3</v>
      </c>
      <c r="E100" s="299"/>
      <c r="F100" s="299">
        <f>+E100*C100</f>
        <v>0</v>
      </c>
      <c r="G100" s="267"/>
    </row>
    <row r="101" spans="1:7" s="73" customFormat="1" ht="22.9" customHeight="1" x14ac:dyDescent="0.2">
      <c r="A101" s="260" t="s">
        <v>364</v>
      </c>
      <c r="B101" s="303" t="s">
        <v>365</v>
      </c>
      <c r="C101" s="302">
        <v>0.2</v>
      </c>
      <c r="D101" s="332" t="s">
        <v>5</v>
      </c>
      <c r="E101" s="299"/>
      <c r="F101" s="299">
        <f>+E101</f>
        <v>0</v>
      </c>
      <c r="G101" s="267"/>
    </row>
    <row r="102" spans="1:7" s="73" customFormat="1" ht="22.9" customHeight="1" x14ac:dyDescent="0.2">
      <c r="A102" s="260" t="s">
        <v>366</v>
      </c>
      <c r="B102" s="303" t="s">
        <v>317</v>
      </c>
      <c r="C102" s="299">
        <f>+C93</f>
        <v>5.59</v>
      </c>
      <c r="D102" s="304" t="s">
        <v>4</v>
      </c>
      <c r="E102" s="299"/>
      <c r="F102" s="299">
        <f>+E102*C102</f>
        <v>0</v>
      </c>
      <c r="G102" s="267"/>
    </row>
    <row r="103" spans="1:7" ht="15.75" x14ac:dyDescent="0.2">
      <c r="A103" s="260"/>
      <c r="B103" s="255"/>
      <c r="C103" s="261"/>
      <c r="D103" s="262"/>
      <c r="E103" s="265"/>
      <c r="F103" s="264"/>
      <c r="G103" s="264">
        <f>+SUM(F96:F102)</f>
        <v>0</v>
      </c>
    </row>
    <row r="104" spans="1:7" ht="19.899999999999999" customHeight="1" x14ac:dyDescent="0.2">
      <c r="A104" s="265" t="s">
        <v>6</v>
      </c>
      <c r="B104" s="333" t="s">
        <v>367</v>
      </c>
      <c r="C104" s="333"/>
      <c r="D104" s="263"/>
      <c r="E104" s="333"/>
      <c r="F104" s="333"/>
      <c r="G104" s="267"/>
    </row>
    <row r="105" spans="1:7" s="73" customFormat="1" ht="22.9" customHeight="1" x14ac:dyDescent="0.2">
      <c r="A105" s="279">
        <v>5.0999999999999996</v>
      </c>
      <c r="B105" s="296" t="s">
        <v>368</v>
      </c>
      <c r="C105" s="290">
        <v>1</v>
      </c>
      <c r="D105" s="293" t="s">
        <v>5</v>
      </c>
      <c r="E105" s="272"/>
      <c r="F105" s="290">
        <f t="shared" ref="F105:F110" si="1">+E105*C105</f>
        <v>0</v>
      </c>
      <c r="G105" s="267"/>
    </row>
    <row r="106" spans="1:7" s="73" customFormat="1" ht="22.9" customHeight="1" x14ac:dyDescent="0.2">
      <c r="A106" s="279">
        <v>5.2</v>
      </c>
      <c r="B106" s="296" t="s">
        <v>369</v>
      </c>
      <c r="C106" s="290">
        <v>3</v>
      </c>
      <c r="D106" s="293" t="s">
        <v>5</v>
      </c>
      <c r="E106" s="272"/>
      <c r="F106" s="290">
        <f t="shared" si="1"/>
        <v>0</v>
      </c>
      <c r="G106" s="267"/>
    </row>
    <row r="107" spans="1:7" s="73" customFormat="1" ht="22.9" customHeight="1" x14ac:dyDescent="0.2">
      <c r="A107" s="279">
        <v>5.3</v>
      </c>
      <c r="B107" s="296" t="s">
        <v>370</v>
      </c>
      <c r="C107" s="290">
        <v>2</v>
      </c>
      <c r="D107" s="293" t="s">
        <v>5</v>
      </c>
      <c r="E107" s="272"/>
      <c r="F107" s="290">
        <f t="shared" si="1"/>
        <v>0</v>
      </c>
      <c r="G107" s="267"/>
    </row>
    <row r="108" spans="1:7" ht="15.75" x14ac:dyDescent="0.2">
      <c r="A108" s="334">
        <v>5.4</v>
      </c>
      <c r="B108" s="335" t="s">
        <v>371</v>
      </c>
      <c r="C108" s="336">
        <v>2</v>
      </c>
      <c r="D108" s="337" t="s">
        <v>5</v>
      </c>
      <c r="E108" s="338"/>
      <c r="F108" s="338">
        <f t="shared" si="1"/>
        <v>0</v>
      </c>
      <c r="G108" s="267"/>
    </row>
    <row r="109" spans="1:7" s="73" customFormat="1" ht="22.9" customHeight="1" x14ac:dyDescent="0.2">
      <c r="A109" s="279">
        <v>5.5</v>
      </c>
      <c r="B109" s="296" t="s">
        <v>405</v>
      </c>
      <c r="C109" s="290">
        <v>3</v>
      </c>
      <c r="D109" s="293" t="s">
        <v>5</v>
      </c>
      <c r="E109" s="272"/>
      <c r="F109" s="290">
        <f t="shared" si="1"/>
        <v>0</v>
      </c>
      <c r="G109" s="267"/>
    </row>
    <row r="110" spans="1:7" s="73" customFormat="1" ht="22.9" customHeight="1" x14ac:dyDescent="0.2">
      <c r="A110" s="279">
        <v>5.6</v>
      </c>
      <c r="B110" s="296" t="s">
        <v>375</v>
      </c>
      <c r="C110" s="290">
        <v>6</v>
      </c>
      <c r="D110" s="293" t="s">
        <v>5</v>
      </c>
      <c r="E110" s="272"/>
      <c r="F110" s="290">
        <f t="shared" si="1"/>
        <v>0</v>
      </c>
      <c r="G110" s="267"/>
    </row>
    <row r="111" spans="1:7" s="73" customFormat="1" ht="22.9" customHeight="1" x14ac:dyDescent="0.2">
      <c r="A111" s="279">
        <v>5.7</v>
      </c>
      <c r="B111" s="296" t="s">
        <v>376</v>
      </c>
      <c r="C111" s="290">
        <v>1</v>
      </c>
      <c r="D111" s="293" t="s">
        <v>3</v>
      </c>
      <c r="E111" s="272"/>
      <c r="F111" s="290">
        <f>C111*E111</f>
        <v>0</v>
      </c>
      <c r="G111" s="267"/>
    </row>
    <row r="112" spans="1:7" ht="48.75" customHeight="1" x14ac:dyDescent="0.2">
      <c r="A112" s="334">
        <v>5.8</v>
      </c>
      <c r="B112" s="280" t="s">
        <v>377</v>
      </c>
      <c r="C112" s="305">
        <v>1</v>
      </c>
      <c r="D112" s="306" t="s">
        <v>3</v>
      </c>
      <c r="E112" s="307"/>
      <c r="F112" s="307">
        <f t="shared" ref="F112:F125" si="2">+E112*C112</f>
        <v>0</v>
      </c>
      <c r="G112" s="267"/>
    </row>
    <row r="113" spans="1:1004" s="73" customFormat="1" ht="22.9" customHeight="1" x14ac:dyDescent="0.2">
      <c r="A113" s="279">
        <v>5.9</v>
      </c>
      <c r="B113" s="296" t="s">
        <v>372</v>
      </c>
      <c r="C113" s="290">
        <v>1</v>
      </c>
      <c r="D113" s="293" t="s">
        <v>5</v>
      </c>
      <c r="E113" s="272"/>
      <c r="F113" s="290">
        <f t="shared" si="2"/>
        <v>0</v>
      </c>
      <c r="G113" s="267"/>
    </row>
    <row r="114" spans="1:1004" s="73" customFormat="1" ht="22.9" customHeight="1" x14ac:dyDescent="0.2">
      <c r="A114" s="279">
        <v>5.0999999999999996</v>
      </c>
      <c r="B114" s="296" t="s">
        <v>373</v>
      </c>
      <c r="C114" s="290">
        <v>120</v>
      </c>
      <c r="D114" s="293" t="s">
        <v>374</v>
      </c>
      <c r="E114" s="272"/>
      <c r="F114" s="290">
        <f t="shared" si="2"/>
        <v>0</v>
      </c>
      <c r="G114" s="267"/>
    </row>
    <row r="115" spans="1:1004" s="73" customFormat="1" ht="22.9" customHeight="1" x14ac:dyDescent="0.2">
      <c r="A115" s="279">
        <v>5.1100000000000003</v>
      </c>
      <c r="B115" s="296" t="s">
        <v>378</v>
      </c>
      <c r="C115" s="290">
        <v>1</v>
      </c>
      <c r="D115" s="293" t="s">
        <v>3</v>
      </c>
      <c r="E115" s="272"/>
      <c r="F115" s="290">
        <f t="shared" si="2"/>
        <v>0</v>
      </c>
      <c r="G115" s="267"/>
    </row>
    <row r="116" spans="1:1004" s="73" customFormat="1" ht="22.9" customHeight="1" x14ac:dyDescent="0.2">
      <c r="A116" s="279">
        <v>5.12</v>
      </c>
      <c r="B116" s="296" t="s">
        <v>379</v>
      </c>
      <c r="C116" s="290">
        <v>1</v>
      </c>
      <c r="D116" s="293" t="s">
        <v>3</v>
      </c>
      <c r="E116" s="272"/>
      <c r="F116" s="290">
        <f t="shared" si="2"/>
        <v>0</v>
      </c>
      <c r="G116" s="267"/>
    </row>
    <row r="117" spans="1:1004" ht="39.75" customHeight="1" x14ac:dyDescent="0.2">
      <c r="A117" s="334">
        <v>5.13</v>
      </c>
      <c r="B117" s="324" t="s">
        <v>397</v>
      </c>
      <c r="C117" s="300">
        <v>1</v>
      </c>
      <c r="D117" s="325" t="s">
        <v>5</v>
      </c>
      <c r="E117" s="326"/>
      <c r="F117" s="326">
        <f t="shared" si="2"/>
        <v>0</v>
      </c>
      <c r="G117" s="322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47"/>
      <c r="AH117" s="247"/>
      <c r="AI117" s="247"/>
      <c r="AJ117" s="247"/>
      <c r="AK117" s="247"/>
      <c r="AL117" s="247"/>
      <c r="AM117" s="247"/>
      <c r="AN117" s="247"/>
      <c r="AO117" s="247"/>
      <c r="AP117" s="247"/>
      <c r="AQ117" s="247"/>
      <c r="AR117" s="247"/>
      <c r="AS117" s="247"/>
      <c r="AT117" s="247"/>
      <c r="AU117" s="247"/>
      <c r="AV117" s="247"/>
      <c r="AW117" s="247"/>
      <c r="AX117" s="247"/>
      <c r="AY117" s="247"/>
      <c r="AZ117" s="247"/>
      <c r="BA117" s="247"/>
      <c r="BB117" s="247"/>
      <c r="BC117" s="247"/>
      <c r="BD117" s="247"/>
      <c r="BE117" s="247"/>
      <c r="BF117" s="247"/>
      <c r="BG117" s="247"/>
      <c r="BH117" s="247"/>
      <c r="BI117" s="247"/>
      <c r="BJ117" s="247"/>
      <c r="BK117" s="247"/>
      <c r="BL117" s="247"/>
      <c r="BM117" s="247"/>
      <c r="BN117" s="247"/>
      <c r="BO117" s="247"/>
      <c r="BP117" s="247"/>
      <c r="BQ117" s="247"/>
      <c r="BR117" s="247"/>
      <c r="BS117" s="247"/>
      <c r="BT117" s="247"/>
      <c r="BU117" s="247"/>
      <c r="BV117" s="247"/>
      <c r="BW117" s="247"/>
      <c r="BX117" s="247"/>
      <c r="BY117" s="247"/>
      <c r="BZ117" s="247"/>
      <c r="CA117" s="247"/>
      <c r="CB117" s="247"/>
      <c r="CC117" s="247"/>
      <c r="CD117" s="247"/>
      <c r="CE117" s="247"/>
      <c r="CF117" s="247"/>
      <c r="CG117" s="247"/>
      <c r="CH117" s="247"/>
      <c r="CI117" s="247"/>
      <c r="CJ117" s="247"/>
      <c r="CK117" s="247"/>
      <c r="CL117" s="247"/>
      <c r="CM117" s="247"/>
      <c r="CN117" s="247"/>
      <c r="CO117" s="247"/>
      <c r="CP117" s="247"/>
      <c r="CQ117" s="247"/>
      <c r="CR117" s="247"/>
      <c r="CS117" s="247"/>
      <c r="CT117" s="247"/>
      <c r="CU117" s="247"/>
      <c r="CV117" s="247"/>
      <c r="CW117" s="247"/>
      <c r="CX117" s="247"/>
      <c r="CY117" s="247"/>
      <c r="CZ117" s="247"/>
      <c r="DA117" s="247"/>
      <c r="DB117" s="247"/>
      <c r="DC117" s="247"/>
      <c r="DD117" s="247"/>
      <c r="DE117" s="247"/>
      <c r="DF117" s="247"/>
      <c r="DG117" s="247"/>
      <c r="DH117" s="247"/>
      <c r="DI117" s="247"/>
      <c r="DJ117" s="247"/>
      <c r="DK117" s="247"/>
      <c r="DL117" s="247"/>
      <c r="DM117" s="247"/>
      <c r="DN117" s="247"/>
      <c r="DO117" s="247"/>
      <c r="DP117" s="247"/>
      <c r="DQ117" s="247"/>
      <c r="DR117" s="247"/>
      <c r="DS117" s="247"/>
      <c r="DT117" s="247"/>
      <c r="DU117" s="247"/>
      <c r="DV117" s="247"/>
      <c r="DW117" s="247"/>
      <c r="DX117" s="247"/>
      <c r="DY117" s="247"/>
      <c r="DZ117" s="247"/>
      <c r="EA117" s="247"/>
      <c r="EB117" s="247"/>
      <c r="EC117" s="247"/>
      <c r="ED117" s="247"/>
      <c r="EE117" s="247"/>
      <c r="EF117" s="247"/>
      <c r="EG117" s="247"/>
      <c r="EH117" s="247"/>
      <c r="EI117" s="247"/>
      <c r="EJ117" s="247"/>
      <c r="EK117" s="247"/>
      <c r="EL117" s="247"/>
      <c r="EM117" s="247"/>
      <c r="EN117" s="247"/>
      <c r="EO117" s="247"/>
      <c r="EP117" s="247"/>
      <c r="EQ117" s="247"/>
      <c r="ER117" s="247"/>
      <c r="ES117" s="247"/>
      <c r="ET117" s="247"/>
      <c r="EU117" s="247"/>
      <c r="EV117" s="247"/>
      <c r="EW117" s="247"/>
      <c r="EX117" s="247"/>
      <c r="EY117" s="247"/>
      <c r="EZ117" s="247"/>
      <c r="FA117" s="247"/>
      <c r="FB117" s="247"/>
      <c r="FC117" s="247"/>
      <c r="FD117" s="247"/>
      <c r="FE117" s="247"/>
      <c r="FF117" s="247"/>
      <c r="FG117" s="247"/>
      <c r="FH117" s="247"/>
      <c r="FI117" s="247"/>
      <c r="FJ117" s="247"/>
      <c r="FK117" s="247"/>
      <c r="FL117" s="247"/>
      <c r="FM117" s="247"/>
      <c r="FN117" s="247"/>
      <c r="FO117" s="247"/>
      <c r="FP117" s="247"/>
      <c r="FQ117" s="247"/>
      <c r="FR117" s="247"/>
      <c r="FS117" s="247"/>
      <c r="FT117" s="247"/>
      <c r="FU117" s="247"/>
      <c r="FV117" s="247"/>
      <c r="FW117" s="247"/>
      <c r="FX117" s="247"/>
      <c r="FY117" s="247"/>
      <c r="FZ117" s="247"/>
      <c r="GA117" s="247"/>
      <c r="GB117" s="247"/>
      <c r="GC117" s="247"/>
      <c r="GD117" s="247"/>
      <c r="GE117" s="247"/>
      <c r="GF117" s="247"/>
      <c r="GG117" s="247"/>
      <c r="GH117" s="247"/>
      <c r="GI117" s="247"/>
      <c r="GJ117" s="247"/>
      <c r="GK117" s="247"/>
      <c r="GL117" s="247"/>
      <c r="GM117" s="247"/>
      <c r="GN117" s="247"/>
      <c r="GO117" s="247"/>
      <c r="GP117" s="247"/>
      <c r="GQ117" s="247"/>
      <c r="GR117" s="247"/>
      <c r="GS117" s="247"/>
      <c r="GT117" s="247"/>
      <c r="GU117" s="247"/>
      <c r="GV117" s="247"/>
      <c r="GW117" s="247"/>
      <c r="GX117" s="247"/>
      <c r="GY117" s="247"/>
      <c r="GZ117" s="247"/>
      <c r="HA117" s="247"/>
      <c r="HB117" s="247"/>
      <c r="HC117" s="247"/>
      <c r="HD117" s="247"/>
      <c r="HE117" s="247"/>
      <c r="HF117" s="247"/>
      <c r="HG117" s="247"/>
      <c r="HH117" s="247"/>
      <c r="HI117" s="247"/>
      <c r="HJ117" s="247"/>
      <c r="HK117" s="247"/>
      <c r="HL117" s="247"/>
      <c r="HM117" s="247"/>
      <c r="HN117" s="247"/>
      <c r="HO117" s="247"/>
      <c r="HP117" s="247"/>
      <c r="HQ117" s="247"/>
      <c r="HR117" s="247"/>
      <c r="HS117" s="247"/>
      <c r="HT117" s="247"/>
      <c r="HU117" s="247"/>
      <c r="HV117" s="247"/>
      <c r="HW117" s="247"/>
      <c r="HX117" s="247"/>
      <c r="HY117" s="247"/>
      <c r="HZ117" s="247"/>
      <c r="IA117" s="247"/>
      <c r="IB117" s="247"/>
      <c r="IC117" s="247"/>
      <c r="ID117" s="247"/>
      <c r="IE117" s="247"/>
      <c r="IF117" s="247"/>
      <c r="IG117" s="247"/>
      <c r="IH117" s="247"/>
      <c r="II117" s="247"/>
      <c r="IJ117" s="247"/>
      <c r="IK117" s="247"/>
      <c r="IL117" s="247"/>
      <c r="IM117" s="247"/>
      <c r="IN117" s="247"/>
      <c r="IO117" s="247"/>
      <c r="IP117" s="247"/>
      <c r="IQ117" s="247"/>
      <c r="IR117" s="247"/>
      <c r="IS117" s="247"/>
      <c r="IT117" s="247"/>
      <c r="IU117" s="247"/>
      <c r="IV117" s="247"/>
      <c r="IW117" s="247"/>
      <c r="IX117" s="247"/>
      <c r="IY117" s="247"/>
      <c r="IZ117" s="247"/>
      <c r="JA117" s="247"/>
      <c r="JB117" s="247"/>
      <c r="JC117" s="247"/>
      <c r="JD117" s="247"/>
      <c r="JE117" s="247"/>
      <c r="JF117" s="247"/>
      <c r="JG117" s="247"/>
      <c r="JH117" s="247"/>
      <c r="JI117" s="247"/>
      <c r="JJ117" s="247"/>
      <c r="JK117" s="247"/>
      <c r="JL117" s="247"/>
      <c r="JM117" s="247"/>
      <c r="JN117" s="247"/>
      <c r="JO117" s="247"/>
      <c r="JP117" s="247"/>
      <c r="JQ117" s="247"/>
      <c r="JR117" s="247"/>
      <c r="JS117" s="247"/>
      <c r="JT117" s="247"/>
      <c r="JU117" s="247"/>
      <c r="JV117" s="247"/>
      <c r="JW117" s="247"/>
      <c r="JX117" s="247"/>
      <c r="JY117" s="247"/>
      <c r="JZ117" s="247"/>
      <c r="KA117" s="247"/>
      <c r="KB117" s="247"/>
      <c r="KC117" s="247"/>
      <c r="KD117" s="247"/>
      <c r="KE117" s="247"/>
      <c r="KF117" s="247"/>
      <c r="KG117" s="247"/>
      <c r="KH117" s="247"/>
      <c r="KI117" s="247"/>
      <c r="KJ117" s="247"/>
      <c r="KK117" s="247"/>
      <c r="KL117" s="247"/>
      <c r="KM117" s="247"/>
      <c r="KN117" s="247"/>
      <c r="KO117" s="247"/>
      <c r="KP117" s="247"/>
      <c r="KQ117" s="247"/>
      <c r="KR117" s="247"/>
      <c r="KS117" s="247"/>
      <c r="KT117" s="247"/>
      <c r="KU117" s="247"/>
      <c r="KV117" s="247"/>
      <c r="KW117" s="247"/>
      <c r="KX117" s="247"/>
      <c r="KY117" s="247"/>
      <c r="KZ117" s="247"/>
      <c r="LA117" s="247"/>
      <c r="LB117" s="247"/>
      <c r="LC117" s="247"/>
      <c r="LD117" s="247"/>
      <c r="LE117" s="247"/>
      <c r="LF117" s="247"/>
      <c r="LG117" s="247"/>
      <c r="LH117" s="247"/>
      <c r="LI117" s="247"/>
      <c r="LJ117" s="247"/>
      <c r="LK117" s="247"/>
      <c r="LL117" s="247"/>
      <c r="LM117" s="247"/>
      <c r="LN117" s="247"/>
      <c r="LO117" s="247"/>
      <c r="LP117" s="247"/>
      <c r="LQ117" s="247"/>
      <c r="LR117" s="247"/>
      <c r="LS117" s="247"/>
      <c r="LT117" s="247"/>
      <c r="LU117" s="247"/>
      <c r="LV117" s="247"/>
      <c r="LW117" s="247"/>
      <c r="LX117" s="247"/>
      <c r="LY117" s="247"/>
      <c r="LZ117" s="247"/>
      <c r="MA117" s="247"/>
      <c r="MB117" s="247"/>
      <c r="MC117" s="247"/>
      <c r="MD117" s="247"/>
      <c r="ME117" s="247"/>
      <c r="MF117" s="247"/>
      <c r="MG117" s="247"/>
      <c r="MH117" s="247"/>
      <c r="MI117" s="247"/>
      <c r="MJ117" s="247"/>
      <c r="MK117" s="247"/>
      <c r="ML117" s="247"/>
      <c r="MM117" s="247"/>
      <c r="MN117" s="247"/>
      <c r="MO117" s="247"/>
      <c r="MP117" s="247"/>
      <c r="MQ117" s="247"/>
      <c r="MR117" s="247"/>
      <c r="MS117" s="247"/>
      <c r="MT117" s="247"/>
      <c r="MU117" s="247"/>
      <c r="MV117" s="247"/>
      <c r="MW117" s="247"/>
      <c r="MX117" s="247"/>
      <c r="MY117" s="247"/>
      <c r="MZ117" s="247"/>
      <c r="NA117" s="247"/>
      <c r="NB117" s="247"/>
      <c r="NC117" s="247"/>
      <c r="ND117" s="247"/>
      <c r="NE117" s="247"/>
      <c r="NF117" s="247"/>
      <c r="NG117" s="247"/>
      <c r="NH117" s="247"/>
      <c r="NI117" s="247"/>
      <c r="NJ117" s="247"/>
      <c r="NK117" s="247"/>
      <c r="NL117" s="247"/>
      <c r="NM117" s="247"/>
      <c r="NN117" s="247"/>
      <c r="NO117" s="247"/>
      <c r="NP117" s="247"/>
      <c r="NQ117" s="247"/>
      <c r="NR117" s="247"/>
      <c r="NS117" s="247"/>
      <c r="NT117" s="247"/>
      <c r="NU117" s="247"/>
      <c r="NV117" s="247"/>
      <c r="NW117" s="247"/>
      <c r="NX117" s="247"/>
      <c r="NY117" s="247"/>
      <c r="NZ117" s="247"/>
      <c r="OA117" s="247"/>
      <c r="OB117" s="247"/>
      <c r="OC117" s="247"/>
      <c r="OD117" s="247"/>
      <c r="OE117" s="247"/>
      <c r="OF117" s="247"/>
      <c r="OG117" s="247"/>
      <c r="OH117" s="247"/>
      <c r="OI117" s="247"/>
      <c r="OJ117" s="247"/>
      <c r="OK117" s="247"/>
      <c r="OL117" s="247"/>
      <c r="OM117" s="247"/>
      <c r="ON117" s="247"/>
      <c r="OO117" s="247"/>
      <c r="OP117" s="247"/>
      <c r="OQ117" s="247"/>
      <c r="OR117" s="247"/>
      <c r="OS117" s="247"/>
      <c r="OT117" s="247"/>
      <c r="OU117" s="247"/>
      <c r="OV117" s="247"/>
      <c r="OW117" s="247"/>
      <c r="OX117" s="247"/>
      <c r="OY117" s="247"/>
      <c r="OZ117" s="247"/>
      <c r="PA117" s="247"/>
      <c r="PB117" s="247"/>
      <c r="PC117" s="247"/>
      <c r="PD117" s="247"/>
      <c r="PE117" s="247"/>
      <c r="PF117" s="247"/>
      <c r="PG117" s="247"/>
      <c r="PH117" s="247"/>
      <c r="PI117" s="247"/>
      <c r="PJ117" s="247"/>
      <c r="PK117" s="247"/>
      <c r="PL117" s="247"/>
      <c r="PM117" s="247"/>
      <c r="PN117" s="247"/>
      <c r="PO117" s="247"/>
      <c r="PP117" s="247"/>
      <c r="PQ117" s="247"/>
      <c r="PR117" s="247"/>
      <c r="PS117" s="247"/>
      <c r="PT117" s="247"/>
      <c r="PU117" s="247"/>
      <c r="PV117" s="247"/>
      <c r="PW117" s="247"/>
      <c r="PX117" s="247"/>
      <c r="PY117" s="247"/>
      <c r="PZ117" s="247"/>
      <c r="QA117" s="247"/>
      <c r="QB117" s="247"/>
      <c r="QC117" s="247"/>
      <c r="QD117" s="247"/>
      <c r="QE117" s="247"/>
      <c r="QF117" s="247"/>
      <c r="QG117" s="247"/>
      <c r="QH117" s="247"/>
      <c r="QI117" s="247"/>
      <c r="QJ117" s="247"/>
      <c r="QK117" s="247"/>
      <c r="QL117" s="247"/>
      <c r="QM117" s="247"/>
      <c r="QN117" s="247"/>
      <c r="QO117" s="247"/>
      <c r="QP117" s="247"/>
      <c r="QQ117" s="247"/>
      <c r="QR117" s="247"/>
      <c r="QS117" s="247"/>
      <c r="QT117" s="247"/>
      <c r="QU117" s="247"/>
      <c r="QV117" s="247"/>
      <c r="QW117" s="247"/>
      <c r="QX117" s="247"/>
      <c r="QY117" s="247"/>
      <c r="QZ117" s="247"/>
      <c r="RA117" s="247"/>
      <c r="RB117" s="247"/>
      <c r="RC117" s="247"/>
      <c r="RD117" s="247"/>
      <c r="RE117" s="247"/>
      <c r="RF117" s="247"/>
      <c r="RG117" s="247"/>
      <c r="RH117" s="247"/>
      <c r="RI117" s="247"/>
      <c r="RJ117" s="247"/>
      <c r="RK117" s="247"/>
      <c r="RL117" s="247"/>
      <c r="RM117" s="247"/>
      <c r="RN117" s="247"/>
      <c r="RO117" s="247"/>
      <c r="RP117" s="247"/>
      <c r="RQ117" s="247"/>
      <c r="RR117" s="247"/>
      <c r="RS117" s="247"/>
      <c r="RT117" s="247"/>
      <c r="RU117" s="247"/>
      <c r="RV117" s="247"/>
      <c r="RW117" s="247"/>
      <c r="RX117" s="247"/>
      <c r="RY117" s="247"/>
      <c r="RZ117" s="247"/>
      <c r="SA117" s="247"/>
      <c r="SB117" s="247"/>
      <c r="SC117" s="247"/>
      <c r="SD117" s="247"/>
      <c r="SE117" s="247"/>
      <c r="SF117" s="247"/>
      <c r="SG117" s="247"/>
      <c r="SH117" s="247"/>
      <c r="SI117" s="247"/>
      <c r="SJ117" s="247"/>
      <c r="SK117" s="247"/>
      <c r="SL117" s="247"/>
      <c r="SM117" s="247"/>
      <c r="SN117" s="247"/>
      <c r="SO117" s="247"/>
      <c r="SP117" s="247"/>
      <c r="SQ117" s="247"/>
      <c r="SR117" s="247"/>
      <c r="SS117" s="247"/>
      <c r="ST117" s="247"/>
      <c r="SU117" s="247"/>
      <c r="SV117" s="247"/>
      <c r="SW117" s="247"/>
      <c r="SX117" s="247"/>
      <c r="SY117" s="247"/>
      <c r="SZ117" s="247"/>
      <c r="TA117" s="247"/>
      <c r="TB117" s="247"/>
      <c r="TC117" s="247"/>
      <c r="TD117" s="247"/>
      <c r="TE117" s="247"/>
      <c r="TF117" s="247"/>
      <c r="TG117" s="247"/>
      <c r="TH117" s="247"/>
      <c r="TI117" s="247"/>
      <c r="TJ117" s="247"/>
      <c r="TK117" s="247"/>
      <c r="TL117" s="247"/>
      <c r="TM117" s="247"/>
      <c r="TN117" s="247"/>
      <c r="TO117" s="247"/>
      <c r="TP117" s="247"/>
      <c r="TQ117" s="247"/>
      <c r="TR117" s="247"/>
      <c r="TS117" s="247"/>
      <c r="TT117" s="247"/>
      <c r="TU117" s="247"/>
      <c r="TV117" s="247"/>
      <c r="TW117" s="247"/>
      <c r="TX117" s="247"/>
      <c r="TY117" s="247"/>
      <c r="TZ117" s="247"/>
      <c r="UA117" s="247"/>
      <c r="UB117" s="247"/>
      <c r="UC117" s="247"/>
      <c r="UD117" s="247"/>
      <c r="UE117" s="247"/>
      <c r="UF117" s="247"/>
      <c r="UG117" s="247"/>
      <c r="UH117" s="247"/>
      <c r="UI117" s="247"/>
      <c r="UJ117" s="247"/>
      <c r="UK117" s="247"/>
      <c r="UL117" s="247"/>
      <c r="UM117" s="247"/>
      <c r="UN117" s="247"/>
      <c r="UO117" s="247"/>
      <c r="UP117" s="247"/>
      <c r="UQ117" s="247"/>
      <c r="UR117" s="247"/>
      <c r="US117" s="247"/>
      <c r="UT117" s="247"/>
      <c r="UU117" s="247"/>
      <c r="UV117" s="247"/>
      <c r="UW117" s="247"/>
      <c r="UX117" s="247"/>
      <c r="UY117" s="247"/>
      <c r="UZ117" s="247"/>
      <c r="VA117" s="247"/>
      <c r="VB117" s="247"/>
      <c r="VC117" s="247"/>
      <c r="VD117" s="247"/>
      <c r="VE117" s="247"/>
      <c r="VF117" s="247"/>
      <c r="VG117" s="247"/>
      <c r="VH117" s="247"/>
      <c r="VI117" s="247"/>
      <c r="VJ117" s="247"/>
      <c r="VK117" s="247"/>
      <c r="VL117" s="247"/>
      <c r="VM117" s="247"/>
      <c r="VN117" s="247"/>
      <c r="VO117" s="247"/>
      <c r="VP117" s="247"/>
      <c r="VQ117" s="247"/>
      <c r="VR117" s="247"/>
      <c r="VS117" s="247"/>
      <c r="VT117" s="247"/>
      <c r="VU117" s="247"/>
      <c r="VV117" s="247"/>
      <c r="VW117" s="247"/>
      <c r="VX117" s="247"/>
      <c r="VY117" s="247"/>
      <c r="VZ117" s="247"/>
      <c r="WA117" s="247"/>
      <c r="WB117" s="247"/>
      <c r="WC117" s="247"/>
      <c r="WD117" s="247"/>
      <c r="WE117" s="247"/>
      <c r="WF117" s="247"/>
      <c r="WG117" s="247"/>
      <c r="WH117" s="247"/>
      <c r="WI117" s="247"/>
      <c r="WJ117" s="247"/>
      <c r="WK117" s="247"/>
      <c r="WL117" s="247"/>
      <c r="WM117" s="247"/>
      <c r="WN117" s="247"/>
      <c r="WO117" s="247"/>
      <c r="WP117" s="247"/>
      <c r="WQ117" s="247"/>
      <c r="WR117" s="247"/>
      <c r="WS117" s="247"/>
      <c r="WT117" s="247"/>
      <c r="WU117" s="247"/>
      <c r="WV117" s="247"/>
      <c r="WW117" s="247"/>
      <c r="WX117" s="247"/>
      <c r="WY117" s="247"/>
      <c r="WZ117" s="247"/>
      <c r="XA117" s="247"/>
      <c r="XB117" s="247"/>
      <c r="XC117" s="247"/>
      <c r="XD117" s="247"/>
      <c r="XE117" s="247"/>
      <c r="XF117" s="247"/>
      <c r="XG117" s="247"/>
      <c r="XH117" s="247"/>
      <c r="XI117" s="247"/>
      <c r="XJ117" s="247"/>
      <c r="XK117" s="247"/>
      <c r="XL117" s="247"/>
      <c r="XM117" s="247"/>
      <c r="XN117" s="247"/>
      <c r="XO117" s="247"/>
      <c r="XP117" s="247"/>
      <c r="XQ117" s="247"/>
      <c r="XR117" s="247"/>
      <c r="XS117" s="247"/>
      <c r="XT117" s="247"/>
      <c r="XU117" s="247"/>
      <c r="XV117" s="247"/>
      <c r="XW117" s="247"/>
      <c r="XX117" s="247"/>
      <c r="XY117" s="247"/>
      <c r="XZ117" s="247"/>
      <c r="YA117" s="247"/>
      <c r="YB117" s="247"/>
      <c r="YC117" s="247"/>
      <c r="YD117" s="247"/>
      <c r="YE117" s="247"/>
      <c r="YF117" s="247"/>
      <c r="YG117" s="247"/>
      <c r="YH117" s="247"/>
      <c r="YI117" s="247"/>
      <c r="YJ117" s="247"/>
      <c r="YK117" s="247"/>
      <c r="YL117" s="247"/>
      <c r="YM117" s="247"/>
      <c r="YN117" s="247"/>
      <c r="YO117" s="247"/>
      <c r="YP117" s="247"/>
      <c r="YQ117" s="247"/>
      <c r="YR117" s="247"/>
      <c r="YS117" s="247"/>
      <c r="YT117" s="247"/>
      <c r="YU117" s="247"/>
      <c r="YV117" s="247"/>
      <c r="YW117" s="247"/>
      <c r="YX117" s="247"/>
      <c r="YY117" s="247"/>
      <c r="YZ117" s="247"/>
      <c r="ZA117" s="247"/>
      <c r="ZB117" s="247"/>
      <c r="ZC117" s="247"/>
      <c r="ZD117" s="247"/>
      <c r="ZE117" s="247"/>
      <c r="ZF117" s="247"/>
      <c r="ZG117" s="247"/>
      <c r="ZH117" s="247"/>
      <c r="ZI117" s="247"/>
      <c r="ZJ117" s="247"/>
      <c r="ZK117" s="247"/>
      <c r="ZL117" s="247"/>
      <c r="ZM117" s="247"/>
      <c r="ZN117" s="247"/>
      <c r="ZO117" s="247"/>
      <c r="ZP117" s="247"/>
      <c r="ZQ117" s="247"/>
      <c r="ZR117" s="247"/>
      <c r="ZS117" s="247"/>
      <c r="ZT117" s="247"/>
      <c r="ZU117" s="247"/>
      <c r="ZV117" s="247"/>
      <c r="ZW117" s="247"/>
      <c r="ZX117" s="247"/>
      <c r="ZY117" s="247"/>
      <c r="ZZ117" s="247"/>
      <c r="AAA117" s="247"/>
      <c r="AAB117" s="247"/>
      <c r="AAC117" s="247"/>
      <c r="AAD117" s="247"/>
      <c r="AAE117" s="247"/>
      <c r="AAF117" s="247"/>
      <c r="AAG117" s="247"/>
      <c r="AAH117" s="247"/>
      <c r="AAI117" s="247"/>
      <c r="AAJ117" s="247"/>
      <c r="AAK117" s="247"/>
      <c r="AAL117" s="247"/>
      <c r="AAM117" s="247"/>
      <c r="AAN117" s="247"/>
      <c r="AAO117" s="247"/>
      <c r="AAP117" s="247"/>
      <c r="AAQ117" s="247"/>
      <c r="AAR117" s="247"/>
      <c r="AAS117" s="247"/>
      <c r="AAT117" s="247"/>
      <c r="AAU117" s="247"/>
      <c r="AAV117" s="247"/>
      <c r="AAW117" s="247"/>
      <c r="AAX117" s="247"/>
      <c r="AAY117" s="247"/>
      <c r="AAZ117" s="247"/>
      <c r="ABA117" s="247"/>
      <c r="ABB117" s="247"/>
      <c r="ABC117" s="247"/>
      <c r="ABD117" s="247"/>
      <c r="ABE117" s="247"/>
      <c r="ABF117" s="247"/>
      <c r="ABG117" s="247"/>
      <c r="ABH117" s="247"/>
      <c r="ABI117" s="247"/>
      <c r="ABJ117" s="247"/>
      <c r="ABK117" s="247"/>
      <c r="ABL117" s="247"/>
      <c r="ABM117" s="247"/>
      <c r="ABN117" s="247"/>
      <c r="ABO117" s="247"/>
      <c r="ABP117" s="247"/>
      <c r="ABQ117" s="247"/>
      <c r="ABR117" s="247"/>
      <c r="ABS117" s="247"/>
      <c r="ABT117" s="247"/>
      <c r="ABU117" s="247"/>
      <c r="ABV117" s="247"/>
      <c r="ABW117" s="247"/>
      <c r="ABX117" s="247"/>
      <c r="ABY117" s="247"/>
      <c r="ABZ117" s="247"/>
      <c r="ACA117" s="247"/>
      <c r="ACB117" s="247"/>
      <c r="ACC117" s="247"/>
      <c r="ACD117" s="247"/>
      <c r="ACE117" s="247"/>
      <c r="ACF117" s="247"/>
      <c r="ACG117" s="247"/>
      <c r="ACH117" s="247"/>
      <c r="ACI117" s="247"/>
      <c r="ACJ117" s="247"/>
      <c r="ACK117" s="247"/>
      <c r="ACL117" s="247"/>
      <c r="ACM117" s="247"/>
      <c r="ACN117" s="247"/>
      <c r="ACO117" s="247"/>
      <c r="ACP117" s="247"/>
      <c r="ACQ117" s="247"/>
      <c r="ACR117" s="247"/>
      <c r="ACS117" s="247"/>
      <c r="ACT117" s="247"/>
      <c r="ACU117" s="247"/>
      <c r="ACV117" s="247"/>
      <c r="ACW117" s="247"/>
      <c r="ACX117" s="247"/>
      <c r="ACY117" s="247"/>
      <c r="ACZ117" s="247"/>
      <c r="ADA117" s="247"/>
      <c r="ADB117" s="247"/>
      <c r="ADC117" s="247"/>
      <c r="ADD117" s="247"/>
      <c r="ADE117" s="247"/>
      <c r="ADF117" s="247"/>
      <c r="ADG117" s="247"/>
      <c r="ADH117" s="247"/>
      <c r="ADI117" s="247"/>
      <c r="ADJ117" s="247"/>
      <c r="ADK117" s="247"/>
      <c r="ADL117" s="247"/>
      <c r="ADM117" s="247"/>
      <c r="ADN117" s="247"/>
      <c r="ADO117" s="247"/>
      <c r="ADP117" s="247"/>
      <c r="ADQ117" s="247"/>
      <c r="ADR117" s="247"/>
      <c r="ADS117" s="247"/>
      <c r="ADT117" s="247"/>
      <c r="ADU117" s="247"/>
      <c r="ADV117" s="247"/>
      <c r="ADW117" s="247"/>
      <c r="ADX117" s="247"/>
      <c r="ADY117" s="247"/>
      <c r="ADZ117" s="247"/>
      <c r="AEA117" s="247"/>
      <c r="AEB117" s="247"/>
      <c r="AEC117" s="247"/>
      <c r="AED117" s="247"/>
      <c r="AEE117" s="247"/>
      <c r="AEF117" s="247"/>
      <c r="AEG117" s="247"/>
      <c r="AEH117" s="247"/>
      <c r="AEI117" s="247"/>
      <c r="AEJ117" s="247"/>
      <c r="AEK117" s="247"/>
      <c r="AEL117" s="247"/>
      <c r="AEM117" s="247"/>
      <c r="AEN117" s="247"/>
      <c r="AEO117" s="247"/>
      <c r="AEP117" s="247"/>
      <c r="AEQ117" s="247"/>
      <c r="AER117" s="247"/>
      <c r="AES117" s="247"/>
      <c r="AET117" s="247"/>
      <c r="AEU117" s="247"/>
      <c r="AEV117" s="247"/>
      <c r="AEW117" s="247"/>
      <c r="AEX117" s="247"/>
      <c r="AEY117" s="247"/>
      <c r="AEZ117" s="247"/>
      <c r="AFA117" s="247"/>
      <c r="AFB117" s="247"/>
      <c r="AFC117" s="247"/>
      <c r="AFD117" s="247"/>
      <c r="AFE117" s="247"/>
      <c r="AFF117" s="247"/>
      <c r="AFG117" s="247"/>
      <c r="AFH117" s="247"/>
      <c r="AFI117" s="247"/>
      <c r="AFJ117" s="247"/>
      <c r="AFK117" s="247"/>
      <c r="AFL117" s="247"/>
      <c r="AFM117" s="247"/>
      <c r="AFN117" s="247"/>
      <c r="AFO117" s="247"/>
      <c r="AFP117" s="247"/>
      <c r="AFQ117" s="247"/>
      <c r="AFR117" s="247"/>
      <c r="AFS117" s="247"/>
      <c r="AFT117" s="247"/>
      <c r="AFU117" s="247"/>
      <c r="AFV117" s="247"/>
      <c r="AFW117" s="247"/>
      <c r="AFX117" s="247"/>
      <c r="AFY117" s="247"/>
      <c r="AFZ117" s="247"/>
      <c r="AGA117" s="247"/>
      <c r="AGB117" s="247"/>
      <c r="AGC117" s="247"/>
      <c r="AGD117" s="247"/>
      <c r="AGE117" s="247"/>
      <c r="AGF117" s="247"/>
      <c r="AGG117" s="247"/>
      <c r="AGH117" s="247"/>
      <c r="AGI117" s="247"/>
      <c r="AGJ117" s="247"/>
      <c r="AGK117" s="247"/>
      <c r="AGL117" s="247"/>
      <c r="AGM117" s="247"/>
      <c r="AGN117" s="247"/>
      <c r="AGO117" s="247"/>
      <c r="AGP117" s="247"/>
      <c r="AGQ117" s="247"/>
      <c r="AGR117" s="247"/>
      <c r="AGS117" s="247"/>
      <c r="AGT117" s="247"/>
      <c r="AGU117" s="247"/>
      <c r="AGV117" s="247"/>
      <c r="AGW117" s="247"/>
      <c r="AGX117" s="247"/>
      <c r="AGY117" s="247"/>
      <c r="AGZ117" s="247"/>
      <c r="AHA117" s="247"/>
      <c r="AHB117" s="247"/>
      <c r="AHC117" s="247"/>
      <c r="AHD117" s="247"/>
      <c r="AHE117" s="247"/>
      <c r="AHF117" s="247"/>
      <c r="AHG117" s="247"/>
      <c r="AHH117" s="247"/>
      <c r="AHI117" s="247"/>
      <c r="AHJ117" s="247"/>
      <c r="AHK117" s="247"/>
      <c r="AHL117" s="247"/>
      <c r="AHM117" s="247"/>
      <c r="AHN117" s="247"/>
      <c r="AHO117" s="247"/>
      <c r="AHP117" s="247"/>
      <c r="AHQ117" s="247"/>
      <c r="AHR117" s="247"/>
      <c r="AHS117" s="247"/>
      <c r="AHT117" s="247"/>
      <c r="AHU117" s="247"/>
      <c r="AHV117" s="247"/>
      <c r="AHW117" s="247"/>
      <c r="AHX117" s="247"/>
      <c r="AHY117" s="247"/>
      <c r="AHZ117" s="247"/>
      <c r="AIA117" s="247"/>
      <c r="AIB117" s="247"/>
      <c r="AIC117" s="247"/>
      <c r="AID117" s="247"/>
      <c r="AIE117" s="247"/>
      <c r="AIF117" s="247"/>
      <c r="AIG117" s="247"/>
      <c r="AIH117" s="247"/>
      <c r="AII117" s="247"/>
      <c r="AIJ117" s="247"/>
      <c r="AIK117" s="247"/>
      <c r="AIL117" s="247"/>
      <c r="AIM117" s="247"/>
      <c r="AIN117" s="247"/>
      <c r="AIO117" s="247"/>
      <c r="AIP117" s="247"/>
      <c r="AIQ117" s="247"/>
      <c r="AIR117" s="247"/>
      <c r="AIS117" s="247"/>
      <c r="AIT117" s="247"/>
      <c r="AIU117" s="247"/>
      <c r="AIV117" s="247"/>
      <c r="AIW117" s="247"/>
      <c r="AIX117" s="247"/>
      <c r="AIY117" s="247"/>
      <c r="AIZ117" s="247"/>
      <c r="AJA117" s="247"/>
      <c r="AJB117" s="247"/>
      <c r="AJC117" s="247"/>
      <c r="AJD117" s="247"/>
      <c r="AJE117" s="247"/>
      <c r="AJF117" s="247"/>
      <c r="AJG117" s="247"/>
      <c r="AJH117" s="247"/>
      <c r="AJI117" s="247"/>
      <c r="AJJ117" s="247"/>
      <c r="AJK117" s="247"/>
      <c r="AJL117" s="247"/>
      <c r="AJM117" s="247"/>
      <c r="AJN117" s="247"/>
      <c r="AJO117" s="247"/>
      <c r="AJP117" s="247"/>
      <c r="AJQ117" s="247"/>
      <c r="AJR117" s="247"/>
      <c r="AJS117" s="247"/>
      <c r="AJT117" s="247"/>
      <c r="AJU117" s="247"/>
      <c r="AJV117" s="247"/>
      <c r="AJW117" s="247"/>
      <c r="AJX117" s="247"/>
      <c r="AJY117" s="247"/>
      <c r="AJZ117" s="247"/>
      <c r="AKA117" s="247"/>
      <c r="AKB117" s="247"/>
      <c r="AKC117" s="247"/>
      <c r="AKD117" s="247"/>
      <c r="AKE117" s="247"/>
      <c r="AKF117" s="247"/>
      <c r="AKG117" s="247"/>
      <c r="AKH117" s="247"/>
      <c r="AKI117" s="247"/>
      <c r="AKJ117" s="247"/>
      <c r="AKK117" s="247"/>
      <c r="AKL117" s="247"/>
      <c r="AKM117" s="247"/>
      <c r="AKN117" s="247"/>
      <c r="AKO117" s="247"/>
      <c r="AKP117" s="247"/>
      <c r="AKQ117" s="247"/>
      <c r="AKR117" s="247"/>
      <c r="AKS117" s="247"/>
      <c r="AKT117" s="247"/>
      <c r="AKU117" s="247"/>
      <c r="AKV117" s="247"/>
      <c r="AKW117" s="247"/>
      <c r="AKX117" s="247"/>
      <c r="AKY117" s="247"/>
      <c r="AKZ117" s="247"/>
      <c r="ALA117" s="247"/>
      <c r="ALB117" s="247"/>
      <c r="ALC117" s="247"/>
      <c r="ALD117" s="247"/>
      <c r="ALE117" s="247"/>
      <c r="ALF117" s="247"/>
      <c r="ALG117" s="247"/>
      <c r="ALH117" s="247"/>
      <c r="ALI117" s="247"/>
      <c r="ALJ117" s="247"/>
      <c r="ALK117" s="247"/>
      <c r="ALL117" s="247"/>
      <c r="ALM117" s="247"/>
      <c r="ALN117" s="247"/>
      <c r="ALO117" s="247"/>
      <c r="ALP117" s="247"/>
    </row>
    <row r="118" spans="1:1004" ht="49.5" customHeight="1" x14ac:dyDescent="0.2">
      <c r="A118" s="334">
        <v>5.14</v>
      </c>
      <c r="B118" s="324" t="s">
        <v>398</v>
      </c>
      <c r="C118" s="290">
        <v>1</v>
      </c>
      <c r="D118" s="293" t="s">
        <v>5</v>
      </c>
      <c r="E118" s="272"/>
      <c r="F118" s="290">
        <f t="shared" si="2"/>
        <v>0</v>
      </c>
      <c r="G118" s="322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47"/>
      <c r="AE118" s="247"/>
      <c r="AF118" s="247"/>
      <c r="AG118" s="247"/>
      <c r="AH118" s="247"/>
      <c r="AI118" s="247"/>
      <c r="AJ118" s="247"/>
      <c r="AK118" s="247"/>
      <c r="AL118" s="247"/>
      <c r="AM118" s="247"/>
      <c r="AN118" s="247"/>
      <c r="AO118" s="247"/>
      <c r="AP118" s="247"/>
      <c r="AQ118" s="247"/>
      <c r="AR118" s="247"/>
      <c r="AS118" s="247"/>
      <c r="AT118" s="247"/>
      <c r="AU118" s="247"/>
      <c r="AV118" s="247"/>
      <c r="AW118" s="247"/>
      <c r="AX118" s="247"/>
      <c r="AY118" s="247"/>
      <c r="AZ118" s="247"/>
      <c r="BA118" s="247"/>
      <c r="BB118" s="247"/>
      <c r="BC118" s="247"/>
      <c r="BD118" s="247"/>
      <c r="BE118" s="247"/>
      <c r="BF118" s="247"/>
      <c r="BG118" s="247"/>
      <c r="BH118" s="247"/>
      <c r="BI118" s="247"/>
      <c r="BJ118" s="247"/>
      <c r="BK118" s="247"/>
      <c r="BL118" s="247"/>
      <c r="BM118" s="247"/>
      <c r="BN118" s="247"/>
      <c r="BO118" s="247"/>
      <c r="BP118" s="247"/>
      <c r="BQ118" s="247"/>
      <c r="BR118" s="247"/>
      <c r="BS118" s="247"/>
      <c r="BT118" s="247"/>
      <c r="BU118" s="247"/>
      <c r="BV118" s="247"/>
      <c r="BW118" s="247"/>
      <c r="BX118" s="247"/>
      <c r="BY118" s="247"/>
      <c r="BZ118" s="247"/>
      <c r="CA118" s="247"/>
      <c r="CB118" s="247"/>
      <c r="CC118" s="247"/>
      <c r="CD118" s="247"/>
      <c r="CE118" s="247"/>
      <c r="CF118" s="247"/>
      <c r="CG118" s="247"/>
      <c r="CH118" s="247"/>
      <c r="CI118" s="247"/>
      <c r="CJ118" s="247"/>
      <c r="CK118" s="247"/>
      <c r="CL118" s="247"/>
      <c r="CM118" s="247"/>
      <c r="CN118" s="247"/>
      <c r="CO118" s="247"/>
      <c r="CP118" s="247"/>
      <c r="CQ118" s="247"/>
      <c r="CR118" s="247"/>
      <c r="CS118" s="247"/>
      <c r="CT118" s="247"/>
      <c r="CU118" s="247"/>
      <c r="CV118" s="247"/>
      <c r="CW118" s="247"/>
      <c r="CX118" s="247"/>
      <c r="CY118" s="247"/>
      <c r="CZ118" s="247"/>
      <c r="DA118" s="247"/>
      <c r="DB118" s="247"/>
      <c r="DC118" s="247"/>
      <c r="DD118" s="247"/>
      <c r="DE118" s="247"/>
      <c r="DF118" s="247"/>
      <c r="DG118" s="247"/>
      <c r="DH118" s="247"/>
      <c r="DI118" s="247"/>
      <c r="DJ118" s="247"/>
      <c r="DK118" s="247"/>
      <c r="DL118" s="247"/>
      <c r="DM118" s="247"/>
      <c r="DN118" s="247"/>
      <c r="DO118" s="247"/>
      <c r="DP118" s="247"/>
      <c r="DQ118" s="247"/>
      <c r="DR118" s="247"/>
      <c r="DS118" s="247"/>
      <c r="DT118" s="247"/>
      <c r="DU118" s="247"/>
      <c r="DV118" s="247"/>
      <c r="DW118" s="247"/>
      <c r="DX118" s="247"/>
      <c r="DY118" s="247"/>
      <c r="DZ118" s="247"/>
      <c r="EA118" s="247"/>
      <c r="EB118" s="247"/>
      <c r="EC118" s="247"/>
      <c r="ED118" s="247"/>
      <c r="EE118" s="247"/>
      <c r="EF118" s="247"/>
      <c r="EG118" s="247"/>
      <c r="EH118" s="247"/>
      <c r="EI118" s="247"/>
      <c r="EJ118" s="247"/>
      <c r="EK118" s="247"/>
      <c r="EL118" s="247"/>
      <c r="EM118" s="247"/>
      <c r="EN118" s="247"/>
      <c r="EO118" s="247"/>
      <c r="EP118" s="247"/>
      <c r="EQ118" s="247"/>
      <c r="ER118" s="247"/>
      <c r="ES118" s="247"/>
      <c r="ET118" s="247"/>
      <c r="EU118" s="247"/>
      <c r="EV118" s="247"/>
      <c r="EW118" s="247"/>
      <c r="EX118" s="247"/>
      <c r="EY118" s="247"/>
      <c r="EZ118" s="247"/>
      <c r="FA118" s="247"/>
      <c r="FB118" s="247"/>
      <c r="FC118" s="247"/>
      <c r="FD118" s="247"/>
      <c r="FE118" s="247"/>
      <c r="FF118" s="247"/>
      <c r="FG118" s="247"/>
      <c r="FH118" s="247"/>
      <c r="FI118" s="247"/>
      <c r="FJ118" s="247"/>
      <c r="FK118" s="247"/>
      <c r="FL118" s="247"/>
      <c r="FM118" s="247"/>
      <c r="FN118" s="247"/>
      <c r="FO118" s="247"/>
      <c r="FP118" s="247"/>
      <c r="FQ118" s="247"/>
      <c r="FR118" s="247"/>
      <c r="FS118" s="247"/>
      <c r="FT118" s="247"/>
      <c r="FU118" s="247"/>
      <c r="FV118" s="247"/>
      <c r="FW118" s="247"/>
      <c r="FX118" s="247"/>
      <c r="FY118" s="247"/>
      <c r="FZ118" s="247"/>
      <c r="GA118" s="247"/>
      <c r="GB118" s="247"/>
      <c r="GC118" s="247"/>
      <c r="GD118" s="247"/>
      <c r="GE118" s="247"/>
      <c r="GF118" s="247"/>
      <c r="GG118" s="247"/>
      <c r="GH118" s="247"/>
      <c r="GI118" s="247"/>
      <c r="GJ118" s="247"/>
      <c r="GK118" s="247"/>
      <c r="GL118" s="247"/>
      <c r="GM118" s="247"/>
      <c r="GN118" s="247"/>
      <c r="GO118" s="247"/>
      <c r="GP118" s="247"/>
      <c r="GQ118" s="247"/>
      <c r="GR118" s="247"/>
      <c r="GS118" s="247"/>
      <c r="GT118" s="247"/>
      <c r="GU118" s="247"/>
      <c r="GV118" s="247"/>
      <c r="GW118" s="247"/>
      <c r="GX118" s="247"/>
      <c r="GY118" s="247"/>
      <c r="GZ118" s="247"/>
      <c r="HA118" s="247"/>
      <c r="HB118" s="247"/>
      <c r="HC118" s="247"/>
      <c r="HD118" s="247"/>
      <c r="HE118" s="247"/>
      <c r="HF118" s="247"/>
      <c r="HG118" s="247"/>
      <c r="HH118" s="247"/>
      <c r="HI118" s="247"/>
      <c r="HJ118" s="247"/>
      <c r="HK118" s="247"/>
      <c r="HL118" s="247"/>
      <c r="HM118" s="247"/>
      <c r="HN118" s="247"/>
      <c r="HO118" s="247"/>
      <c r="HP118" s="247"/>
      <c r="HQ118" s="247"/>
      <c r="HR118" s="247"/>
      <c r="HS118" s="247"/>
      <c r="HT118" s="247"/>
      <c r="HU118" s="247"/>
      <c r="HV118" s="247"/>
      <c r="HW118" s="247"/>
      <c r="HX118" s="247"/>
      <c r="HY118" s="247"/>
      <c r="HZ118" s="247"/>
      <c r="IA118" s="247"/>
      <c r="IB118" s="247"/>
      <c r="IC118" s="247"/>
      <c r="ID118" s="247"/>
      <c r="IE118" s="247"/>
      <c r="IF118" s="247"/>
      <c r="IG118" s="247"/>
      <c r="IH118" s="247"/>
      <c r="II118" s="247"/>
      <c r="IJ118" s="247"/>
      <c r="IK118" s="247"/>
      <c r="IL118" s="247"/>
      <c r="IM118" s="247"/>
      <c r="IN118" s="247"/>
      <c r="IO118" s="247"/>
      <c r="IP118" s="247"/>
      <c r="IQ118" s="247"/>
      <c r="IR118" s="247"/>
      <c r="IS118" s="247"/>
      <c r="IT118" s="247"/>
      <c r="IU118" s="247"/>
      <c r="IV118" s="247"/>
      <c r="IW118" s="247"/>
      <c r="IX118" s="247"/>
      <c r="IY118" s="247"/>
      <c r="IZ118" s="247"/>
      <c r="JA118" s="247"/>
      <c r="JB118" s="247"/>
      <c r="JC118" s="247"/>
      <c r="JD118" s="247"/>
      <c r="JE118" s="247"/>
      <c r="JF118" s="247"/>
      <c r="JG118" s="247"/>
      <c r="JH118" s="247"/>
      <c r="JI118" s="247"/>
      <c r="JJ118" s="247"/>
      <c r="JK118" s="247"/>
      <c r="JL118" s="247"/>
      <c r="JM118" s="247"/>
      <c r="JN118" s="247"/>
      <c r="JO118" s="247"/>
      <c r="JP118" s="247"/>
      <c r="JQ118" s="247"/>
      <c r="JR118" s="247"/>
      <c r="JS118" s="247"/>
      <c r="JT118" s="247"/>
      <c r="JU118" s="247"/>
      <c r="JV118" s="247"/>
      <c r="JW118" s="247"/>
      <c r="JX118" s="247"/>
      <c r="JY118" s="247"/>
      <c r="JZ118" s="247"/>
      <c r="KA118" s="247"/>
      <c r="KB118" s="247"/>
      <c r="KC118" s="247"/>
      <c r="KD118" s="247"/>
      <c r="KE118" s="247"/>
      <c r="KF118" s="247"/>
      <c r="KG118" s="247"/>
      <c r="KH118" s="247"/>
      <c r="KI118" s="247"/>
      <c r="KJ118" s="247"/>
      <c r="KK118" s="247"/>
      <c r="KL118" s="247"/>
      <c r="KM118" s="247"/>
      <c r="KN118" s="247"/>
      <c r="KO118" s="247"/>
      <c r="KP118" s="247"/>
      <c r="KQ118" s="247"/>
      <c r="KR118" s="247"/>
      <c r="KS118" s="247"/>
      <c r="KT118" s="247"/>
      <c r="KU118" s="247"/>
      <c r="KV118" s="247"/>
      <c r="KW118" s="247"/>
      <c r="KX118" s="247"/>
      <c r="KY118" s="247"/>
      <c r="KZ118" s="247"/>
      <c r="LA118" s="247"/>
      <c r="LB118" s="247"/>
      <c r="LC118" s="247"/>
      <c r="LD118" s="247"/>
      <c r="LE118" s="247"/>
      <c r="LF118" s="247"/>
      <c r="LG118" s="247"/>
      <c r="LH118" s="247"/>
      <c r="LI118" s="247"/>
      <c r="LJ118" s="247"/>
      <c r="LK118" s="247"/>
      <c r="LL118" s="247"/>
      <c r="LM118" s="247"/>
      <c r="LN118" s="247"/>
      <c r="LO118" s="247"/>
      <c r="LP118" s="247"/>
      <c r="LQ118" s="247"/>
      <c r="LR118" s="247"/>
      <c r="LS118" s="247"/>
      <c r="LT118" s="247"/>
      <c r="LU118" s="247"/>
      <c r="LV118" s="247"/>
      <c r="LW118" s="247"/>
      <c r="LX118" s="247"/>
      <c r="LY118" s="247"/>
      <c r="LZ118" s="247"/>
      <c r="MA118" s="247"/>
      <c r="MB118" s="247"/>
      <c r="MC118" s="247"/>
      <c r="MD118" s="247"/>
      <c r="ME118" s="247"/>
      <c r="MF118" s="247"/>
      <c r="MG118" s="247"/>
      <c r="MH118" s="247"/>
      <c r="MI118" s="247"/>
      <c r="MJ118" s="247"/>
      <c r="MK118" s="247"/>
      <c r="ML118" s="247"/>
      <c r="MM118" s="247"/>
      <c r="MN118" s="247"/>
      <c r="MO118" s="247"/>
      <c r="MP118" s="247"/>
      <c r="MQ118" s="247"/>
      <c r="MR118" s="247"/>
      <c r="MS118" s="247"/>
      <c r="MT118" s="247"/>
      <c r="MU118" s="247"/>
      <c r="MV118" s="247"/>
      <c r="MW118" s="247"/>
      <c r="MX118" s="247"/>
      <c r="MY118" s="247"/>
      <c r="MZ118" s="247"/>
      <c r="NA118" s="247"/>
      <c r="NB118" s="247"/>
      <c r="NC118" s="247"/>
      <c r="ND118" s="247"/>
      <c r="NE118" s="247"/>
      <c r="NF118" s="247"/>
      <c r="NG118" s="247"/>
      <c r="NH118" s="247"/>
      <c r="NI118" s="247"/>
      <c r="NJ118" s="247"/>
      <c r="NK118" s="247"/>
      <c r="NL118" s="247"/>
      <c r="NM118" s="247"/>
      <c r="NN118" s="247"/>
      <c r="NO118" s="247"/>
      <c r="NP118" s="247"/>
      <c r="NQ118" s="247"/>
      <c r="NR118" s="247"/>
      <c r="NS118" s="247"/>
      <c r="NT118" s="247"/>
      <c r="NU118" s="247"/>
      <c r="NV118" s="247"/>
      <c r="NW118" s="247"/>
      <c r="NX118" s="247"/>
      <c r="NY118" s="247"/>
      <c r="NZ118" s="247"/>
      <c r="OA118" s="247"/>
      <c r="OB118" s="247"/>
      <c r="OC118" s="247"/>
      <c r="OD118" s="247"/>
      <c r="OE118" s="247"/>
      <c r="OF118" s="247"/>
      <c r="OG118" s="247"/>
      <c r="OH118" s="247"/>
      <c r="OI118" s="247"/>
      <c r="OJ118" s="247"/>
      <c r="OK118" s="247"/>
      <c r="OL118" s="247"/>
      <c r="OM118" s="247"/>
      <c r="ON118" s="247"/>
      <c r="OO118" s="247"/>
      <c r="OP118" s="247"/>
      <c r="OQ118" s="247"/>
      <c r="OR118" s="247"/>
      <c r="OS118" s="247"/>
      <c r="OT118" s="247"/>
      <c r="OU118" s="247"/>
      <c r="OV118" s="247"/>
      <c r="OW118" s="247"/>
      <c r="OX118" s="247"/>
      <c r="OY118" s="247"/>
      <c r="OZ118" s="247"/>
      <c r="PA118" s="247"/>
      <c r="PB118" s="247"/>
      <c r="PC118" s="247"/>
      <c r="PD118" s="247"/>
      <c r="PE118" s="247"/>
      <c r="PF118" s="247"/>
      <c r="PG118" s="247"/>
      <c r="PH118" s="247"/>
      <c r="PI118" s="247"/>
      <c r="PJ118" s="247"/>
      <c r="PK118" s="247"/>
      <c r="PL118" s="247"/>
      <c r="PM118" s="247"/>
      <c r="PN118" s="247"/>
      <c r="PO118" s="247"/>
      <c r="PP118" s="247"/>
      <c r="PQ118" s="247"/>
      <c r="PR118" s="247"/>
      <c r="PS118" s="247"/>
      <c r="PT118" s="247"/>
      <c r="PU118" s="247"/>
      <c r="PV118" s="247"/>
      <c r="PW118" s="247"/>
      <c r="PX118" s="247"/>
      <c r="PY118" s="247"/>
      <c r="PZ118" s="247"/>
      <c r="QA118" s="247"/>
      <c r="QB118" s="247"/>
      <c r="QC118" s="247"/>
      <c r="QD118" s="247"/>
      <c r="QE118" s="247"/>
      <c r="QF118" s="247"/>
      <c r="QG118" s="247"/>
      <c r="QH118" s="247"/>
      <c r="QI118" s="247"/>
      <c r="QJ118" s="247"/>
      <c r="QK118" s="247"/>
      <c r="QL118" s="247"/>
      <c r="QM118" s="247"/>
      <c r="QN118" s="247"/>
      <c r="QO118" s="247"/>
      <c r="QP118" s="247"/>
      <c r="QQ118" s="247"/>
      <c r="QR118" s="247"/>
      <c r="QS118" s="247"/>
      <c r="QT118" s="247"/>
      <c r="QU118" s="247"/>
      <c r="QV118" s="247"/>
      <c r="QW118" s="247"/>
      <c r="QX118" s="247"/>
      <c r="QY118" s="247"/>
      <c r="QZ118" s="247"/>
      <c r="RA118" s="247"/>
      <c r="RB118" s="247"/>
      <c r="RC118" s="247"/>
      <c r="RD118" s="247"/>
      <c r="RE118" s="247"/>
      <c r="RF118" s="247"/>
      <c r="RG118" s="247"/>
      <c r="RH118" s="247"/>
      <c r="RI118" s="247"/>
      <c r="RJ118" s="247"/>
      <c r="RK118" s="247"/>
      <c r="RL118" s="247"/>
      <c r="RM118" s="247"/>
      <c r="RN118" s="247"/>
      <c r="RO118" s="247"/>
      <c r="RP118" s="247"/>
      <c r="RQ118" s="247"/>
      <c r="RR118" s="247"/>
      <c r="RS118" s="247"/>
      <c r="RT118" s="247"/>
      <c r="RU118" s="247"/>
      <c r="RV118" s="247"/>
      <c r="RW118" s="247"/>
      <c r="RX118" s="247"/>
      <c r="RY118" s="247"/>
      <c r="RZ118" s="247"/>
      <c r="SA118" s="247"/>
      <c r="SB118" s="247"/>
      <c r="SC118" s="247"/>
      <c r="SD118" s="247"/>
      <c r="SE118" s="247"/>
      <c r="SF118" s="247"/>
      <c r="SG118" s="247"/>
      <c r="SH118" s="247"/>
      <c r="SI118" s="247"/>
      <c r="SJ118" s="247"/>
      <c r="SK118" s="247"/>
      <c r="SL118" s="247"/>
      <c r="SM118" s="247"/>
      <c r="SN118" s="247"/>
      <c r="SO118" s="247"/>
      <c r="SP118" s="247"/>
      <c r="SQ118" s="247"/>
      <c r="SR118" s="247"/>
      <c r="SS118" s="247"/>
      <c r="ST118" s="247"/>
      <c r="SU118" s="247"/>
      <c r="SV118" s="247"/>
      <c r="SW118" s="247"/>
      <c r="SX118" s="247"/>
      <c r="SY118" s="247"/>
      <c r="SZ118" s="247"/>
      <c r="TA118" s="247"/>
      <c r="TB118" s="247"/>
      <c r="TC118" s="247"/>
      <c r="TD118" s="247"/>
      <c r="TE118" s="247"/>
      <c r="TF118" s="247"/>
      <c r="TG118" s="247"/>
      <c r="TH118" s="247"/>
      <c r="TI118" s="247"/>
      <c r="TJ118" s="247"/>
      <c r="TK118" s="247"/>
      <c r="TL118" s="247"/>
      <c r="TM118" s="247"/>
      <c r="TN118" s="247"/>
      <c r="TO118" s="247"/>
      <c r="TP118" s="247"/>
      <c r="TQ118" s="247"/>
      <c r="TR118" s="247"/>
      <c r="TS118" s="247"/>
      <c r="TT118" s="247"/>
      <c r="TU118" s="247"/>
      <c r="TV118" s="247"/>
      <c r="TW118" s="247"/>
      <c r="TX118" s="247"/>
      <c r="TY118" s="247"/>
      <c r="TZ118" s="247"/>
      <c r="UA118" s="247"/>
      <c r="UB118" s="247"/>
      <c r="UC118" s="247"/>
      <c r="UD118" s="247"/>
      <c r="UE118" s="247"/>
      <c r="UF118" s="247"/>
      <c r="UG118" s="247"/>
      <c r="UH118" s="247"/>
      <c r="UI118" s="247"/>
      <c r="UJ118" s="247"/>
      <c r="UK118" s="247"/>
      <c r="UL118" s="247"/>
      <c r="UM118" s="247"/>
      <c r="UN118" s="247"/>
      <c r="UO118" s="247"/>
      <c r="UP118" s="247"/>
      <c r="UQ118" s="247"/>
      <c r="UR118" s="247"/>
      <c r="US118" s="247"/>
      <c r="UT118" s="247"/>
      <c r="UU118" s="247"/>
      <c r="UV118" s="247"/>
      <c r="UW118" s="247"/>
      <c r="UX118" s="247"/>
      <c r="UY118" s="247"/>
      <c r="UZ118" s="247"/>
      <c r="VA118" s="247"/>
      <c r="VB118" s="247"/>
      <c r="VC118" s="247"/>
      <c r="VD118" s="247"/>
      <c r="VE118" s="247"/>
      <c r="VF118" s="247"/>
      <c r="VG118" s="247"/>
      <c r="VH118" s="247"/>
      <c r="VI118" s="247"/>
      <c r="VJ118" s="247"/>
      <c r="VK118" s="247"/>
      <c r="VL118" s="247"/>
      <c r="VM118" s="247"/>
      <c r="VN118" s="247"/>
      <c r="VO118" s="247"/>
      <c r="VP118" s="247"/>
      <c r="VQ118" s="247"/>
      <c r="VR118" s="247"/>
      <c r="VS118" s="247"/>
      <c r="VT118" s="247"/>
      <c r="VU118" s="247"/>
      <c r="VV118" s="247"/>
      <c r="VW118" s="247"/>
      <c r="VX118" s="247"/>
      <c r="VY118" s="247"/>
      <c r="VZ118" s="247"/>
      <c r="WA118" s="247"/>
      <c r="WB118" s="247"/>
      <c r="WC118" s="247"/>
      <c r="WD118" s="247"/>
      <c r="WE118" s="247"/>
      <c r="WF118" s="247"/>
      <c r="WG118" s="247"/>
      <c r="WH118" s="247"/>
      <c r="WI118" s="247"/>
      <c r="WJ118" s="247"/>
      <c r="WK118" s="247"/>
      <c r="WL118" s="247"/>
      <c r="WM118" s="247"/>
      <c r="WN118" s="247"/>
      <c r="WO118" s="247"/>
      <c r="WP118" s="247"/>
      <c r="WQ118" s="247"/>
      <c r="WR118" s="247"/>
      <c r="WS118" s="247"/>
      <c r="WT118" s="247"/>
      <c r="WU118" s="247"/>
      <c r="WV118" s="247"/>
      <c r="WW118" s="247"/>
      <c r="WX118" s="247"/>
      <c r="WY118" s="247"/>
      <c r="WZ118" s="247"/>
      <c r="XA118" s="247"/>
      <c r="XB118" s="247"/>
      <c r="XC118" s="247"/>
      <c r="XD118" s="247"/>
      <c r="XE118" s="247"/>
      <c r="XF118" s="247"/>
      <c r="XG118" s="247"/>
      <c r="XH118" s="247"/>
      <c r="XI118" s="247"/>
      <c r="XJ118" s="247"/>
      <c r="XK118" s="247"/>
      <c r="XL118" s="247"/>
      <c r="XM118" s="247"/>
      <c r="XN118" s="247"/>
      <c r="XO118" s="247"/>
      <c r="XP118" s="247"/>
      <c r="XQ118" s="247"/>
      <c r="XR118" s="247"/>
      <c r="XS118" s="247"/>
      <c r="XT118" s="247"/>
      <c r="XU118" s="247"/>
      <c r="XV118" s="247"/>
      <c r="XW118" s="247"/>
      <c r="XX118" s="247"/>
      <c r="XY118" s="247"/>
      <c r="XZ118" s="247"/>
      <c r="YA118" s="247"/>
      <c r="YB118" s="247"/>
      <c r="YC118" s="247"/>
      <c r="YD118" s="247"/>
      <c r="YE118" s="247"/>
      <c r="YF118" s="247"/>
      <c r="YG118" s="247"/>
      <c r="YH118" s="247"/>
      <c r="YI118" s="247"/>
      <c r="YJ118" s="247"/>
      <c r="YK118" s="247"/>
      <c r="YL118" s="247"/>
      <c r="YM118" s="247"/>
      <c r="YN118" s="247"/>
      <c r="YO118" s="247"/>
      <c r="YP118" s="247"/>
      <c r="YQ118" s="247"/>
      <c r="YR118" s="247"/>
      <c r="YS118" s="247"/>
      <c r="YT118" s="247"/>
      <c r="YU118" s="247"/>
      <c r="YV118" s="247"/>
      <c r="YW118" s="247"/>
      <c r="YX118" s="247"/>
      <c r="YY118" s="247"/>
      <c r="YZ118" s="247"/>
      <c r="ZA118" s="247"/>
      <c r="ZB118" s="247"/>
      <c r="ZC118" s="247"/>
      <c r="ZD118" s="247"/>
      <c r="ZE118" s="247"/>
      <c r="ZF118" s="247"/>
      <c r="ZG118" s="247"/>
      <c r="ZH118" s="247"/>
      <c r="ZI118" s="247"/>
      <c r="ZJ118" s="247"/>
      <c r="ZK118" s="247"/>
      <c r="ZL118" s="247"/>
      <c r="ZM118" s="247"/>
      <c r="ZN118" s="247"/>
      <c r="ZO118" s="247"/>
      <c r="ZP118" s="247"/>
      <c r="ZQ118" s="247"/>
      <c r="ZR118" s="247"/>
      <c r="ZS118" s="247"/>
      <c r="ZT118" s="247"/>
      <c r="ZU118" s="247"/>
      <c r="ZV118" s="247"/>
      <c r="ZW118" s="247"/>
      <c r="ZX118" s="247"/>
      <c r="ZY118" s="247"/>
      <c r="ZZ118" s="247"/>
      <c r="AAA118" s="247"/>
      <c r="AAB118" s="247"/>
      <c r="AAC118" s="247"/>
      <c r="AAD118" s="247"/>
      <c r="AAE118" s="247"/>
      <c r="AAF118" s="247"/>
      <c r="AAG118" s="247"/>
      <c r="AAH118" s="247"/>
      <c r="AAI118" s="247"/>
      <c r="AAJ118" s="247"/>
      <c r="AAK118" s="247"/>
      <c r="AAL118" s="247"/>
      <c r="AAM118" s="247"/>
      <c r="AAN118" s="247"/>
      <c r="AAO118" s="247"/>
      <c r="AAP118" s="247"/>
      <c r="AAQ118" s="247"/>
      <c r="AAR118" s="247"/>
      <c r="AAS118" s="247"/>
      <c r="AAT118" s="247"/>
      <c r="AAU118" s="247"/>
      <c r="AAV118" s="247"/>
      <c r="AAW118" s="247"/>
      <c r="AAX118" s="247"/>
      <c r="AAY118" s="247"/>
      <c r="AAZ118" s="247"/>
      <c r="ABA118" s="247"/>
      <c r="ABB118" s="247"/>
      <c r="ABC118" s="247"/>
      <c r="ABD118" s="247"/>
      <c r="ABE118" s="247"/>
      <c r="ABF118" s="247"/>
      <c r="ABG118" s="247"/>
      <c r="ABH118" s="247"/>
      <c r="ABI118" s="247"/>
      <c r="ABJ118" s="247"/>
      <c r="ABK118" s="247"/>
      <c r="ABL118" s="247"/>
      <c r="ABM118" s="247"/>
      <c r="ABN118" s="247"/>
      <c r="ABO118" s="247"/>
      <c r="ABP118" s="247"/>
      <c r="ABQ118" s="247"/>
      <c r="ABR118" s="247"/>
      <c r="ABS118" s="247"/>
      <c r="ABT118" s="247"/>
      <c r="ABU118" s="247"/>
      <c r="ABV118" s="247"/>
      <c r="ABW118" s="247"/>
      <c r="ABX118" s="247"/>
      <c r="ABY118" s="247"/>
      <c r="ABZ118" s="247"/>
      <c r="ACA118" s="247"/>
      <c r="ACB118" s="247"/>
      <c r="ACC118" s="247"/>
      <c r="ACD118" s="247"/>
      <c r="ACE118" s="247"/>
      <c r="ACF118" s="247"/>
      <c r="ACG118" s="247"/>
      <c r="ACH118" s="247"/>
      <c r="ACI118" s="247"/>
      <c r="ACJ118" s="247"/>
      <c r="ACK118" s="247"/>
      <c r="ACL118" s="247"/>
      <c r="ACM118" s="247"/>
      <c r="ACN118" s="247"/>
      <c r="ACO118" s="247"/>
      <c r="ACP118" s="247"/>
      <c r="ACQ118" s="247"/>
      <c r="ACR118" s="247"/>
      <c r="ACS118" s="247"/>
      <c r="ACT118" s="247"/>
      <c r="ACU118" s="247"/>
      <c r="ACV118" s="247"/>
      <c r="ACW118" s="247"/>
      <c r="ACX118" s="247"/>
      <c r="ACY118" s="247"/>
      <c r="ACZ118" s="247"/>
      <c r="ADA118" s="247"/>
      <c r="ADB118" s="247"/>
      <c r="ADC118" s="247"/>
      <c r="ADD118" s="247"/>
      <c r="ADE118" s="247"/>
      <c r="ADF118" s="247"/>
      <c r="ADG118" s="247"/>
      <c r="ADH118" s="247"/>
      <c r="ADI118" s="247"/>
      <c r="ADJ118" s="247"/>
      <c r="ADK118" s="247"/>
      <c r="ADL118" s="247"/>
      <c r="ADM118" s="247"/>
      <c r="ADN118" s="247"/>
      <c r="ADO118" s="247"/>
      <c r="ADP118" s="247"/>
      <c r="ADQ118" s="247"/>
      <c r="ADR118" s="247"/>
      <c r="ADS118" s="247"/>
      <c r="ADT118" s="247"/>
      <c r="ADU118" s="247"/>
      <c r="ADV118" s="247"/>
      <c r="ADW118" s="247"/>
      <c r="ADX118" s="247"/>
      <c r="ADY118" s="247"/>
      <c r="ADZ118" s="247"/>
      <c r="AEA118" s="247"/>
      <c r="AEB118" s="247"/>
      <c r="AEC118" s="247"/>
      <c r="AED118" s="247"/>
      <c r="AEE118" s="247"/>
      <c r="AEF118" s="247"/>
      <c r="AEG118" s="247"/>
      <c r="AEH118" s="247"/>
      <c r="AEI118" s="247"/>
      <c r="AEJ118" s="247"/>
      <c r="AEK118" s="247"/>
      <c r="AEL118" s="247"/>
      <c r="AEM118" s="247"/>
      <c r="AEN118" s="247"/>
      <c r="AEO118" s="247"/>
      <c r="AEP118" s="247"/>
      <c r="AEQ118" s="247"/>
      <c r="AER118" s="247"/>
      <c r="AES118" s="247"/>
      <c r="AET118" s="247"/>
      <c r="AEU118" s="247"/>
      <c r="AEV118" s="247"/>
      <c r="AEW118" s="247"/>
      <c r="AEX118" s="247"/>
      <c r="AEY118" s="247"/>
      <c r="AEZ118" s="247"/>
      <c r="AFA118" s="247"/>
      <c r="AFB118" s="247"/>
      <c r="AFC118" s="247"/>
      <c r="AFD118" s="247"/>
      <c r="AFE118" s="247"/>
      <c r="AFF118" s="247"/>
      <c r="AFG118" s="247"/>
      <c r="AFH118" s="247"/>
      <c r="AFI118" s="247"/>
      <c r="AFJ118" s="247"/>
      <c r="AFK118" s="247"/>
      <c r="AFL118" s="247"/>
      <c r="AFM118" s="247"/>
      <c r="AFN118" s="247"/>
      <c r="AFO118" s="247"/>
      <c r="AFP118" s="247"/>
      <c r="AFQ118" s="247"/>
      <c r="AFR118" s="247"/>
      <c r="AFS118" s="247"/>
      <c r="AFT118" s="247"/>
      <c r="AFU118" s="247"/>
      <c r="AFV118" s="247"/>
      <c r="AFW118" s="247"/>
      <c r="AFX118" s="247"/>
      <c r="AFY118" s="247"/>
      <c r="AFZ118" s="247"/>
      <c r="AGA118" s="247"/>
      <c r="AGB118" s="247"/>
      <c r="AGC118" s="247"/>
      <c r="AGD118" s="247"/>
      <c r="AGE118" s="247"/>
      <c r="AGF118" s="247"/>
      <c r="AGG118" s="247"/>
      <c r="AGH118" s="247"/>
      <c r="AGI118" s="247"/>
      <c r="AGJ118" s="247"/>
      <c r="AGK118" s="247"/>
      <c r="AGL118" s="247"/>
      <c r="AGM118" s="247"/>
      <c r="AGN118" s="247"/>
      <c r="AGO118" s="247"/>
      <c r="AGP118" s="247"/>
      <c r="AGQ118" s="247"/>
      <c r="AGR118" s="247"/>
      <c r="AGS118" s="247"/>
      <c r="AGT118" s="247"/>
      <c r="AGU118" s="247"/>
      <c r="AGV118" s="247"/>
      <c r="AGW118" s="247"/>
      <c r="AGX118" s="247"/>
      <c r="AGY118" s="247"/>
      <c r="AGZ118" s="247"/>
      <c r="AHA118" s="247"/>
      <c r="AHB118" s="247"/>
      <c r="AHC118" s="247"/>
      <c r="AHD118" s="247"/>
      <c r="AHE118" s="247"/>
      <c r="AHF118" s="247"/>
      <c r="AHG118" s="247"/>
      <c r="AHH118" s="247"/>
      <c r="AHI118" s="247"/>
      <c r="AHJ118" s="247"/>
      <c r="AHK118" s="247"/>
      <c r="AHL118" s="247"/>
      <c r="AHM118" s="247"/>
      <c r="AHN118" s="247"/>
      <c r="AHO118" s="247"/>
      <c r="AHP118" s="247"/>
      <c r="AHQ118" s="247"/>
      <c r="AHR118" s="247"/>
      <c r="AHS118" s="247"/>
      <c r="AHT118" s="247"/>
      <c r="AHU118" s="247"/>
      <c r="AHV118" s="247"/>
      <c r="AHW118" s="247"/>
      <c r="AHX118" s="247"/>
      <c r="AHY118" s="247"/>
      <c r="AHZ118" s="247"/>
      <c r="AIA118" s="247"/>
      <c r="AIB118" s="247"/>
      <c r="AIC118" s="247"/>
      <c r="AID118" s="247"/>
      <c r="AIE118" s="247"/>
      <c r="AIF118" s="247"/>
      <c r="AIG118" s="247"/>
      <c r="AIH118" s="247"/>
      <c r="AII118" s="247"/>
      <c r="AIJ118" s="247"/>
      <c r="AIK118" s="247"/>
      <c r="AIL118" s="247"/>
      <c r="AIM118" s="247"/>
      <c r="AIN118" s="247"/>
      <c r="AIO118" s="247"/>
      <c r="AIP118" s="247"/>
      <c r="AIQ118" s="247"/>
      <c r="AIR118" s="247"/>
      <c r="AIS118" s="247"/>
      <c r="AIT118" s="247"/>
      <c r="AIU118" s="247"/>
      <c r="AIV118" s="247"/>
      <c r="AIW118" s="247"/>
      <c r="AIX118" s="247"/>
      <c r="AIY118" s="247"/>
      <c r="AIZ118" s="247"/>
      <c r="AJA118" s="247"/>
      <c r="AJB118" s="247"/>
      <c r="AJC118" s="247"/>
      <c r="AJD118" s="247"/>
      <c r="AJE118" s="247"/>
      <c r="AJF118" s="247"/>
      <c r="AJG118" s="247"/>
      <c r="AJH118" s="247"/>
      <c r="AJI118" s="247"/>
      <c r="AJJ118" s="247"/>
      <c r="AJK118" s="247"/>
      <c r="AJL118" s="247"/>
      <c r="AJM118" s="247"/>
      <c r="AJN118" s="247"/>
      <c r="AJO118" s="247"/>
      <c r="AJP118" s="247"/>
      <c r="AJQ118" s="247"/>
      <c r="AJR118" s="247"/>
      <c r="AJS118" s="247"/>
      <c r="AJT118" s="247"/>
      <c r="AJU118" s="247"/>
      <c r="AJV118" s="247"/>
      <c r="AJW118" s="247"/>
      <c r="AJX118" s="247"/>
      <c r="AJY118" s="247"/>
      <c r="AJZ118" s="247"/>
      <c r="AKA118" s="247"/>
      <c r="AKB118" s="247"/>
      <c r="AKC118" s="247"/>
      <c r="AKD118" s="247"/>
      <c r="AKE118" s="247"/>
      <c r="AKF118" s="247"/>
      <c r="AKG118" s="247"/>
      <c r="AKH118" s="247"/>
      <c r="AKI118" s="247"/>
      <c r="AKJ118" s="247"/>
      <c r="AKK118" s="247"/>
      <c r="AKL118" s="247"/>
      <c r="AKM118" s="247"/>
      <c r="AKN118" s="247"/>
      <c r="AKO118" s="247"/>
      <c r="AKP118" s="247"/>
      <c r="AKQ118" s="247"/>
      <c r="AKR118" s="247"/>
      <c r="AKS118" s="247"/>
      <c r="AKT118" s="247"/>
      <c r="AKU118" s="247"/>
      <c r="AKV118" s="247"/>
      <c r="AKW118" s="247"/>
      <c r="AKX118" s="247"/>
      <c r="AKY118" s="247"/>
      <c r="AKZ118" s="247"/>
      <c r="ALA118" s="247"/>
      <c r="ALB118" s="247"/>
      <c r="ALC118" s="247"/>
      <c r="ALD118" s="247"/>
      <c r="ALE118" s="247"/>
      <c r="ALF118" s="247"/>
      <c r="ALG118" s="247"/>
      <c r="ALH118" s="247"/>
      <c r="ALI118" s="247"/>
      <c r="ALJ118" s="247"/>
      <c r="ALK118" s="247"/>
      <c r="ALL118" s="247"/>
      <c r="ALM118" s="247"/>
      <c r="ALN118" s="247"/>
      <c r="ALO118" s="247"/>
      <c r="ALP118" s="247"/>
    </row>
    <row r="119" spans="1:1004" ht="15.75" x14ac:dyDescent="0.2">
      <c r="A119" s="334">
        <v>5.15</v>
      </c>
      <c r="B119" s="339" t="s">
        <v>399</v>
      </c>
      <c r="C119" s="290">
        <v>1</v>
      </c>
      <c r="D119" s="293" t="s">
        <v>5</v>
      </c>
      <c r="E119" s="272"/>
      <c r="F119" s="290">
        <f t="shared" si="2"/>
        <v>0</v>
      </c>
      <c r="G119" s="322"/>
      <c r="H119" s="247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47"/>
      <c r="AD119" s="247"/>
      <c r="AE119" s="247"/>
      <c r="AF119" s="247"/>
      <c r="AG119" s="247"/>
      <c r="AH119" s="247"/>
      <c r="AI119" s="247"/>
      <c r="AJ119" s="247"/>
      <c r="AK119" s="247"/>
      <c r="AL119" s="247"/>
      <c r="AM119" s="247"/>
      <c r="AN119" s="247"/>
      <c r="AO119" s="247"/>
      <c r="AP119" s="247"/>
      <c r="AQ119" s="247"/>
      <c r="AR119" s="247"/>
      <c r="AS119" s="247"/>
      <c r="AT119" s="247"/>
      <c r="AU119" s="247"/>
      <c r="AV119" s="247"/>
      <c r="AW119" s="247"/>
      <c r="AX119" s="247"/>
      <c r="AY119" s="247"/>
      <c r="AZ119" s="247"/>
      <c r="BA119" s="247"/>
      <c r="BB119" s="247"/>
      <c r="BC119" s="247"/>
      <c r="BD119" s="247"/>
      <c r="BE119" s="247"/>
      <c r="BF119" s="247"/>
      <c r="BG119" s="247"/>
      <c r="BH119" s="247"/>
      <c r="BI119" s="247"/>
      <c r="BJ119" s="247"/>
      <c r="BK119" s="247"/>
      <c r="BL119" s="247"/>
      <c r="BM119" s="247"/>
      <c r="BN119" s="247"/>
      <c r="BO119" s="247"/>
      <c r="BP119" s="247"/>
      <c r="BQ119" s="247"/>
      <c r="BR119" s="247"/>
      <c r="BS119" s="247"/>
      <c r="BT119" s="247"/>
      <c r="BU119" s="247"/>
      <c r="BV119" s="247"/>
      <c r="BW119" s="247"/>
      <c r="BX119" s="247"/>
      <c r="BY119" s="247"/>
      <c r="BZ119" s="247"/>
      <c r="CA119" s="247"/>
      <c r="CB119" s="247"/>
      <c r="CC119" s="247"/>
      <c r="CD119" s="247"/>
      <c r="CE119" s="247"/>
      <c r="CF119" s="247"/>
      <c r="CG119" s="247"/>
      <c r="CH119" s="247"/>
      <c r="CI119" s="247"/>
      <c r="CJ119" s="247"/>
      <c r="CK119" s="247"/>
      <c r="CL119" s="247"/>
      <c r="CM119" s="247"/>
      <c r="CN119" s="247"/>
      <c r="CO119" s="247"/>
      <c r="CP119" s="247"/>
      <c r="CQ119" s="247"/>
      <c r="CR119" s="247"/>
      <c r="CS119" s="247"/>
      <c r="CT119" s="247"/>
      <c r="CU119" s="247"/>
      <c r="CV119" s="247"/>
      <c r="CW119" s="247"/>
      <c r="CX119" s="247"/>
      <c r="CY119" s="247"/>
      <c r="CZ119" s="247"/>
      <c r="DA119" s="247"/>
      <c r="DB119" s="247"/>
      <c r="DC119" s="247"/>
      <c r="DD119" s="247"/>
      <c r="DE119" s="247"/>
      <c r="DF119" s="247"/>
      <c r="DG119" s="247"/>
      <c r="DH119" s="247"/>
      <c r="DI119" s="247"/>
      <c r="DJ119" s="247"/>
      <c r="DK119" s="247"/>
      <c r="DL119" s="247"/>
      <c r="DM119" s="247"/>
      <c r="DN119" s="247"/>
      <c r="DO119" s="247"/>
      <c r="DP119" s="247"/>
      <c r="DQ119" s="247"/>
      <c r="DR119" s="247"/>
      <c r="DS119" s="247"/>
      <c r="DT119" s="247"/>
      <c r="DU119" s="247"/>
      <c r="DV119" s="247"/>
      <c r="DW119" s="247"/>
      <c r="DX119" s="247"/>
      <c r="DY119" s="247"/>
      <c r="DZ119" s="247"/>
      <c r="EA119" s="247"/>
      <c r="EB119" s="247"/>
      <c r="EC119" s="247"/>
      <c r="ED119" s="247"/>
      <c r="EE119" s="247"/>
      <c r="EF119" s="247"/>
      <c r="EG119" s="247"/>
      <c r="EH119" s="247"/>
      <c r="EI119" s="247"/>
      <c r="EJ119" s="247"/>
      <c r="EK119" s="247"/>
      <c r="EL119" s="247"/>
      <c r="EM119" s="247"/>
      <c r="EN119" s="247"/>
      <c r="EO119" s="247"/>
      <c r="EP119" s="247"/>
      <c r="EQ119" s="247"/>
      <c r="ER119" s="247"/>
      <c r="ES119" s="247"/>
      <c r="ET119" s="247"/>
      <c r="EU119" s="247"/>
      <c r="EV119" s="247"/>
      <c r="EW119" s="247"/>
      <c r="EX119" s="247"/>
      <c r="EY119" s="247"/>
      <c r="EZ119" s="247"/>
      <c r="FA119" s="247"/>
      <c r="FB119" s="247"/>
      <c r="FC119" s="247"/>
      <c r="FD119" s="247"/>
      <c r="FE119" s="247"/>
      <c r="FF119" s="247"/>
      <c r="FG119" s="247"/>
      <c r="FH119" s="247"/>
      <c r="FI119" s="247"/>
      <c r="FJ119" s="247"/>
      <c r="FK119" s="247"/>
      <c r="FL119" s="247"/>
      <c r="FM119" s="247"/>
      <c r="FN119" s="247"/>
      <c r="FO119" s="247"/>
      <c r="FP119" s="247"/>
      <c r="FQ119" s="247"/>
      <c r="FR119" s="247"/>
      <c r="FS119" s="247"/>
      <c r="FT119" s="247"/>
      <c r="FU119" s="247"/>
      <c r="FV119" s="247"/>
      <c r="FW119" s="247"/>
      <c r="FX119" s="247"/>
      <c r="FY119" s="247"/>
      <c r="FZ119" s="247"/>
      <c r="GA119" s="247"/>
      <c r="GB119" s="247"/>
      <c r="GC119" s="247"/>
      <c r="GD119" s="247"/>
      <c r="GE119" s="247"/>
      <c r="GF119" s="247"/>
      <c r="GG119" s="247"/>
      <c r="GH119" s="247"/>
      <c r="GI119" s="247"/>
      <c r="GJ119" s="247"/>
      <c r="GK119" s="247"/>
      <c r="GL119" s="247"/>
      <c r="GM119" s="247"/>
      <c r="GN119" s="247"/>
      <c r="GO119" s="247"/>
      <c r="GP119" s="247"/>
      <c r="GQ119" s="247"/>
      <c r="GR119" s="247"/>
      <c r="GS119" s="247"/>
      <c r="GT119" s="247"/>
      <c r="GU119" s="247"/>
      <c r="GV119" s="247"/>
      <c r="GW119" s="247"/>
      <c r="GX119" s="247"/>
      <c r="GY119" s="247"/>
      <c r="GZ119" s="247"/>
      <c r="HA119" s="247"/>
      <c r="HB119" s="247"/>
      <c r="HC119" s="247"/>
      <c r="HD119" s="247"/>
      <c r="HE119" s="247"/>
      <c r="HF119" s="247"/>
      <c r="HG119" s="247"/>
      <c r="HH119" s="247"/>
      <c r="HI119" s="247"/>
      <c r="HJ119" s="247"/>
      <c r="HK119" s="247"/>
      <c r="HL119" s="247"/>
      <c r="HM119" s="247"/>
      <c r="HN119" s="247"/>
      <c r="HO119" s="247"/>
      <c r="HP119" s="247"/>
      <c r="HQ119" s="247"/>
      <c r="HR119" s="247"/>
      <c r="HS119" s="247"/>
      <c r="HT119" s="247"/>
      <c r="HU119" s="247"/>
      <c r="HV119" s="247"/>
      <c r="HW119" s="247"/>
      <c r="HX119" s="247"/>
      <c r="HY119" s="247"/>
      <c r="HZ119" s="247"/>
      <c r="IA119" s="247"/>
      <c r="IB119" s="247"/>
      <c r="IC119" s="247"/>
      <c r="ID119" s="247"/>
      <c r="IE119" s="247"/>
      <c r="IF119" s="247"/>
      <c r="IG119" s="247"/>
      <c r="IH119" s="247"/>
      <c r="II119" s="247"/>
      <c r="IJ119" s="247"/>
      <c r="IK119" s="247"/>
      <c r="IL119" s="247"/>
      <c r="IM119" s="247"/>
      <c r="IN119" s="247"/>
      <c r="IO119" s="247"/>
      <c r="IP119" s="247"/>
      <c r="IQ119" s="247"/>
      <c r="IR119" s="247"/>
      <c r="IS119" s="247"/>
      <c r="IT119" s="247"/>
      <c r="IU119" s="247"/>
      <c r="IV119" s="247"/>
      <c r="IW119" s="247"/>
      <c r="IX119" s="247"/>
      <c r="IY119" s="247"/>
      <c r="IZ119" s="247"/>
      <c r="JA119" s="247"/>
      <c r="JB119" s="247"/>
      <c r="JC119" s="247"/>
      <c r="JD119" s="247"/>
      <c r="JE119" s="247"/>
      <c r="JF119" s="247"/>
      <c r="JG119" s="247"/>
      <c r="JH119" s="247"/>
      <c r="JI119" s="247"/>
      <c r="JJ119" s="247"/>
      <c r="JK119" s="247"/>
      <c r="JL119" s="247"/>
      <c r="JM119" s="247"/>
      <c r="JN119" s="247"/>
      <c r="JO119" s="247"/>
      <c r="JP119" s="247"/>
      <c r="JQ119" s="247"/>
      <c r="JR119" s="247"/>
      <c r="JS119" s="247"/>
      <c r="JT119" s="247"/>
      <c r="JU119" s="247"/>
      <c r="JV119" s="247"/>
      <c r="JW119" s="247"/>
      <c r="JX119" s="247"/>
      <c r="JY119" s="247"/>
      <c r="JZ119" s="247"/>
      <c r="KA119" s="247"/>
      <c r="KB119" s="247"/>
      <c r="KC119" s="247"/>
      <c r="KD119" s="247"/>
      <c r="KE119" s="247"/>
      <c r="KF119" s="247"/>
      <c r="KG119" s="247"/>
      <c r="KH119" s="247"/>
      <c r="KI119" s="247"/>
      <c r="KJ119" s="247"/>
      <c r="KK119" s="247"/>
      <c r="KL119" s="247"/>
      <c r="KM119" s="247"/>
      <c r="KN119" s="247"/>
      <c r="KO119" s="247"/>
      <c r="KP119" s="247"/>
      <c r="KQ119" s="247"/>
      <c r="KR119" s="247"/>
      <c r="KS119" s="247"/>
      <c r="KT119" s="247"/>
      <c r="KU119" s="247"/>
      <c r="KV119" s="247"/>
      <c r="KW119" s="247"/>
      <c r="KX119" s="247"/>
      <c r="KY119" s="247"/>
      <c r="KZ119" s="247"/>
      <c r="LA119" s="247"/>
      <c r="LB119" s="247"/>
      <c r="LC119" s="247"/>
      <c r="LD119" s="247"/>
      <c r="LE119" s="247"/>
      <c r="LF119" s="247"/>
      <c r="LG119" s="247"/>
      <c r="LH119" s="247"/>
      <c r="LI119" s="247"/>
      <c r="LJ119" s="247"/>
      <c r="LK119" s="247"/>
      <c r="LL119" s="247"/>
      <c r="LM119" s="247"/>
      <c r="LN119" s="247"/>
      <c r="LO119" s="247"/>
      <c r="LP119" s="247"/>
      <c r="LQ119" s="247"/>
      <c r="LR119" s="247"/>
      <c r="LS119" s="247"/>
      <c r="LT119" s="247"/>
      <c r="LU119" s="247"/>
      <c r="LV119" s="247"/>
      <c r="LW119" s="247"/>
      <c r="LX119" s="247"/>
      <c r="LY119" s="247"/>
      <c r="LZ119" s="247"/>
      <c r="MA119" s="247"/>
      <c r="MB119" s="247"/>
      <c r="MC119" s="247"/>
      <c r="MD119" s="247"/>
      <c r="ME119" s="247"/>
      <c r="MF119" s="247"/>
      <c r="MG119" s="247"/>
      <c r="MH119" s="247"/>
      <c r="MI119" s="247"/>
      <c r="MJ119" s="247"/>
      <c r="MK119" s="247"/>
      <c r="ML119" s="247"/>
      <c r="MM119" s="247"/>
      <c r="MN119" s="247"/>
      <c r="MO119" s="247"/>
      <c r="MP119" s="247"/>
      <c r="MQ119" s="247"/>
      <c r="MR119" s="247"/>
      <c r="MS119" s="247"/>
      <c r="MT119" s="247"/>
      <c r="MU119" s="247"/>
      <c r="MV119" s="247"/>
      <c r="MW119" s="247"/>
      <c r="MX119" s="247"/>
      <c r="MY119" s="247"/>
      <c r="MZ119" s="247"/>
      <c r="NA119" s="247"/>
      <c r="NB119" s="247"/>
      <c r="NC119" s="247"/>
      <c r="ND119" s="247"/>
      <c r="NE119" s="247"/>
      <c r="NF119" s="247"/>
      <c r="NG119" s="247"/>
      <c r="NH119" s="247"/>
      <c r="NI119" s="247"/>
      <c r="NJ119" s="247"/>
      <c r="NK119" s="247"/>
      <c r="NL119" s="247"/>
      <c r="NM119" s="247"/>
      <c r="NN119" s="247"/>
      <c r="NO119" s="247"/>
      <c r="NP119" s="247"/>
      <c r="NQ119" s="247"/>
      <c r="NR119" s="247"/>
      <c r="NS119" s="247"/>
      <c r="NT119" s="247"/>
      <c r="NU119" s="247"/>
      <c r="NV119" s="247"/>
      <c r="NW119" s="247"/>
      <c r="NX119" s="247"/>
      <c r="NY119" s="247"/>
      <c r="NZ119" s="247"/>
      <c r="OA119" s="247"/>
      <c r="OB119" s="247"/>
      <c r="OC119" s="247"/>
      <c r="OD119" s="247"/>
      <c r="OE119" s="247"/>
      <c r="OF119" s="247"/>
      <c r="OG119" s="247"/>
      <c r="OH119" s="247"/>
      <c r="OI119" s="247"/>
      <c r="OJ119" s="247"/>
      <c r="OK119" s="247"/>
      <c r="OL119" s="247"/>
      <c r="OM119" s="247"/>
      <c r="ON119" s="247"/>
      <c r="OO119" s="247"/>
      <c r="OP119" s="247"/>
      <c r="OQ119" s="247"/>
      <c r="OR119" s="247"/>
      <c r="OS119" s="247"/>
      <c r="OT119" s="247"/>
      <c r="OU119" s="247"/>
      <c r="OV119" s="247"/>
      <c r="OW119" s="247"/>
      <c r="OX119" s="247"/>
      <c r="OY119" s="247"/>
      <c r="OZ119" s="247"/>
      <c r="PA119" s="247"/>
      <c r="PB119" s="247"/>
      <c r="PC119" s="247"/>
      <c r="PD119" s="247"/>
      <c r="PE119" s="247"/>
      <c r="PF119" s="247"/>
      <c r="PG119" s="247"/>
      <c r="PH119" s="247"/>
      <c r="PI119" s="247"/>
      <c r="PJ119" s="247"/>
      <c r="PK119" s="247"/>
      <c r="PL119" s="247"/>
      <c r="PM119" s="247"/>
      <c r="PN119" s="247"/>
      <c r="PO119" s="247"/>
      <c r="PP119" s="247"/>
      <c r="PQ119" s="247"/>
      <c r="PR119" s="247"/>
      <c r="PS119" s="247"/>
      <c r="PT119" s="247"/>
      <c r="PU119" s="247"/>
      <c r="PV119" s="247"/>
      <c r="PW119" s="247"/>
      <c r="PX119" s="247"/>
      <c r="PY119" s="247"/>
      <c r="PZ119" s="247"/>
      <c r="QA119" s="247"/>
      <c r="QB119" s="247"/>
      <c r="QC119" s="247"/>
      <c r="QD119" s="247"/>
      <c r="QE119" s="247"/>
      <c r="QF119" s="247"/>
      <c r="QG119" s="247"/>
      <c r="QH119" s="247"/>
      <c r="QI119" s="247"/>
      <c r="QJ119" s="247"/>
      <c r="QK119" s="247"/>
      <c r="QL119" s="247"/>
      <c r="QM119" s="247"/>
      <c r="QN119" s="247"/>
      <c r="QO119" s="247"/>
      <c r="QP119" s="247"/>
      <c r="QQ119" s="247"/>
      <c r="QR119" s="247"/>
      <c r="QS119" s="247"/>
      <c r="QT119" s="247"/>
      <c r="QU119" s="247"/>
      <c r="QV119" s="247"/>
      <c r="QW119" s="247"/>
      <c r="QX119" s="247"/>
      <c r="QY119" s="247"/>
      <c r="QZ119" s="247"/>
      <c r="RA119" s="247"/>
      <c r="RB119" s="247"/>
      <c r="RC119" s="247"/>
      <c r="RD119" s="247"/>
      <c r="RE119" s="247"/>
      <c r="RF119" s="247"/>
      <c r="RG119" s="247"/>
      <c r="RH119" s="247"/>
      <c r="RI119" s="247"/>
      <c r="RJ119" s="247"/>
      <c r="RK119" s="247"/>
      <c r="RL119" s="247"/>
      <c r="RM119" s="247"/>
      <c r="RN119" s="247"/>
      <c r="RO119" s="247"/>
      <c r="RP119" s="247"/>
      <c r="RQ119" s="247"/>
      <c r="RR119" s="247"/>
      <c r="RS119" s="247"/>
      <c r="RT119" s="247"/>
      <c r="RU119" s="247"/>
      <c r="RV119" s="247"/>
      <c r="RW119" s="247"/>
      <c r="RX119" s="247"/>
      <c r="RY119" s="247"/>
      <c r="RZ119" s="247"/>
      <c r="SA119" s="247"/>
      <c r="SB119" s="247"/>
      <c r="SC119" s="247"/>
      <c r="SD119" s="247"/>
      <c r="SE119" s="247"/>
      <c r="SF119" s="247"/>
      <c r="SG119" s="247"/>
      <c r="SH119" s="247"/>
      <c r="SI119" s="247"/>
      <c r="SJ119" s="247"/>
      <c r="SK119" s="247"/>
      <c r="SL119" s="247"/>
      <c r="SM119" s="247"/>
      <c r="SN119" s="247"/>
      <c r="SO119" s="247"/>
      <c r="SP119" s="247"/>
      <c r="SQ119" s="247"/>
      <c r="SR119" s="247"/>
      <c r="SS119" s="247"/>
      <c r="ST119" s="247"/>
      <c r="SU119" s="247"/>
      <c r="SV119" s="247"/>
      <c r="SW119" s="247"/>
      <c r="SX119" s="247"/>
      <c r="SY119" s="247"/>
      <c r="SZ119" s="247"/>
      <c r="TA119" s="247"/>
      <c r="TB119" s="247"/>
      <c r="TC119" s="247"/>
      <c r="TD119" s="247"/>
      <c r="TE119" s="247"/>
      <c r="TF119" s="247"/>
      <c r="TG119" s="247"/>
      <c r="TH119" s="247"/>
      <c r="TI119" s="247"/>
      <c r="TJ119" s="247"/>
      <c r="TK119" s="247"/>
      <c r="TL119" s="247"/>
      <c r="TM119" s="247"/>
      <c r="TN119" s="247"/>
      <c r="TO119" s="247"/>
      <c r="TP119" s="247"/>
      <c r="TQ119" s="247"/>
      <c r="TR119" s="247"/>
      <c r="TS119" s="247"/>
      <c r="TT119" s="247"/>
      <c r="TU119" s="247"/>
      <c r="TV119" s="247"/>
      <c r="TW119" s="247"/>
      <c r="TX119" s="247"/>
      <c r="TY119" s="247"/>
      <c r="TZ119" s="247"/>
      <c r="UA119" s="247"/>
      <c r="UB119" s="247"/>
      <c r="UC119" s="247"/>
      <c r="UD119" s="247"/>
      <c r="UE119" s="247"/>
      <c r="UF119" s="247"/>
      <c r="UG119" s="247"/>
      <c r="UH119" s="247"/>
      <c r="UI119" s="247"/>
      <c r="UJ119" s="247"/>
      <c r="UK119" s="247"/>
      <c r="UL119" s="247"/>
      <c r="UM119" s="247"/>
      <c r="UN119" s="247"/>
      <c r="UO119" s="247"/>
      <c r="UP119" s="247"/>
      <c r="UQ119" s="247"/>
      <c r="UR119" s="247"/>
      <c r="US119" s="247"/>
      <c r="UT119" s="247"/>
      <c r="UU119" s="247"/>
      <c r="UV119" s="247"/>
      <c r="UW119" s="247"/>
      <c r="UX119" s="247"/>
      <c r="UY119" s="247"/>
      <c r="UZ119" s="247"/>
      <c r="VA119" s="247"/>
      <c r="VB119" s="247"/>
      <c r="VC119" s="247"/>
      <c r="VD119" s="247"/>
      <c r="VE119" s="247"/>
      <c r="VF119" s="247"/>
      <c r="VG119" s="247"/>
      <c r="VH119" s="247"/>
      <c r="VI119" s="247"/>
      <c r="VJ119" s="247"/>
      <c r="VK119" s="247"/>
      <c r="VL119" s="247"/>
      <c r="VM119" s="247"/>
      <c r="VN119" s="247"/>
      <c r="VO119" s="247"/>
      <c r="VP119" s="247"/>
      <c r="VQ119" s="247"/>
      <c r="VR119" s="247"/>
      <c r="VS119" s="247"/>
      <c r="VT119" s="247"/>
      <c r="VU119" s="247"/>
      <c r="VV119" s="247"/>
      <c r="VW119" s="247"/>
      <c r="VX119" s="247"/>
      <c r="VY119" s="247"/>
      <c r="VZ119" s="247"/>
      <c r="WA119" s="247"/>
      <c r="WB119" s="247"/>
      <c r="WC119" s="247"/>
      <c r="WD119" s="247"/>
      <c r="WE119" s="247"/>
      <c r="WF119" s="247"/>
      <c r="WG119" s="247"/>
      <c r="WH119" s="247"/>
      <c r="WI119" s="247"/>
      <c r="WJ119" s="247"/>
      <c r="WK119" s="247"/>
      <c r="WL119" s="247"/>
      <c r="WM119" s="247"/>
      <c r="WN119" s="247"/>
      <c r="WO119" s="247"/>
      <c r="WP119" s="247"/>
      <c r="WQ119" s="247"/>
      <c r="WR119" s="247"/>
      <c r="WS119" s="247"/>
      <c r="WT119" s="247"/>
      <c r="WU119" s="247"/>
      <c r="WV119" s="247"/>
      <c r="WW119" s="247"/>
      <c r="WX119" s="247"/>
      <c r="WY119" s="247"/>
      <c r="WZ119" s="247"/>
      <c r="XA119" s="247"/>
      <c r="XB119" s="247"/>
      <c r="XC119" s="247"/>
      <c r="XD119" s="247"/>
      <c r="XE119" s="247"/>
      <c r="XF119" s="247"/>
      <c r="XG119" s="247"/>
      <c r="XH119" s="247"/>
      <c r="XI119" s="247"/>
      <c r="XJ119" s="247"/>
      <c r="XK119" s="247"/>
      <c r="XL119" s="247"/>
      <c r="XM119" s="247"/>
      <c r="XN119" s="247"/>
      <c r="XO119" s="247"/>
      <c r="XP119" s="247"/>
      <c r="XQ119" s="247"/>
      <c r="XR119" s="247"/>
      <c r="XS119" s="247"/>
      <c r="XT119" s="247"/>
      <c r="XU119" s="247"/>
      <c r="XV119" s="247"/>
      <c r="XW119" s="247"/>
      <c r="XX119" s="247"/>
      <c r="XY119" s="247"/>
      <c r="XZ119" s="247"/>
      <c r="YA119" s="247"/>
      <c r="YB119" s="247"/>
      <c r="YC119" s="247"/>
      <c r="YD119" s="247"/>
      <c r="YE119" s="247"/>
      <c r="YF119" s="247"/>
      <c r="YG119" s="247"/>
      <c r="YH119" s="247"/>
      <c r="YI119" s="247"/>
      <c r="YJ119" s="247"/>
      <c r="YK119" s="247"/>
      <c r="YL119" s="247"/>
      <c r="YM119" s="247"/>
      <c r="YN119" s="247"/>
      <c r="YO119" s="247"/>
      <c r="YP119" s="247"/>
      <c r="YQ119" s="247"/>
      <c r="YR119" s="247"/>
      <c r="YS119" s="247"/>
      <c r="YT119" s="247"/>
      <c r="YU119" s="247"/>
      <c r="YV119" s="247"/>
      <c r="YW119" s="247"/>
      <c r="YX119" s="247"/>
      <c r="YY119" s="247"/>
      <c r="YZ119" s="247"/>
      <c r="ZA119" s="247"/>
      <c r="ZB119" s="247"/>
      <c r="ZC119" s="247"/>
      <c r="ZD119" s="247"/>
      <c r="ZE119" s="247"/>
      <c r="ZF119" s="247"/>
      <c r="ZG119" s="247"/>
      <c r="ZH119" s="247"/>
      <c r="ZI119" s="247"/>
      <c r="ZJ119" s="247"/>
      <c r="ZK119" s="247"/>
      <c r="ZL119" s="247"/>
      <c r="ZM119" s="247"/>
      <c r="ZN119" s="247"/>
      <c r="ZO119" s="247"/>
      <c r="ZP119" s="247"/>
      <c r="ZQ119" s="247"/>
      <c r="ZR119" s="247"/>
      <c r="ZS119" s="247"/>
      <c r="ZT119" s="247"/>
      <c r="ZU119" s="247"/>
      <c r="ZV119" s="247"/>
      <c r="ZW119" s="247"/>
      <c r="ZX119" s="247"/>
      <c r="ZY119" s="247"/>
      <c r="ZZ119" s="247"/>
      <c r="AAA119" s="247"/>
      <c r="AAB119" s="247"/>
      <c r="AAC119" s="247"/>
      <c r="AAD119" s="247"/>
      <c r="AAE119" s="247"/>
      <c r="AAF119" s="247"/>
      <c r="AAG119" s="247"/>
      <c r="AAH119" s="247"/>
      <c r="AAI119" s="247"/>
      <c r="AAJ119" s="247"/>
      <c r="AAK119" s="247"/>
      <c r="AAL119" s="247"/>
      <c r="AAM119" s="247"/>
      <c r="AAN119" s="247"/>
      <c r="AAO119" s="247"/>
      <c r="AAP119" s="247"/>
      <c r="AAQ119" s="247"/>
      <c r="AAR119" s="247"/>
      <c r="AAS119" s="247"/>
      <c r="AAT119" s="247"/>
      <c r="AAU119" s="247"/>
      <c r="AAV119" s="247"/>
      <c r="AAW119" s="247"/>
      <c r="AAX119" s="247"/>
      <c r="AAY119" s="247"/>
      <c r="AAZ119" s="247"/>
      <c r="ABA119" s="247"/>
      <c r="ABB119" s="247"/>
      <c r="ABC119" s="247"/>
      <c r="ABD119" s="247"/>
      <c r="ABE119" s="247"/>
      <c r="ABF119" s="247"/>
      <c r="ABG119" s="247"/>
      <c r="ABH119" s="247"/>
      <c r="ABI119" s="247"/>
      <c r="ABJ119" s="247"/>
      <c r="ABK119" s="247"/>
      <c r="ABL119" s="247"/>
      <c r="ABM119" s="247"/>
      <c r="ABN119" s="247"/>
      <c r="ABO119" s="247"/>
      <c r="ABP119" s="247"/>
      <c r="ABQ119" s="247"/>
      <c r="ABR119" s="247"/>
      <c r="ABS119" s="247"/>
      <c r="ABT119" s="247"/>
      <c r="ABU119" s="247"/>
      <c r="ABV119" s="247"/>
      <c r="ABW119" s="247"/>
      <c r="ABX119" s="247"/>
      <c r="ABY119" s="247"/>
      <c r="ABZ119" s="247"/>
      <c r="ACA119" s="247"/>
      <c r="ACB119" s="247"/>
      <c r="ACC119" s="247"/>
      <c r="ACD119" s="247"/>
      <c r="ACE119" s="247"/>
      <c r="ACF119" s="247"/>
      <c r="ACG119" s="247"/>
      <c r="ACH119" s="247"/>
      <c r="ACI119" s="247"/>
      <c r="ACJ119" s="247"/>
      <c r="ACK119" s="247"/>
      <c r="ACL119" s="247"/>
      <c r="ACM119" s="247"/>
      <c r="ACN119" s="247"/>
      <c r="ACO119" s="247"/>
      <c r="ACP119" s="247"/>
      <c r="ACQ119" s="247"/>
      <c r="ACR119" s="247"/>
      <c r="ACS119" s="247"/>
      <c r="ACT119" s="247"/>
      <c r="ACU119" s="247"/>
      <c r="ACV119" s="247"/>
      <c r="ACW119" s="247"/>
      <c r="ACX119" s="247"/>
      <c r="ACY119" s="247"/>
      <c r="ACZ119" s="247"/>
      <c r="ADA119" s="247"/>
      <c r="ADB119" s="247"/>
      <c r="ADC119" s="247"/>
      <c r="ADD119" s="247"/>
      <c r="ADE119" s="247"/>
      <c r="ADF119" s="247"/>
      <c r="ADG119" s="247"/>
      <c r="ADH119" s="247"/>
      <c r="ADI119" s="247"/>
      <c r="ADJ119" s="247"/>
      <c r="ADK119" s="247"/>
      <c r="ADL119" s="247"/>
      <c r="ADM119" s="247"/>
      <c r="ADN119" s="247"/>
      <c r="ADO119" s="247"/>
      <c r="ADP119" s="247"/>
      <c r="ADQ119" s="247"/>
      <c r="ADR119" s="247"/>
      <c r="ADS119" s="247"/>
      <c r="ADT119" s="247"/>
      <c r="ADU119" s="247"/>
      <c r="ADV119" s="247"/>
      <c r="ADW119" s="247"/>
      <c r="ADX119" s="247"/>
      <c r="ADY119" s="247"/>
      <c r="ADZ119" s="247"/>
      <c r="AEA119" s="247"/>
      <c r="AEB119" s="247"/>
      <c r="AEC119" s="247"/>
      <c r="AED119" s="247"/>
      <c r="AEE119" s="247"/>
      <c r="AEF119" s="247"/>
      <c r="AEG119" s="247"/>
      <c r="AEH119" s="247"/>
      <c r="AEI119" s="247"/>
      <c r="AEJ119" s="247"/>
      <c r="AEK119" s="247"/>
      <c r="AEL119" s="247"/>
      <c r="AEM119" s="247"/>
      <c r="AEN119" s="247"/>
      <c r="AEO119" s="247"/>
      <c r="AEP119" s="247"/>
      <c r="AEQ119" s="247"/>
      <c r="AER119" s="247"/>
      <c r="AES119" s="247"/>
      <c r="AET119" s="247"/>
      <c r="AEU119" s="247"/>
      <c r="AEV119" s="247"/>
      <c r="AEW119" s="247"/>
      <c r="AEX119" s="247"/>
      <c r="AEY119" s="247"/>
      <c r="AEZ119" s="247"/>
      <c r="AFA119" s="247"/>
      <c r="AFB119" s="247"/>
      <c r="AFC119" s="247"/>
      <c r="AFD119" s="247"/>
      <c r="AFE119" s="247"/>
      <c r="AFF119" s="247"/>
      <c r="AFG119" s="247"/>
      <c r="AFH119" s="247"/>
      <c r="AFI119" s="247"/>
      <c r="AFJ119" s="247"/>
      <c r="AFK119" s="247"/>
      <c r="AFL119" s="247"/>
      <c r="AFM119" s="247"/>
      <c r="AFN119" s="247"/>
      <c r="AFO119" s="247"/>
      <c r="AFP119" s="247"/>
      <c r="AFQ119" s="247"/>
      <c r="AFR119" s="247"/>
      <c r="AFS119" s="247"/>
      <c r="AFT119" s="247"/>
      <c r="AFU119" s="247"/>
      <c r="AFV119" s="247"/>
      <c r="AFW119" s="247"/>
      <c r="AFX119" s="247"/>
      <c r="AFY119" s="247"/>
      <c r="AFZ119" s="247"/>
      <c r="AGA119" s="247"/>
      <c r="AGB119" s="247"/>
      <c r="AGC119" s="247"/>
      <c r="AGD119" s="247"/>
      <c r="AGE119" s="247"/>
      <c r="AGF119" s="247"/>
      <c r="AGG119" s="247"/>
      <c r="AGH119" s="247"/>
      <c r="AGI119" s="247"/>
      <c r="AGJ119" s="247"/>
      <c r="AGK119" s="247"/>
      <c r="AGL119" s="247"/>
      <c r="AGM119" s="247"/>
      <c r="AGN119" s="247"/>
      <c r="AGO119" s="247"/>
      <c r="AGP119" s="247"/>
      <c r="AGQ119" s="247"/>
      <c r="AGR119" s="247"/>
      <c r="AGS119" s="247"/>
      <c r="AGT119" s="247"/>
      <c r="AGU119" s="247"/>
      <c r="AGV119" s="247"/>
      <c r="AGW119" s="247"/>
      <c r="AGX119" s="247"/>
      <c r="AGY119" s="247"/>
      <c r="AGZ119" s="247"/>
      <c r="AHA119" s="247"/>
      <c r="AHB119" s="247"/>
      <c r="AHC119" s="247"/>
      <c r="AHD119" s="247"/>
      <c r="AHE119" s="247"/>
      <c r="AHF119" s="247"/>
      <c r="AHG119" s="247"/>
      <c r="AHH119" s="247"/>
      <c r="AHI119" s="247"/>
      <c r="AHJ119" s="247"/>
      <c r="AHK119" s="247"/>
      <c r="AHL119" s="247"/>
      <c r="AHM119" s="247"/>
      <c r="AHN119" s="247"/>
      <c r="AHO119" s="247"/>
      <c r="AHP119" s="247"/>
      <c r="AHQ119" s="247"/>
      <c r="AHR119" s="247"/>
      <c r="AHS119" s="247"/>
      <c r="AHT119" s="247"/>
      <c r="AHU119" s="247"/>
      <c r="AHV119" s="247"/>
      <c r="AHW119" s="247"/>
      <c r="AHX119" s="247"/>
      <c r="AHY119" s="247"/>
      <c r="AHZ119" s="247"/>
      <c r="AIA119" s="247"/>
      <c r="AIB119" s="247"/>
      <c r="AIC119" s="247"/>
      <c r="AID119" s="247"/>
      <c r="AIE119" s="247"/>
      <c r="AIF119" s="247"/>
      <c r="AIG119" s="247"/>
      <c r="AIH119" s="247"/>
      <c r="AII119" s="247"/>
      <c r="AIJ119" s="247"/>
      <c r="AIK119" s="247"/>
      <c r="AIL119" s="247"/>
      <c r="AIM119" s="247"/>
      <c r="AIN119" s="247"/>
      <c r="AIO119" s="247"/>
      <c r="AIP119" s="247"/>
      <c r="AIQ119" s="247"/>
      <c r="AIR119" s="247"/>
      <c r="AIS119" s="247"/>
      <c r="AIT119" s="247"/>
      <c r="AIU119" s="247"/>
      <c r="AIV119" s="247"/>
      <c r="AIW119" s="247"/>
      <c r="AIX119" s="247"/>
      <c r="AIY119" s="247"/>
      <c r="AIZ119" s="247"/>
      <c r="AJA119" s="247"/>
      <c r="AJB119" s="247"/>
      <c r="AJC119" s="247"/>
      <c r="AJD119" s="247"/>
      <c r="AJE119" s="247"/>
      <c r="AJF119" s="247"/>
      <c r="AJG119" s="247"/>
      <c r="AJH119" s="247"/>
      <c r="AJI119" s="247"/>
      <c r="AJJ119" s="247"/>
      <c r="AJK119" s="247"/>
      <c r="AJL119" s="247"/>
      <c r="AJM119" s="247"/>
      <c r="AJN119" s="247"/>
      <c r="AJO119" s="247"/>
      <c r="AJP119" s="247"/>
      <c r="AJQ119" s="247"/>
      <c r="AJR119" s="247"/>
      <c r="AJS119" s="247"/>
      <c r="AJT119" s="247"/>
      <c r="AJU119" s="247"/>
      <c r="AJV119" s="247"/>
      <c r="AJW119" s="247"/>
      <c r="AJX119" s="247"/>
      <c r="AJY119" s="247"/>
      <c r="AJZ119" s="247"/>
      <c r="AKA119" s="247"/>
      <c r="AKB119" s="247"/>
      <c r="AKC119" s="247"/>
      <c r="AKD119" s="247"/>
      <c r="AKE119" s="247"/>
      <c r="AKF119" s="247"/>
      <c r="AKG119" s="247"/>
      <c r="AKH119" s="247"/>
      <c r="AKI119" s="247"/>
      <c r="AKJ119" s="247"/>
      <c r="AKK119" s="247"/>
      <c r="AKL119" s="247"/>
      <c r="AKM119" s="247"/>
      <c r="AKN119" s="247"/>
      <c r="AKO119" s="247"/>
      <c r="AKP119" s="247"/>
      <c r="AKQ119" s="247"/>
      <c r="AKR119" s="247"/>
      <c r="AKS119" s="247"/>
      <c r="AKT119" s="247"/>
      <c r="AKU119" s="247"/>
      <c r="AKV119" s="247"/>
      <c r="AKW119" s="247"/>
      <c r="AKX119" s="247"/>
      <c r="AKY119" s="247"/>
      <c r="AKZ119" s="247"/>
      <c r="ALA119" s="247"/>
      <c r="ALB119" s="247"/>
      <c r="ALC119" s="247"/>
      <c r="ALD119" s="247"/>
      <c r="ALE119" s="247"/>
      <c r="ALF119" s="247"/>
      <c r="ALG119" s="247"/>
      <c r="ALH119" s="247"/>
      <c r="ALI119" s="247"/>
      <c r="ALJ119" s="247"/>
      <c r="ALK119" s="247"/>
      <c r="ALL119" s="247"/>
      <c r="ALM119" s="247"/>
      <c r="ALN119" s="247"/>
      <c r="ALO119" s="247"/>
      <c r="ALP119" s="247"/>
    </row>
    <row r="120" spans="1:1004" ht="69" customHeight="1" x14ac:dyDescent="0.2">
      <c r="A120" s="334">
        <v>5.16</v>
      </c>
      <c r="B120" s="324" t="s">
        <v>400</v>
      </c>
      <c r="C120" s="290">
        <v>1</v>
      </c>
      <c r="D120" s="293" t="s">
        <v>5</v>
      </c>
      <c r="E120" s="272"/>
      <c r="F120" s="290">
        <f t="shared" si="2"/>
        <v>0</v>
      </c>
      <c r="G120" s="322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7"/>
      <c r="AD120" s="247"/>
      <c r="AE120" s="247"/>
      <c r="AF120" s="247"/>
      <c r="AG120" s="247"/>
      <c r="AH120" s="247"/>
      <c r="AI120" s="247"/>
      <c r="AJ120" s="247"/>
      <c r="AK120" s="247"/>
      <c r="AL120" s="247"/>
      <c r="AM120" s="247"/>
      <c r="AN120" s="247"/>
      <c r="AO120" s="247"/>
      <c r="AP120" s="247"/>
      <c r="AQ120" s="247"/>
      <c r="AR120" s="247"/>
      <c r="AS120" s="247"/>
      <c r="AT120" s="247"/>
      <c r="AU120" s="247"/>
      <c r="AV120" s="247"/>
      <c r="AW120" s="247"/>
      <c r="AX120" s="247"/>
      <c r="AY120" s="247"/>
      <c r="AZ120" s="247"/>
      <c r="BA120" s="247"/>
      <c r="BB120" s="247"/>
      <c r="BC120" s="247"/>
      <c r="BD120" s="247"/>
      <c r="BE120" s="247"/>
      <c r="BF120" s="247"/>
      <c r="BG120" s="247"/>
      <c r="BH120" s="247"/>
      <c r="BI120" s="247"/>
      <c r="BJ120" s="247"/>
      <c r="BK120" s="247"/>
      <c r="BL120" s="247"/>
      <c r="BM120" s="247"/>
      <c r="BN120" s="247"/>
      <c r="BO120" s="247"/>
      <c r="BP120" s="247"/>
      <c r="BQ120" s="247"/>
      <c r="BR120" s="247"/>
      <c r="BS120" s="247"/>
      <c r="BT120" s="247"/>
      <c r="BU120" s="247"/>
      <c r="BV120" s="247"/>
      <c r="BW120" s="247"/>
      <c r="BX120" s="247"/>
      <c r="BY120" s="247"/>
      <c r="BZ120" s="247"/>
      <c r="CA120" s="247"/>
      <c r="CB120" s="247"/>
      <c r="CC120" s="247"/>
      <c r="CD120" s="247"/>
      <c r="CE120" s="247"/>
      <c r="CF120" s="247"/>
      <c r="CG120" s="247"/>
      <c r="CH120" s="247"/>
      <c r="CI120" s="247"/>
      <c r="CJ120" s="247"/>
      <c r="CK120" s="247"/>
      <c r="CL120" s="247"/>
      <c r="CM120" s="247"/>
      <c r="CN120" s="247"/>
      <c r="CO120" s="247"/>
      <c r="CP120" s="247"/>
      <c r="CQ120" s="247"/>
      <c r="CR120" s="247"/>
      <c r="CS120" s="247"/>
      <c r="CT120" s="247"/>
      <c r="CU120" s="247"/>
      <c r="CV120" s="247"/>
      <c r="CW120" s="247"/>
      <c r="CX120" s="247"/>
      <c r="CY120" s="247"/>
      <c r="CZ120" s="247"/>
      <c r="DA120" s="247"/>
      <c r="DB120" s="247"/>
      <c r="DC120" s="247"/>
      <c r="DD120" s="247"/>
      <c r="DE120" s="247"/>
      <c r="DF120" s="247"/>
      <c r="DG120" s="247"/>
      <c r="DH120" s="247"/>
      <c r="DI120" s="247"/>
      <c r="DJ120" s="247"/>
      <c r="DK120" s="247"/>
      <c r="DL120" s="247"/>
      <c r="DM120" s="247"/>
      <c r="DN120" s="247"/>
      <c r="DO120" s="247"/>
      <c r="DP120" s="247"/>
      <c r="DQ120" s="247"/>
      <c r="DR120" s="247"/>
      <c r="DS120" s="247"/>
      <c r="DT120" s="247"/>
      <c r="DU120" s="247"/>
      <c r="DV120" s="247"/>
      <c r="DW120" s="247"/>
      <c r="DX120" s="247"/>
      <c r="DY120" s="247"/>
      <c r="DZ120" s="247"/>
      <c r="EA120" s="247"/>
      <c r="EB120" s="247"/>
      <c r="EC120" s="247"/>
      <c r="ED120" s="247"/>
      <c r="EE120" s="247"/>
      <c r="EF120" s="247"/>
      <c r="EG120" s="247"/>
      <c r="EH120" s="247"/>
      <c r="EI120" s="247"/>
      <c r="EJ120" s="247"/>
      <c r="EK120" s="247"/>
      <c r="EL120" s="247"/>
      <c r="EM120" s="247"/>
      <c r="EN120" s="247"/>
      <c r="EO120" s="247"/>
      <c r="EP120" s="247"/>
      <c r="EQ120" s="247"/>
      <c r="ER120" s="247"/>
      <c r="ES120" s="247"/>
      <c r="ET120" s="247"/>
      <c r="EU120" s="247"/>
      <c r="EV120" s="247"/>
      <c r="EW120" s="247"/>
      <c r="EX120" s="247"/>
      <c r="EY120" s="247"/>
      <c r="EZ120" s="247"/>
      <c r="FA120" s="247"/>
      <c r="FB120" s="247"/>
      <c r="FC120" s="247"/>
      <c r="FD120" s="247"/>
      <c r="FE120" s="247"/>
      <c r="FF120" s="247"/>
      <c r="FG120" s="247"/>
      <c r="FH120" s="247"/>
      <c r="FI120" s="247"/>
      <c r="FJ120" s="247"/>
      <c r="FK120" s="247"/>
      <c r="FL120" s="247"/>
      <c r="FM120" s="247"/>
      <c r="FN120" s="247"/>
      <c r="FO120" s="247"/>
      <c r="FP120" s="247"/>
      <c r="FQ120" s="247"/>
      <c r="FR120" s="247"/>
      <c r="FS120" s="247"/>
      <c r="FT120" s="247"/>
      <c r="FU120" s="247"/>
      <c r="FV120" s="247"/>
      <c r="FW120" s="247"/>
      <c r="FX120" s="247"/>
      <c r="FY120" s="247"/>
      <c r="FZ120" s="247"/>
      <c r="GA120" s="247"/>
      <c r="GB120" s="247"/>
      <c r="GC120" s="247"/>
      <c r="GD120" s="247"/>
      <c r="GE120" s="247"/>
      <c r="GF120" s="247"/>
      <c r="GG120" s="247"/>
      <c r="GH120" s="247"/>
      <c r="GI120" s="247"/>
      <c r="GJ120" s="247"/>
      <c r="GK120" s="247"/>
      <c r="GL120" s="247"/>
      <c r="GM120" s="247"/>
      <c r="GN120" s="247"/>
      <c r="GO120" s="247"/>
      <c r="GP120" s="247"/>
      <c r="GQ120" s="247"/>
      <c r="GR120" s="247"/>
      <c r="GS120" s="247"/>
      <c r="GT120" s="247"/>
      <c r="GU120" s="247"/>
      <c r="GV120" s="247"/>
      <c r="GW120" s="247"/>
      <c r="GX120" s="247"/>
      <c r="GY120" s="247"/>
      <c r="GZ120" s="247"/>
      <c r="HA120" s="247"/>
      <c r="HB120" s="247"/>
      <c r="HC120" s="247"/>
      <c r="HD120" s="247"/>
      <c r="HE120" s="247"/>
      <c r="HF120" s="247"/>
      <c r="HG120" s="247"/>
      <c r="HH120" s="247"/>
      <c r="HI120" s="247"/>
      <c r="HJ120" s="247"/>
      <c r="HK120" s="247"/>
      <c r="HL120" s="247"/>
      <c r="HM120" s="247"/>
      <c r="HN120" s="247"/>
      <c r="HO120" s="247"/>
      <c r="HP120" s="247"/>
      <c r="HQ120" s="247"/>
      <c r="HR120" s="247"/>
      <c r="HS120" s="247"/>
      <c r="HT120" s="247"/>
      <c r="HU120" s="247"/>
      <c r="HV120" s="247"/>
      <c r="HW120" s="247"/>
      <c r="HX120" s="247"/>
      <c r="HY120" s="247"/>
      <c r="HZ120" s="247"/>
      <c r="IA120" s="247"/>
      <c r="IB120" s="247"/>
      <c r="IC120" s="247"/>
      <c r="ID120" s="247"/>
      <c r="IE120" s="247"/>
      <c r="IF120" s="247"/>
      <c r="IG120" s="247"/>
      <c r="IH120" s="247"/>
      <c r="II120" s="247"/>
      <c r="IJ120" s="247"/>
      <c r="IK120" s="247"/>
      <c r="IL120" s="247"/>
      <c r="IM120" s="247"/>
      <c r="IN120" s="247"/>
      <c r="IO120" s="247"/>
      <c r="IP120" s="247"/>
      <c r="IQ120" s="247"/>
      <c r="IR120" s="247"/>
      <c r="IS120" s="247"/>
      <c r="IT120" s="247"/>
      <c r="IU120" s="247"/>
      <c r="IV120" s="247"/>
      <c r="IW120" s="247"/>
      <c r="IX120" s="247"/>
      <c r="IY120" s="247"/>
      <c r="IZ120" s="247"/>
      <c r="JA120" s="247"/>
      <c r="JB120" s="247"/>
      <c r="JC120" s="247"/>
      <c r="JD120" s="247"/>
      <c r="JE120" s="247"/>
      <c r="JF120" s="247"/>
      <c r="JG120" s="247"/>
      <c r="JH120" s="247"/>
      <c r="JI120" s="247"/>
      <c r="JJ120" s="247"/>
      <c r="JK120" s="247"/>
      <c r="JL120" s="247"/>
      <c r="JM120" s="247"/>
      <c r="JN120" s="247"/>
      <c r="JO120" s="247"/>
      <c r="JP120" s="247"/>
      <c r="JQ120" s="247"/>
      <c r="JR120" s="247"/>
      <c r="JS120" s="247"/>
      <c r="JT120" s="247"/>
      <c r="JU120" s="247"/>
      <c r="JV120" s="247"/>
      <c r="JW120" s="247"/>
      <c r="JX120" s="247"/>
      <c r="JY120" s="247"/>
      <c r="JZ120" s="247"/>
      <c r="KA120" s="247"/>
      <c r="KB120" s="247"/>
      <c r="KC120" s="247"/>
      <c r="KD120" s="247"/>
      <c r="KE120" s="247"/>
      <c r="KF120" s="247"/>
      <c r="KG120" s="247"/>
      <c r="KH120" s="247"/>
      <c r="KI120" s="247"/>
      <c r="KJ120" s="247"/>
      <c r="KK120" s="247"/>
      <c r="KL120" s="247"/>
      <c r="KM120" s="247"/>
      <c r="KN120" s="247"/>
      <c r="KO120" s="247"/>
      <c r="KP120" s="247"/>
      <c r="KQ120" s="247"/>
      <c r="KR120" s="247"/>
      <c r="KS120" s="247"/>
      <c r="KT120" s="247"/>
      <c r="KU120" s="247"/>
      <c r="KV120" s="247"/>
      <c r="KW120" s="247"/>
      <c r="KX120" s="247"/>
      <c r="KY120" s="247"/>
      <c r="KZ120" s="247"/>
      <c r="LA120" s="247"/>
      <c r="LB120" s="247"/>
      <c r="LC120" s="247"/>
      <c r="LD120" s="247"/>
      <c r="LE120" s="247"/>
      <c r="LF120" s="247"/>
      <c r="LG120" s="247"/>
      <c r="LH120" s="247"/>
      <c r="LI120" s="247"/>
      <c r="LJ120" s="247"/>
      <c r="LK120" s="247"/>
      <c r="LL120" s="247"/>
      <c r="LM120" s="247"/>
      <c r="LN120" s="247"/>
      <c r="LO120" s="247"/>
      <c r="LP120" s="247"/>
      <c r="LQ120" s="247"/>
      <c r="LR120" s="247"/>
      <c r="LS120" s="247"/>
      <c r="LT120" s="247"/>
      <c r="LU120" s="247"/>
      <c r="LV120" s="247"/>
      <c r="LW120" s="247"/>
      <c r="LX120" s="247"/>
      <c r="LY120" s="247"/>
      <c r="LZ120" s="247"/>
      <c r="MA120" s="247"/>
      <c r="MB120" s="247"/>
      <c r="MC120" s="247"/>
      <c r="MD120" s="247"/>
      <c r="ME120" s="247"/>
      <c r="MF120" s="247"/>
      <c r="MG120" s="247"/>
      <c r="MH120" s="247"/>
      <c r="MI120" s="247"/>
      <c r="MJ120" s="247"/>
      <c r="MK120" s="247"/>
      <c r="ML120" s="247"/>
      <c r="MM120" s="247"/>
      <c r="MN120" s="247"/>
      <c r="MO120" s="247"/>
      <c r="MP120" s="247"/>
      <c r="MQ120" s="247"/>
      <c r="MR120" s="247"/>
      <c r="MS120" s="247"/>
      <c r="MT120" s="247"/>
      <c r="MU120" s="247"/>
      <c r="MV120" s="247"/>
      <c r="MW120" s="247"/>
      <c r="MX120" s="247"/>
      <c r="MY120" s="247"/>
      <c r="MZ120" s="247"/>
      <c r="NA120" s="247"/>
      <c r="NB120" s="247"/>
      <c r="NC120" s="247"/>
      <c r="ND120" s="247"/>
      <c r="NE120" s="247"/>
      <c r="NF120" s="247"/>
      <c r="NG120" s="247"/>
      <c r="NH120" s="247"/>
      <c r="NI120" s="247"/>
      <c r="NJ120" s="247"/>
      <c r="NK120" s="247"/>
      <c r="NL120" s="247"/>
      <c r="NM120" s="247"/>
      <c r="NN120" s="247"/>
      <c r="NO120" s="247"/>
      <c r="NP120" s="247"/>
      <c r="NQ120" s="247"/>
      <c r="NR120" s="247"/>
      <c r="NS120" s="247"/>
      <c r="NT120" s="247"/>
      <c r="NU120" s="247"/>
      <c r="NV120" s="247"/>
      <c r="NW120" s="247"/>
      <c r="NX120" s="247"/>
      <c r="NY120" s="247"/>
      <c r="NZ120" s="247"/>
      <c r="OA120" s="247"/>
      <c r="OB120" s="247"/>
      <c r="OC120" s="247"/>
      <c r="OD120" s="247"/>
      <c r="OE120" s="247"/>
      <c r="OF120" s="247"/>
      <c r="OG120" s="247"/>
      <c r="OH120" s="247"/>
      <c r="OI120" s="247"/>
      <c r="OJ120" s="247"/>
      <c r="OK120" s="247"/>
      <c r="OL120" s="247"/>
      <c r="OM120" s="247"/>
      <c r="ON120" s="247"/>
      <c r="OO120" s="247"/>
      <c r="OP120" s="247"/>
      <c r="OQ120" s="247"/>
      <c r="OR120" s="247"/>
      <c r="OS120" s="247"/>
      <c r="OT120" s="247"/>
      <c r="OU120" s="247"/>
      <c r="OV120" s="247"/>
      <c r="OW120" s="247"/>
      <c r="OX120" s="247"/>
      <c r="OY120" s="247"/>
      <c r="OZ120" s="247"/>
      <c r="PA120" s="247"/>
      <c r="PB120" s="247"/>
      <c r="PC120" s="247"/>
      <c r="PD120" s="247"/>
      <c r="PE120" s="247"/>
      <c r="PF120" s="247"/>
      <c r="PG120" s="247"/>
      <c r="PH120" s="247"/>
      <c r="PI120" s="247"/>
      <c r="PJ120" s="247"/>
      <c r="PK120" s="247"/>
      <c r="PL120" s="247"/>
      <c r="PM120" s="247"/>
      <c r="PN120" s="247"/>
      <c r="PO120" s="247"/>
      <c r="PP120" s="247"/>
      <c r="PQ120" s="247"/>
      <c r="PR120" s="247"/>
      <c r="PS120" s="247"/>
      <c r="PT120" s="247"/>
      <c r="PU120" s="247"/>
      <c r="PV120" s="247"/>
      <c r="PW120" s="247"/>
      <c r="PX120" s="247"/>
      <c r="PY120" s="247"/>
      <c r="PZ120" s="247"/>
      <c r="QA120" s="247"/>
      <c r="QB120" s="247"/>
      <c r="QC120" s="247"/>
      <c r="QD120" s="247"/>
      <c r="QE120" s="247"/>
      <c r="QF120" s="247"/>
      <c r="QG120" s="247"/>
      <c r="QH120" s="247"/>
      <c r="QI120" s="247"/>
      <c r="QJ120" s="247"/>
      <c r="QK120" s="247"/>
      <c r="QL120" s="247"/>
      <c r="QM120" s="247"/>
      <c r="QN120" s="247"/>
      <c r="QO120" s="247"/>
      <c r="QP120" s="247"/>
      <c r="QQ120" s="247"/>
      <c r="QR120" s="247"/>
      <c r="QS120" s="247"/>
      <c r="QT120" s="247"/>
      <c r="QU120" s="247"/>
      <c r="QV120" s="247"/>
      <c r="QW120" s="247"/>
      <c r="QX120" s="247"/>
      <c r="QY120" s="247"/>
      <c r="QZ120" s="247"/>
      <c r="RA120" s="247"/>
      <c r="RB120" s="247"/>
      <c r="RC120" s="247"/>
      <c r="RD120" s="247"/>
      <c r="RE120" s="247"/>
      <c r="RF120" s="247"/>
      <c r="RG120" s="247"/>
      <c r="RH120" s="247"/>
      <c r="RI120" s="247"/>
      <c r="RJ120" s="247"/>
      <c r="RK120" s="247"/>
      <c r="RL120" s="247"/>
      <c r="RM120" s="247"/>
      <c r="RN120" s="247"/>
      <c r="RO120" s="247"/>
      <c r="RP120" s="247"/>
      <c r="RQ120" s="247"/>
      <c r="RR120" s="247"/>
      <c r="RS120" s="247"/>
      <c r="RT120" s="247"/>
      <c r="RU120" s="247"/>
      <c r="RV120" s="247"/>
      <c r="RW120" s="247"/>
      <c r="RX120" s="247"/>
      <c r="RY120" s="247"/>
      <c r="RZ120" s="247"/>
      <c r="SA120" s="247"/>
      <c r="SB120" s="247"/>
      <c r="SC120" s="247"/>
      <c r="SD120" s="247"/>
      <c r="SE120" s="247"/>
      <c r="SF120" s="247"/>
      <c r="SG120" s="247"/>
      <c r="SH120" s="247"/>
      <c r="SI120" s="247"/>
      <c r="SJ120" s="247"/>
      <c r="SK120" s="247"/>
      <c r="SL120" s="247"/>
      <c r="SM120" s="247"/>
      <c r="SN120" s="247"/>
      <c r="SO120" s="247"/>
      <c r="SP120" s="247"/>
      <c r="SQ120" s="247"/>
      <c r="SR120" s="247"/>
      <c r="SS120" s="247"/>
      <c r="ST120" s="247"/>
      <c r="SU120" s="247"/>
      <c r="SV120" s="247"/>
      <c r="SW120" s="247"/>
      <c r="SX120" s="247"/>
      <c r="SY120" s="247"/>
      <c r="SZ120" s="247"/>
      <c r="TA120" s="247"/>
      <c r="TB120" s="247"/>
      <c r="TC120" s="247"/>
      <c r="TD120" s="247"/>
      <c r="TE120" s="247"/>
      <c r="TF120" s="247"/>
      <c r="TG120" s="247"/>
      <c r="TH120" s="247"/>
      <c r="TI120" s="247"/>
      <c r="TJ120" s="247"/>
      <c r="TK120" s="247"/>
      <c r="TL120" s="247"/>
      <c r="TM120" s="247"/>
      <c r="TN120" s="247"/>
      <c r="TO120" s="247"/>
      <c r="TP120" s="247"/>
      <c r="TQ120" s="247"/>
      <c r="TR120" s="247"/>
      <c r="TS120" s="247"/>
      <c r="TT120" s="247"/>
      <c r="TU120" s="247"/>
      <c r="TV120" s="247"/>
      <c r="TW120" s="247"/>
      <c r="TX120" s="247"/>
      <c r="TY120" s="247"/>
      <c r="TZ120" s="247"/>
      <c r="UA120" s="247"/>
      <c r="UB120" s="247"/>
      <c r="UC120" s="247"/>
      <c r="UD120" s="247"/>
      <c r="UE120" s="247"/>
      <c r="UF120" s="247"/>
      <c r="UG120" s="247"/>
      <c r="UH120" s="247"/>
      <c r="UI120" s="247"/>
      <c r="UJ120" s="247"/>
      <c r="UK120" s="247"/>
      <c r="UL120" s="247"/>
      <c r="UM120" s="247"/>
      <c r="UN120" s="247"/>
      <c r="UO120" s="247"/>
      <c r="UP120" s="247"/>
      <c r="UQ120" s="247"/>
      <c r="UR120" s="247"/>
      <c r="US120" s="247"/>
      <c r="UT120" s="247"/>
      <c r="UU120" s="247"/>
      <c r="UV120" s="247"/>
      <c r="UW120" s="247"/>
      <c r="UX120" s="247"/>
      <c r="UY120" s="247"/>
      <c r="UZ120" s="247"/>
      <c r="VA120" s="247"/>
      <c r="VB120" s="247"/>
      <c r="VC120" s="247"/>
      <c r="VD120" s="247"/>
      <c r="VE120" s="247"/>
      <c r="VF120" s="247"/>
      <c r="VG120" s="247"/>
      <c r="VH120" s="247"/>
      <c r="VI120" s="247"/>
      <c r="VJ120" s="247"/>
      <c r="VK120" s="247"/>
      <c r="VL120" s="247"/>
      <c r="VM120" s="247"/>
      <c r="VN120" s="247"/>
      <c r="VO120" s="247"/>
      <c r="VP120" s="247"/>
      <c r="VQ120" s="247"/>
      <c r="VR120" s="247"/>
      <c r="VS120" s="247"/>
      <c r="VT120" s="247"/>
      <c r="VU120" s="247"/>
      <c r="VV120" s="247"/>
      <c r="VW120" s="247"/>
      <c r="VX120" s="247"/>
      <c r="VY120" s="247"/>
      <c r="VZ120" s="247"/>
      <c r="WA120" s="247"/>
      <c r="WB120" s="247"/>
      <c r="WC120" s="247"/>
      <c r="WD120" s="247"/>
      <c r="WE120" s="247"/>
      <c r="WF120" s="247"/>
      <c r="WG120" s="247"/>
      <c r="WH120" s="247"/>
      <c r="WI120" s="247"/>
      <c r="WJ120" s="247"/>
      <c r="WK120" s="247"/>
      <c r="WL120" s="247"/>
      <c r="WM120" s="247"/>
      <c r="WN120" s="247"/>
      <c r="WO120" s="247"/>
      <c r="WP120" s="247"/>
      <c r="WQ120" s="247"/>
      <c r="WR120" s="247"/>
      <c r="WS120" s="247"/>
      <c r="WT120" s="247"/>
      <c r="WU120" s="247"/>
      <c r="WV120" s="247"/>
      <c r="WW120" s="247"/>
      <c r="WX120" s="247"/>
      <c r="WY120" s="247"/>
      <c r="WZ120" s="247"/>
      <c r="XA120" s="247"/>
      <c r="XB120" s="247"/>
      <c r="XC120" s="247"/>
      <c r="XD120" s="247"/>
      <c r="XE120" s="247"/>
      <c r="XF120" s="247"/>
      <c r="XG120" s="247"/>
      <c r="XH120" s="247"/>
      <c r="XI120" s="247"/>
      <c r="XJ120" s="247"/>
      <c r="XK120" s="247"/>
      <c r="XL120" s="247"/>
      <c r="XM120" s="247"/>
      <c r="XN120" s="247"/>
      <c r="XO120" s="247"/>
      <c r="XP120" s="247"/>
      <c r="XQ120" s="247"/>
      <c r="XR120" s="247"/>
      <c r="XS120" s="247"/>
      <c r="XT120" s="247"/>
      <c r="XU120" s="247"/>
      <c r="XV120" s="247"/>
      <c r="XW120" s="247"/>
      <c r="XX120" s="247"/>
      <c r="XY120" s="247"/>
      <c r="XZ120" s="247"/>
      <c r="YA120" s="247"/>
      <c r="YB120" s="247"/>
      <c r="YC120" s="247"/>
      <c r="YD120" s="247"/>
      <c r="YE120" s="247"/>
      <c r="YF120" s="247"/>
      <c r="YG120" s="247"/>
      <c r="YH120" s="247"/>
      <c r="YI120" s="247"/>
      <c r="YJ120" s="247"/>
      <c r="YK120" s="247"/>
      <c r="YL120" s="247"/>
      <c r="YM120" s="247"/>
      <c r="YN120" s="247"/>
      <c r="YO120" s="247"/>
      <c r="YP120" s="247"/>
      <c r="YQ120" s="247"/>
      <c r="YR120" s="247"/>
      <c r="YS120" s="247"/>
      <c r="YT120" s="247"/>
      <c r="YU120" s="247"/>
      <c r="YV120" s="247"/>
      <c r="YW120" s="247"/>
      <c r="YX120" s="247"/>
      <c r="YY120" s="247"/>
      <c r="YZ120" s="247"/>
      <c r="ZA120" s="247"/>
      <c r="ZB120" s="247"/>
      <c r="ZC120" s="247"/>
      <c r="ZD120" s="247"/>
      <c r="ZE120" s="247"/>
      <c r="ZF120" s="247"/>
      <c r="ZG120" s="247"/>
      <c r="ZH120" s="247"/>
      <c r="ZI120" s="247"/>
      <c r="ZJ120" s="247"/>
      <c r="ZK120" s="247"/>
      <c r="ZL120" s="247"/>
      <c r="ZM120" s="247"/>
      <c r="ZN120" s="247"/>
      <c r="ZO120" s="247"/>
      <c r="ZP120" s="247"/>
      <c r="ZQ120" s="247"/>
      <c r="ZR120" s="247"/>
      <c r="ZS120" s="247"/>
      <c r="ZT120" s="247"/>
      <c r="ZU120" s="247"/>
      <c r="ZV120" s="247"/>
      <c r="ZW120" s="247"/>
      <c r="ZX120" s="247"/>
      <c r="ZY120" s="247"/>
      <c r="ZZ120" s="247"/>
      <c r="AAA120" s="247"/>
      <c r="AAB120" s="247"/>
      <c r="AAC120" s="247"/>
      <c r="AAD120" s="247"/>
      <c r="AAE120" s="247"/>
      <c r="AAF120" s="247"/>
      <c r="AAG120" s="247"/>
      <c r="AAH120" s="247"/>
      <c r="AAI120" s="247"/>
      <c r="AAJ120" s="247"/>
      <c r="AAK120" s="247"/>
      <c r="AAL120" s="247"/>
      <c r="AAM120" s="247"/>
      <c r="AAN120" s="247"/>
      <c r="AAO120" s="247"/>
      <c r="AAP120" s="247"/>
      <c r="AAQ120" s="247"/>
      <c r="AAR120" s="247"/>
      <c r="AAS120" s="247"/>
      <c r="AAT120" s="247"/>
      <c r="AAU120" s="247"/>
      <c r="AAV120" s="247"/>
      <c r="AAW120" s="247"/>
      <c r="AAX120" s="247"/>
      <c r="AAY120" s="247"/>
      <c r="AAZ120" s="247"/>
      <c r="ABA120" s="247"/>
      <c r="ABB120" s="247"/>
      <c r="ABC120" s="247"/>
      <c r="ABD120" s="247"/>
      <c r="ABE120" s="247"/>
      <c r="ABF120" s="247"/>
      <c r="ABG120" s="247"/>
      <c r="ABH120" s="247"/>
      <c r="ABI120" s="247"/>
      <c r="ABJ120" s="247"/>
      <c r="ABK120" s="247"/>
      <c r="ABL120" s="247"/>
      <c r="ABM120" s="247"/>
      <c r="ABN120" s="247"/>
      <c r="ABO120" s="247"/>
      <c r="ABP120" s="247"/>
      <c r="ABQ120" s="247"/>
      <c r="ABR120" s="247"/>
      <c r="ABS120" s="247"/>
      <c r="ABT120" s="247"/>
      <c r="ABU120" s="247"/>
      <c r="ABV120" s="247"/>
      <c r="ABW120" s="247"/>
      <c r="ABX120" s="247"/>
      <c r="ABY120" s="247"/>
      <c r="ABZ120" s="247"/>
      <c r="ACA120" s="247"/>
      <c r="ACB120" s="247"/>
      <c r="ACC120" s="247"/>
      <c r="ACD120" s="247"/>
      <c r="ACE120" s="247"/>
      <c r="ACF120" s="247"/>
      <c r="ACG120" s="247"/>
      <c r="ACH120" s="247"/>
      <c r="ACI120" s="247"/>
      <c r="ACJ120" s="247"/>
      <c r="ACK120" s="247"/>
      <c r="ACL120" s="247"/>
      <c r="ACM120" s="247"/>
      <c r="ACN120" s="247"/>
      <c r="ACO120" s="247"/>
      <c r="ACP120" s="247"/>
      <c r="ACQ120" s="247"/>
      <c r="ACR120" s="247"/>
      <c r="ACS120" s="247"/>
      <c r="ACT120" s="247"/>
      <c r="ACU120" s="247"/>
      <c r="ACV120" s="247"/>
      <c r="ACW120" s="247"/>
      <c r="ACX120" s="247"/>
      <c r="ACY120" s="247"/>
      <c r="ACZ120" s="247"/>
      <c r="ADA120" s="247"/>
      <c r="ADB120" s="247"/>
      <c r="ADC120" s="247"/>
      <c r="ADD120" s="247"/>
      <c r="ADE120" s="247"/>
      <c r="ADF120" s="247"/>
      <c r="ADG120" s="247"/>
      <c r="ADH120" s="247"/>
      <c r="ADI120" s="247"/>
      <c r="ADJ120" s="247"/>
      <c r="ADK120" s="247"/>
      <c r="ADL120" s="247"/>
      <c r="ADM120" s="247"/>
      <c r="ADN120" s="247"/>
      <c r="ADO120" s="247"/>
      <c r="ADP120" s="247"/>
      <c r="ADQ120" s="247"/>
      <c r="ADR120" s="247"/>
      <c r="ADS120" s="247"/>
      <c r="ADT120" s="247"/>
      <c r="ADU120" s="247"/>
      <c r="ADV120" s="247"/>
      <c r="ADW120" s="247"/>
      <c r="ADX120" s="247"/>
      <c r="ADY120" s="247"/>
      <c r="ADZ120" s="247"/>
      <c r="AEA120" s="247"/>
      <c r="AEB120" s="247"/>
      <c r="AEC120" s="247"/>
      <c r="AED120" s="247"/>
      <c r="AEE120" s="247"/>
      <c r="AEF120" s="247"/>
      <c r="AEG120" s="247"/>
      <c r="AEH120" s="247"/>
      <c r="AEI120" s="247"/>
      <c r="AEJ120" s="247"/>
      <c r="AEK120" s="247"/>
      <c r="AEL120" s="247"/>
      <c r="AEM120" s="247"/>
      <c r="AEN120" s="247"/>
      <c r="AEO120" s="247"/>
      <c r="AEP120" s="247"/>
      <c r="AEQ120" s="247"/>
      <c r="AER120" s="247"/>
      <c r="AES120" s="247"/>
      <c r="AET120" s="247"/>
      <c r="AEU120" s="247"/>
      <c r="AEV120" s="247"/>
      <c r="AEW120" s="247"/>
      <c r="AEX120" s="247"/>
      <c r="AEY120" s="247"/>
      <c r="AEZ120" s="247"/>
      <c r="AFA120" s="247"/>
      <c r="AFB120" s="247"/>
      <c r="AFC120" s="247"/>
      <c r="AFD120" s="247"/>
      <c r="AFE120" s="247"/>
      <c r="AFF120" s="247"/>
      <c r="AFG120" s="247"/>
      <c r="AFH120" s="247"/>
      <c r="AFI120" s="247"/>
      <c r="AFJ120" s="247"/>
      <c r="AFK120" s="247"/>
      <c r="AFL120" s="247"/>
      <c r="AFM120" s="247"/>
      <c r="AFN120" s="247"/>
      <c r="AFO120" s="247"/>
      <c r="AFP120" s="247"/>
      <c r="AFQ120" s="247"/>
      <c r="AFR120" s="247"/>
      <c r="AFS120" s="247"/>
      <c r="AFT120" s="247"/>
      <c r="AFU120" s="247"/>
      <c r="AFV120" s="247"/>
      <c r="AFW120" s="247"/>
      <c r="AFX120" s="247"/>
      <c r="AFY120" s="247"/>
      <c r="AFZ120" s="247"/>
      <c r="AGA120" s="247"/>
      <c r="AGB120" s="247"/>
      <c r="AGC120" s="247"/>
      <c r="AGD120" s="247"/>
      <c r="AGE120" s="247"/>
      <c r="AGF120" s="247"/>
      <c r="AGG120" s="247"/>
      <c r="AGH120" s="247"/>
      <c r="AGI120" s="247"/>
      <c r="AGJ120" s="247"/>
      <c r="AGK120" s="247"/>
      <c r="AGL120" s="247"/>
      <c r="AGM120" s="247"/>
      <c r="AGN120" s="247"/>
      <c r="AGO120" s="247"/>
      <c r="AGP120" s="247"/>
      <c r="AGQ120" s="247"/>
      <c r="AGR120" s="247"/>
      <c r="AGS120" s="247"/>
      <c r="AGT120" s="247"/>
      <c r="AGU120" s="247"/>
      <c r="AGV120" s="247"/>
      <c r="AGW120" s="247"/>
      <c r="AGX120" s="247"/>
      <c r="AGY120" s="247"/>
      <c r="AGZ120" s="247"/>
      <c r="AHA120" s="247"/>
      <c r="AHB120" s="247"/>
      <c r="AHC120" s="247"/>
      <c r="AHD120" s="247"/>
      <c r="AHE120" s="247"/>
      <c r="AHF120" s="247"/>
      <c r="AHG120" s="247"/>
      <c r="AHH120" s="247"/>
      <c r="AHI120" s="247"/>
      <c r="AHJ120" s="247"/>
      <c r="AHK120" s="247"/>
      <c r="AHL120" s="247"/>
      <c r="AHM120" s="247"/>
      <c r="AHN120" s="247"/>
      <c r="AHO120" s="247"/>
      <c r="AHP120" s="247"/>
      <c r="AHQ120" s="247"/>
      <c r="AHR120" s="247"/>
      <c r="AHS120" s="247"/>
      <c r="AHT120" s="247"/>
      <c r="AHU120" s="247"/>
      <c r="AHV120" s="247"/>
      <c r="AHW120" s="247"/>
      <c r="AHX120" s="247"/>
      <c r="AHY120" s="247"/>
      <c r="AHZ120" s="247"/>
      <c r="AIA120" s="247"/>
      <c r="AIB120" s="247"/>
      <c r="AIC120" s="247"/>
      <c r="AID120" s="247"/>
      <c r="AIE120" s="247"/>
      <c r="AIF120" s="247"/>
      <c r="AIG120" s="247"/>
      <c r="AIH120" s="247"/>
      <c r="AII120" s="247"/>
      <c r="AIJ120" s="247"/>
      <c r="AIK120" s="247"/>
      <c r="AIL120" s="247"/>
      <c r="AIM120" s="247"/>
      <c r="AIN120" s="247"/>
      <c r="AIO120" s="247"/>
      <c r="AIP120" s="247"/>
      <c r="AIQ120" s="247"/>
      <c r="AIR120" s="247"/>
      <c r="AIS120" s="247"/>
      <c r="AIT120" s="247"/>
      <c r="AIU120" s="247"/>
      <c r="AIV120" s="247"/>
      <c r="AIW120" s="247"/>
      <c r="AIX120" s="247"/>
      <c r="AIY120" s="247"/>
      <c r="AIZ120" s="247"/>
      <c r="AJA120" s="247"/>
      <c r="AJB120" s="247"/>
      <c r="AJC120" s="247"/>
      <c r="AJD120" s="247"/>
      <c r="AJE120" s="247"/>
      <c r="AJF120" s="247"/>
      <c r="AJG120" s="247"/>
      <c r="AJH120" s="247"/>
      <c r="AJI120" s="247"/>
      <c r="AJJ120" s="247"/>
      <c r="AJK120" s="247"/>
      <c r="AJL120" s="247"/>
      <c r="AJM120" s="247"/>
      <c r="AJN120" s="247"/>
      <c r="AJO120" s="247"/>
      <c r="AJP120" s="247"/>
      <c r="AJQ120" s="247"/>
      <c r="AJR120" s="247"/>
      <c r="AJS120" s="247"/>
      <c r="AJT120" s="247"/>
      <c r="AJU120" s="247"/>
      <c r="AJV120" s="247"/>
      <c r="AJW120" s="247"/>
      <c r="AJX120" s="247"/>
      <c r="AJY120" s="247"/>
      <c r="AJZ120" s="247"/>
      <c r="AKA120" s="247"/>
      <c r="AKB120" s="247"/>
      <c r="AKC120" s="247"/>
      <c r="AKD120" s="247"/>
      <c r="AKE120" s="247"/>
      <c r="AKF120" s="247"/>
      <c r="AKG120" s="247"/>
      <c r="AKH120" s="247"/>
      <c r="AKI120" s="247"/>
      <c r="AKJ120" s="247"/>
      <c r="AKK120" s="247"/>
      <c r="AKL120" s="247"/>
      <c r="AKM120" s="247"/>
      <c r="AKN120" s="247"/>
      <c r="AKO120" s="247"/>
      <c r="AKP120" s="247"/>
      <c r="AKQ120" s="247"/>
      <c r="AKR120" s="247"/>
      <c r="AKS120" s="247"/>
      <c r="AKT120" s="247"/>
      <c r="AKU120" s="247"/>
      <c r="AKV120" s="247"/>
      <c r="AKW120" s="247"/>
      <c r="AKX120" s="247"/>
      <c r="AKY120" s="247"/>
      <c r="AKZ120" s="247"/>
      <c r="ALA120" s="247"/>
      <c r="ALB120" s="247"/>
      <c r="ALC120" s="247"/>
      <c r="ALD120" s="247"/>
      <c r="ALE120" s="247"/>
      <c r="ALF120" s="247"/>
      <c r="ALG120" s="247"/>
      <c r="ALH120" s="247"/>
      <c r="ALI120" s="247"/>
      <c r="ALJ120" s="247"/>
      <c r="ALK120" s="247"/>
      <c r="ALL120" s="247"/>
      <c r="ALM120" s="247"/>
      <c r="ALN120" s="247"/>
      <c r="ALO120" s="247"/>
      <c r="ALP120" s="247"/>
    </row>
    <row r="121" spans="1:1004" s="73" customFormat="1" ht="22.9" customHeight="1" x14ac:dyDescent="0.2">
      <c r="A121" s="279">
        <v>5.17</v>
      </c>
      <c r="B121" s="296" t="s">
        <v>401</v>
      </c>
      <c r="C121" s="290">
        <v>120</v>
      </c>
      <c r="D121" s="293" t="s">
        <v>374</v>
      </c>
      <c r="E121" s="272"/>
      <c r="F121" s="290">
        <f t="shared" si="2"/>
        <v>0</v>
      </c>
      <c r="G121" s="267"/>
    </row>
    <row r="122" spans="1:1004" s="73" customFormat="1" ht="22.9" customHeight="1" x14ac:dyDescent="0.2">
      <c r="A122" s="279">
        <v>5.1800000000000104</v>
      </c>
      <c r="B122" s="296" t="s">
        <v>402</v>
      </c>
      <c r="C122" s="290">
        <v>3</v>
      </c>
      <c r="D122" s="293" t="s">
        <v>5</v>
      </c>
      <c r="E122" s="272"/>
      <c r="F122" s="290">
        <f t="shared" si="2"/>
        <v>0</v>
      </c>
      <c r="G122" s="267"/>
    </row>
    <row r="123" spans="1:1004" s="73" customFormat="1" ht="22.9" customHeight="1" x14ac:dyDescent="0.2">
      <c r="A123" s="279">
        <v>5.1900000000000102</v>
      </c>
      <c r="B123" s="296" t="s">
        <v>403</v>
      </c>
      <c r="C123" s="290">
        <v>3</v>
      </c>
      <c r="D123" s="293" t="s">
        <v>5</v>
      </c>
      <c r="E123" s="272"/>
      <c r="F123" s="290">
        <f t="shared" si="2"/>
        <v>0</v>
      </c>
      <c r="G123" s="267"/>
    </row>
    <row r="124" spans="1:1004" ht="159" customHeight="1" x14ac:dyDescent="0.2">
      <c r="A124" s="334">
        <v>5.2000000000000099</v>
      </c>
      <c r="B124" s="340" t="s">
        <v>404</v>
      </c>
      <c r="C124" s="290">
        <v>1</v>
      </c>
      <c r="D124" s="293" t="s">
        <v>5</v>
      </c>
      <c r="E124" s="272"/>
      <c r="F124" s="290">
        <f t="shared" si="2"/>
        <v>0</v>
      </c>
      <c r="G124" s="322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47"/>
      <c r="AE124" s="247"/>
      <c r="AF124" s="247"/>
      <c r="AG124" s="247"/>
      <c r="AH124" s="247"/>
      <c r="AI124" s="247"/>
      <c r="AJ124" s="247"/>
      <c r="AK124" s="247"/>
      <c r="AL124" s="247"/>
      <c r="AM124" s="247"/>
      <c r="AN124" s="247"/>
      <c r="AO124" s="247"/>
      <c r="AP124" s="247"/>
      <c r="AQ124" s="247"/>
      <c r="AR124" s="247"/>
      <c r="AS124" s="247"/>
      <c r="AT124" s="247"/>
      <c r="AU124" s="247"/>
      <c r="AV124" s="247"/>
      <c r="AW124" s="247"/>
      <c r="AX124" s="247"/>
      <c r="AY124" s="247"/>
      <c r="AZ124" s="247"/>
      <c r="BA124" s="247"/>
      <c r="BB124" s="247"/>
      <c r="BC124" s="247"/>
      <c r="BD124" s="247"/>
      <c r="BE124" s="247"/>
      <c r="BF124" s="247"/>
      <c r="BG124" s="247"/>
      <c r="BH124" s="247"/>
      <c r="BI124" s="247"/>
      <c r="BJ124" s="247"/>
      <c r="BK124" s="247"/>
      <c r="BL124" s="247"/>
      <c r="BM124" s="247"/>
      <c r="BN124" s="247"/>
      <c r="BO124" s="247"/>
      <c r="BP124" s="247"/>
      <c r="BQ124" s="247"/>
      <c r="BR124" s="247"/>
      <c r="BS124" s="247"/>
      <c r="BT124" s="247"/>
      <c r="BU124" s="247"/>
      <c r="BV124" s="247"/>
      <c r="BW124" s="247"/>
      <c r="BX124" s="247"/>
      <c r="BY124" s="247"/>
      <c r="BZ124" s="247"/>
      <c r="CA124" s="247"/>
      <c r="CB124" s="247"/>
      <c r="CC124" s="247"/>
      <c r="CD124" s="247"/>
      <c r="CE124" s="247"/>
      <c r="CF124" s="247"/>
      <c r="CG124" s="247"/>
      <c r="CH124" s="247"/>
      <c r="CI124" s="247"/>
      <c r="CJ124" s="247"/>
      <c r="CK124" s="247"/>
      <c r="CL124" s="247"/>
      <c r="CM124" s="247"/>
      <c r="CN124" s="247"/>
      <c r="CO124" s="247"/>
      <c r="CP124" s="247"/>
      <c r="CQ124" s="247"/>
      <c r="CR124" s="247"/>
      <c r="CS124" s="247"/>
      <c r="CT124" s="247"/>
      <c r="CU124" s="247"/>
      <c r="CV124" s="247"/>
      <c r="CW124" s="247"/>
      <c r="CX124" s="247"/>
      <c r="CY124" s="247"/>
      <c r="CZ124" s="247"/>
      <c r="DA124" s="247"/>
      <c r="DB124" s="247"/>
      <c r="DC124" s="247"/>
      <c r="DD124" s="247"/>
      <c r="DE124" s="247"/>
      <c r="DF124" s="247"/>
      <c r="DG124" s="247"/>
      <c r="DH124" s="247"/>
      <c r="DI124" s="247"/>
      <c r="DJ124" s="247"/>
      <c r="DK124" s="247"/>
      <c r="DL124" s="247"/>
      <c r="DM124" s="247"/>
      <c r="DN124" s="247"/>
      <c r="DO124" s="247"/>
      <c r="DP124" s="247"/>
      <c r="DQ124" s="247"/>
      <c r="DR124" s="247"/>
      <c r="DS124" s="247"/>
      <c r="DT124" s="247"/>
      <c r="DU124" s="247"/>
      <c r="DV124" s="247"/>
      <c r="DW124" s="247"/>
      <c r="DX124" s="247"/>
      <c r="DY124" s="247"/>
      <c r="DZ124" s="247"/>
      <c r="EA124" s="247"/>
      <c r="EB124" s="247"/>
      <c r="EC124" s="247"/>
      <c r="ED124" s="247"/>
      <c r="EE124" s="247"/>
      <c r="EF124" s="247"/>
      <c r="EG124" s="247"/>
      <c r="EH124" s="247"/>
      <c r="EI124" s="247"/>
      <c r="EJ124" s="247"/>
      <c r="EK124" s="247"/>
      <c r="EL124" s="247"/>
      <c r="EM124" s="247"/>
      <c r="EN124" s="247"/>
      <c r="EO124" s="247"/>
      <c r="EP124" s="247"/>
      <c r="EQ124" s="247"/>
      <c r="ER124" s="247"/>
      <c r="ES124" s="247"/>
      <c r="ET124" s="247"/>
      <c r="EU124" s="247"/>
      <c r="EV124" s="247"/>
      <c r="EW124" s="247"/>
      <c r="EX124" s="247"/>
      <c r="EY124" s="247"/>
      <c r="EZ124" s="247"/>
      <c r="FA124" s="247"/>
      <c r="FB124" s="247"/>
      <c r="FC124" s="247"/>
      <c r="FD124" s="247"/>
      <c r="FE124" s="247"/>
      <c r="FF124" s="247"/>
      <c r="FG124" s="247"/>
      <c r="FH124" s="247"/>
      <c r="FI124" s="247"/>
      <c r="FJ124" s="247"/>
      <c r="FK124" s="247"/>
      <c r="FL124" s="247"/>
      <c r="FM124" s="247"/>
      <c r="FN124" s="247"/>
      <c r="FO124" s="247"/>
      <c r="FP124" s="247"/>
      <c r="FQ124" s="247"/>
      <c r="FR124" s="247"/>
      <c r="FS124" s="247"/>
      <c r="FT124" s="247"/>
      <c r="FU124" s="247"/>
      <c r="FV124" s="247"/>
      <c r="FW124" s="247"/>
      <c r="FX124" s="247"/>
      <c r="FY124" s="247"/>
      <c r="FZ124" s="247"/>
      <c r="GA124" s="247"/>
      <c r="GB124" s="247"/>
      <c r="GC124" s="247"/>
      <c r="GD124" s="247"/>
      <c r="GE124" s="247"/>
      <c r="GF124" s="247"/>
      <c r="GG124" s="247"/>
      <c r="GH124" s="247"/>
      <c r="GI124" s="247"/>
      <c r="GJ124" s="247"/>
      <c r="GK124" s="247"/>
      <c r="GL124" s="247"/>
      <c r="GM124" s="247"/>
      <c r="GN124" s="247"/>
      <c r="GO124" s="247"/>
      <c r="GP124" s="247"/>
      <c r="GQ124" s="247"/>
      <c r="GR124" s="247"/>
      <c r="GS124" s="247"/>
      <c r="GT124" s="247"/>
      <c r="GU124" s="247"/>
      <c r="GV124" s="247"/>
      <c r="GW124" s="247"/>
      <c r="GX124" s="247"/>
      <c r="GY124" s="247"/>
      <c r="GZ124" s="247"/>
      <c r="HA124" s="247"/>
      <c r="HB124" s="247"/>
      <c r="HC124" s="247"/>
      <c r="HD124" s="247"/>
      <c r="HE124" s="247"/>
      <c r="HF124" s="247"/>
      <c r="HG124" s="247"/>
      <c r="HH124" s="247"/>
      <c r="HI124" s="247"/>
      <c r="HJ124" s="247"/>
      <c r="HK124" s="247"/>
      <c r="HL124" s="247"/>
      <c r="HM124" s="247"/>
      <c r="HN124" s="247"/>
      <c r="HO124" s="247"/>
      <c r="HP124" s="247"/>
      <c r="HQ124" s="247"/>
      <c r="HR124" s="247"/>
      <c r="HS124" s="247"/>
      <c r="HT124" s="247"/>
      <c r="HU124" s="247"/>
      <c r="HV124" s="247"/>
      <c r="HW124" s="247"/>
      <c r="HX124" s="247"/>
      <c r="HY124" s="247"/>
      <c r="HZ124" s="247"/>
      <c r="IA124" s="247"/>
      <c r="IB124" s="247"/>
      <c r="IC124" s="247"/>
      <c r="ID124" s="247"/>
      <c r="IE124" s="247"/>
      <c r="IF124" s="247"/>
      <c r="IG124" s="247"/>
      <c r="IH124" s="247"/>
      <c r="II124" s="247"/>
      <c r="IJ124" s="247"/>
      <c r="IK124" s="247"/>
      <c r="IL124" s="247"/>
      <c r="IM124" s="247"/>
      <c r="IN124" s="247"/>
      <c r="IO124" s="247"/>
      <c r="IP124" s="247"/>
      <c r="IQ124" s="247"/>
      <c r="IR124" s="247"/>
      <c r="IS124" s="247"/>
      <c r="IT124" s="247"/>
      <c r="IU124" s="247"/>
      <c r="IV124" s="247"/>
      <c r="IW124" s="247"/>
      <c r="IX124" s="247"/>
      <c r="IY124" s="247"/>
      <c r="IZ124" s="247"/>
      <c r="JA124" s="247"/>
      <c r="JB124" s="247"/>
      <c r="JC124" s="247"/>
      <c r="JD124" s="247"/>
      <c r="JE124" s="247"/>
      <c r="JF124" s="247"/>
      <c r="JG124" s="247"/>
      <c r="JH124" s="247"/>
      <c r="JI124" s="247"/>
      <c r="JJ124" s="247"/>
      <c r="JK124" s="247"/>
      <c r="JL124" s="247"/>
      <c r="JM124" s="247"/>
      <c r="JN124" s="247"/>
      <c r="JO124" s="247"/>
      <c r="JP124" s="247"/>
      <c r="JQ124" s="247"/>
      <c r="JR124" s="247"/>
      <c r="JS124" s="247"/>
      <c r="JT124" s="247"/>
      <c r="JU124" s="247"/>
      <c r="JV124" s="247"/>
      <c r="JW124" s="247"/>
      <c r="JX124" s="247"/>
      <c r="JY124" s="247"/>
      <c r="JZ124" s="247"/>
      <c r="KA124" s="247"/>
      <c r="KB124" s="247"/>
      <c r="KC124" s="247"/>
      <c r="KD124" s="247"/>
      <c r="KE124" s="247"/>
      <c r="KF124" s="247"/>
      <c r="KG124" s="247"/>
      <c r="KH124" s="247"/>
      <c r="KI124" s="247"/>
      <c r="KJ124" s="247"/>
      <c r="KK124" s="247"/>
      <c r="KL124" s="247"/>
      <c r="KM124" s="247"/>
      <c r="KN124" s="247"/>
      <c r="KO124" s="247"/>
      <c r="KP124" s="247"/>
      <c r="KQ124" s="247"/>
      <c r="KR124" s="247"/>
      <c r="KS124" s="247"/>
      <c r="KT124" s="247"/>
      <c r="KU124" s="247"/>
      <c r="KV124" s="247"/>
      <c r="KW124" s="247"/>
      <c r="KX124" s="247"/>
      <c r="KY124" s="247"/>
      <c r="KZ124" s="247"/>
      <c r="LA124" s="247"/>
      <c r="LB124" s="247"/>
      <c r="LC124" s="247"/>
      <c r="LD124" s="247"/>
      <c r="LE124" s="247"/>
      <c r="LF124" s="247"/>
      <c r="LG124" s="247"/>
      <c r="LH124" s="247"/>
      <c r="LI124" s="247"/>
      <c r="LJ124" s="247"/>
      <c r="LK124" s="247"/>
      <c r="LL124" s="247"/>
      <c r="LM124" s="247"/>
      <c r="LN124" s="247"/>
      <c r="LO124" s="247"/>
      <c r="LP124" s="247"/>
      <c r="LQ124" s="247"/>
      <c r="LR124" s="247"/>
      <c r="LS124" s="247"/>
      <c r="LT124" s="247"/>
      <c r="LU124" s="247"/>
      <c r="LV124" s="247"/>
      <c r="LW124" s="247"/>
      <c r="LX124" s="247"/>
      <c r="LY124" s="247"/>
      <c r="LZ124" s="247"/>
      <c r="MA124" s="247"/>
      <c r="MB124" s="247"/>
      <c r="MC124" s="247"/>
      <c r="MD124" s="247"/>
      <c r="ME124" s="247"/>
      <c r="MF124" s="247"/>
      <c r="MG124" s="247"/>
      <c r="MH124" s="247"/>
      <c r="MI124" s="247"/>
      <c r="MJ124" s="247"/>
      <c r="MK124" s="247"/>
      <c r="ML124" s="247"/>
      <c r="MM124" s="247"/>
      <c r="MN124" s="247"/>
      <c r="MO124" s="247"/>
      <c r="MP124" s="247"/>
      <c r="MQ124" s="247"/>
      <c r="MR124" s="247"/>
      <c r="MS124" s="247"/>
      <c r="MT124" s="247"/>
      <c r="MU124" s="247"/>
      <c r="MV124" s="247"/>
      <c r="MW124" s="247"/>
      <c r="MX124" s="247"/>
      <c r="MY124" s="247"/>
      <c r="MZ124" s="247"/>
      <c r="NA124" s="247"/>
      <c r="NB124" s="247"/>
      <c r="NC124" s="247"/>
      <c r="ND124" s="247"/>
      <c r="NE124" s="247"/>
      <c r="NF124" s="247"/>
      <c r="NG124" s="247"/>
      <c r="NH124" s="247"/>
      <c r="NI124" s="247"/>
      <c r="NJ124" s="247"/>
      <c r="NK124" s="247"/>
      <c r="NL124" s="247"/>
      <c r="NM124" s="247"/>
      <c r="NN124" s="247"/>
      <c r="NO124" s="247"/>
      <c r="NP124" s="247"/>
      <c r="NQ124" s="247"/>
      <c r="NR124" s="247"/>
      <c r="NS124" s="247"/>
      <c r="NT124" s="247"/>
      <c r="NU124" s="247"/>
      <c r="NV124" s="247"/>
      <c r="NW124" s="247"/>
      <c r="NX124" s="247"/>
      <c r="NY124" s="247"/>
      <c r="NZ124" s="247"/>
      <c r="OA124" s="247"/>
      <c r="OB124" s="247"/>
      <c r="OC124" s="247"/>
      <c r="OD124" s="247"/>
      <c r="OE124" s="247"/>
      <c r="OF124" s="247"/>
      <c r="OG124" s="247"/>
      <c r="OH124" s="247"/>
      <c r="OI124" s="247"/>
      <c r="OJ124" s="247"/>
      <c r="OK124" s="247"/>
      <c r="OL124" s="247"/>
      <c r="OM124" s="247"/>
      <c r="ON124" s="247"/>
      <c r="OO124" s="247"/>
      <c r="OP124" s="247"/>
      <c r="OQ124" s="247"/>
      <c r="OR124" s="247"/>
      <c r="OS124" s="247"/>
      <c r="OT124" s="247"/>
      <c r="OU124" s="247"/>
      <c r="OV124" s="247"/>
      <c r="OW124" s="247"/>
      <c r="OX124" s="247"/>
      <c r="OY124" s="247"/>
      <c r="OZ124" s="247"/>
      <c r="PA124" s="247"/>
      <c r="PB124" s="247"/>
      <c r="PC124" s="247"/>
      <c r="PD124" s="247"/>
      <c r="PE124" s="247"/>
      <c r="PF124" s="247"/>
      <c r="PG124" s="247"/>
      <c r="PH124" s="247"/>
      <c r="PI124" s="247"/>
      <c r="PJ124" s="247"/>
      <c r="PK124" s="247"/>
      <c r="PL124" s="247"/>
      <c r="PM124" s="247"/>
      <c r="PN124" s="247"/>
      <c r="PO124" s="247"/>
      <c r="PP124" s="247"/>
      <c r="PQ124" s="247"/>
      <c r="PR124" s="247"/>
      <c r="PS124" s="247"/>
      <c r="PT124" s="247"/>
      <c r="PU124" s="247"/>
      <c r="PV124" s="247"/>
      <c r="PW124" s="247"/>
      <c r="PX124" s="247"/>
      <c r="PY124" s="247"/>
      <c r="PZ124" s="247"/>
      <c r="QA124" s="247"/>
      <c r="QB124" s="247"/>
      <c r="QC124" s="247"/>
      <c r="QD124" s="247"/>
      <c r="QE124" s="247"/>
      <c r="QF124" s="247"/>
      <c r="QG124" s="247"/>
      <c r="QH124" s="247"/>
      <c r="QI124" s="247"/>
      <c r="QJ124" s="247"/>
      <c r="QK124" s="247"/>
      <c r="QL124" s="247"/>
      <c r="QM124" s="247"/>
      <c r="QN124" s="247"/>
      <c r="QO124" s="247"/>
      <c r="QP124" s="247"/>
      <c r="QQ124" s="247"/>
      <c r="QR124" s="247"/>
      <c r="QS124" s="247"/>
      <c r="QT124" s="247"/>
      <c r="QU124" s="247"/>
      <c r="QV124" s="247"/>
      <c r="QW124" s="247"/>
      <c r="QX124" s="247"/>
      <c r="QY124" s="247"/>
      <c r="QZ124" s="247"/>
      <c r="RA124" s="247"/>
      <c r="RB124" s="247"/>
      <c r="RC124" s="247"/>
      <c r="RD124" s="247"/>
      <c r="RE124" s="247"/>
      <c r="RF124" s="247"/>
      <c r="RG124" s="247"/>
      <c r="RH124" s="247"/>
      <c r="RI124" s="247"/>
      <c r="RJ124" s="247"/>
      <c r="RK124" s="247"/>
      <c r="RL124" s="247"/>
      <c r="RM124" s="247"/>
      <c r="RN124" s="247"/>
      <c r="RO124" s="247"/>
      <c r="RP124" s="247"/>
      <c r="RQ124" s="247"/>
      <c r="RR124" s="247"/>
      <c r="RS124" s="247"/>
      <c r="RT124" s="247"/>
      <c r="RU124" s="247"/>
      <c r="RV124" s="247"/>
      <c r="RW124" s="247"/>
      <c r="RX124" s="247"/>
      <c r="RY124" s="247"/>
      <c r="RZ124" s="247"/>
      <c r="SA124" s="247"/>
      <c r="SB124" s="247"/>
      <c r="SC124" s="247"/>
      <c r="SD124" s="247"/>
      <c r="SE124" s="247"/>
      <c r="SF124" s="247"/>
      <c r="SG124" s="247"/>
      <c r="SH124" s="247"/>
      <c r="SI124" s="247"/>
      <c r="SJ124" s="247"/>
      <c r="SK124" s="247"/>
      <c r="SL124" s="247"/>
      <c r="SM124" s="247"/>
      <c r="SN124" s="247"/>
      <c r="SO124" s="247"/>
      <c r="SP124" s="247"/>
      <c r="SQ124" s="247"/>
      <c r="SR124" s="247"/>
      <c r="SS124" s="247"/>
      <c r="ST124" s="247"/>
      <c r="SU124" s="247"/>
      <c r="SV124" s="247"/>
      <c r="SW124" s="247"/>
      <c r="SX124" s="247"/>
      <c r="SY124" s="247"/>
      <c r="SZ124" s="247"/>
      <c r="TA124" s="247"/>
      <c r="TB124" s="247"/>
      <c r="TC124" s="247"/>
      <c r="TD124" s="247"/>
      <c r="TE124" s="247"/>
      <c r="TF124" s="247"/>
      <c r="TG124" s="247"/>
      <c r="TH124" s="247"/>
      <c r="TI124" s="247"/>
      <c r="TJ124" s="247"/>
      <c r="TK124" s="247"/>
      <c r="TL124" s="247"/>
      <c r="TM124" s="247"/>
      <c r="TN124" s="247"/>
      <c r="TO124" s="247"/>
      <c r="TP124" s="247"/>
      <c r="TQ124" s="247"/>
      <c r="TR124" s="247"/>
      <c r="TS124" s="247"/>
      <c r="TT124" s="247"/>
      <c r="TU124" s="247"/>
      <c r="TV124" s="247"/>
      <c r="TW124" s="247"/>
      <c r="TX124" s="247"/>
      <c r="TY124" s="247"/>
      <c r="TZ124" s="247"/>
      <c r="UA124" s="247"/>
      <c r="UB124" s="247"/>
      <c r="UC124" s="247"/>
      <c r="UD124" s="247"/>
      <c r="UE124" s="247"/>
      <c r="UF124" s="247"/>
      <c r="UG124" s="247"/>
      <c r="UH124" s="247"/>
      <c r="UI124" s="247"/>
      <c r="UJ124" s="247"/>
      <c r="UK124" s="247"/>
      <c r="UL124" s="247"/>
      <c r="UM124" s="247"/>
      <c r="UN124" s="247"/>
      <c r="UO124" s="247"/>
      <c r="UP124" s="247"/>
      <c r="UQ124" s="247"/>
      <c r="UR124" s="247"/>
      <c r="US124" s="247"/>
      <c r="UT124" s="247"/>
      <c r="UU124" s="247"/>
      <c r="UV124" s="247"/>
      <c r="UW124" s="247"/>
      <c r="UX124" s="247"/>
      <c r="UY124" s="247"/>
      <c r="UZ124" s="247"/>
      <c r="VA124" s="247"/>
      <c r="VB124" s="247"/>
      <c r="VC124" s="247"/>
      <c r="VD124" s="247"/>
      <c r="VE124" s="247"/>
      <c r="VF124" s="247"/>
      <c r="VG124" s="247"/>
      <c r="VH124" s="247"/>
      <c r="VI124" s="247"/>
      <c r="VJ124" s="247"/>
      <c r="VK124" s="247"/>
      <c r="VL124" s="247"/>
      <c r="VM124" s="247"/>
      <c r="VN124" s="247"/>
      <c r="VO124" s="247"/>
      <c r="VP124" s="247"/>
      <c r="VQ124" s="247"/>
      <c r="VR124" s="247"/>
      <c r="VS124" s="247"/>
      <c r="VT124" s="247"/>
      <c r="VU124" s="247"/>
      <c r="VV124" s="247"/>
      <c r="VW124" s="247"/>
      <c r="VX124" s="247"/>
      <c r="VY124" s="247"/>
      <c r="VZ124" s="247"/>
      <c r="WA124" s="247"/>
      <c r="WB124" s="247"/>
      <c r="WC124" s="247"/>
      <c r="WD124" s="247"/>
      <c r="WE124" s="247"/>
      <c r="WF124" s="247"/>
      <c r="WG124" s="247"/>
      <c r="WH124" s="247"/>
      <c r="WI124" s="247"/>
      <c r="WJ124" s="247"/>
      <c r="WK124" s="247"/>
      <c r="WL124" s="247"/>
      <c r="WM124" s="247"/>
      <c r="WN124" s="247"/>
      <c r="WO124" s="247"/>
      <c r="WP124" s="247"/>
      <c r="WQ124" s="247"/>
      <c r="WR124" s="247"/>
      <c r="WS124" s="247"/>
      <c r="WT124" s="247"/>
      <c r="WU124" s="247"/>
      <c r="WV124" s="247"/>
      <c r="WW124" s="247"/>
      <c r="WX124" s="247"/>
      <c r="WY124" s="247"/>
      <c r="WZ124" s="247"/>
      <c r="XA124" s="247"/>
      <c r="XB124" s="247"/>
      <c r="XC124" s="247"/>
      <c r="XD124" s="247"/>
      <c r="XE124" s="247"/>
      <c r="XF124" s="247"/>
      <c r="XG124" s="247"/>
      <c r="XH124" s="247"/>
      <c r="XI124" s="247"/>
      <c r="XJ124" s="247"/>
      <c r="XK124" s="247"/>
      <c r="XL124" s="247"/>
      <c r="XM124" s="247"/>
      <c r="XN124" s="247"/>
      <c r="XO124" s="247"/>
      <c r="XP124" s="247"/>
      <c r="XQ124" s="247"/>
      <c r="XR124" s="247"/>
      <c r="XS124" s="247"/>
      <c r="XT124" s="247"/>
      <c r="XU124" s="247"/>
      <c r="XV124" s="247"/>
      <c r="XW124" s="247"/>
      <c r="XX124" s="247"/>
      <c r="XY124" s="247"/>
      <c r="XZ124" s="247"/>
      <c r="YA124" s="247"/>
      <c r="YB124" s="247"/>
      <c r="YC124" s="247"/>
      <c r="YD124" s="247"/>
      <c r="YE124" s="247"/>
      <c r="YF124" s="247"/>
      <c r="YG124" s="247"/>
      <c r="YH124" s="247"/>
      <c r="YI124" s="247"/>
      <c r="YJ124" s="247"/>
      <c r="YK124" s="247"/>
      <c r="YL124" s="247"/>
      <c r="YM124" s="247"/>
      <c r="YN124" s="247"/>
      <c r="YO124" s="247"/>
      <c r="YP124" s="247"/>
      <c r="YQ124" s="247"/>
      <c r="YR124" s="247"/>
      <c r="YS124" s="247"/>
      <c r="YT124" s="247"/>
      <c r="YU124" s="247"/>
      <c r="YV124" s="247"/>
      <c r="YW124" s="247"/>
      <c r="YX124" s="247"/>
      <c r="YY124" s="247"/>
      <c r="YZ124" s="247"/>
      <c r="ZA124" s="247"/>
      <c r="ZB124" s="247"/>
      <c r="ZC124" s="247"/>
      <c r="ZD124" s="247"/>
      <c r="ZE124" s="247"/>
      <c r="ZF124" s="247"/>
      <c r="ZG124" s="247"/>
      <c r="ZH124" s="247"/>
      <c r="ZI124" s="247"/>
      <c r="ZJ124" s="247"/>
      <c r="ZK124" s="247"/>
      <c r="ZL124" s="247"/>
      <c r="ZM124" s="247"/>
      <c r="ZN124" s="247"/>
      <c r="ZO124" s="247"/>
      <c r="ZP124" s="247"/>
      <c r="ZQ124" s="247"/>
      <c r="ZR124" s="247"/>
      <c r="ZS124" s="247"/>
      <c r="ZT124" s="247"/>
      <c r="ZU124" s="247"/>
      <c r="ZV124" s="247"/>
      <c r="ZW124" s="247"/>
      <c r="ZX124" s="247"/>
      <c r="ZY124" s="247"/>
      <c r="ZZ124" s="247"/>
      <c r="AAA124" s="247"/>
      <c r="AAB124" s="247"/>
      <c r="AAC124" s="247"/>
      <c r="AAD124" s="247"/>
      <c r="AAE124" s="247"/>
      <c r="AAF124" s="247"/>
      <c r="AAG124" s="247"/>
      <c r="AAH124" s="247"/>
      <c r="AAI124" s="247"/>
      <c r="AAJ124" s="247"/>
      <c r="AAK124" s="247"/>
      <c r="AAL124" s="247"/>
      <c r="AAM124" s="247"/>
      <c r="AAN124" s="247"/>
      <c r="AAO124" s="247"/>
      <c r="AAP124" s="247"/>
      <c r="AAQ124" s="247"/>
      <c r="AAR124" s="247"/>
      <c r="AAS124" s="247"/>
      <c r="AAT124" s="247"/>
      <c r="AAU124" s="247"/>
      <c r="AAV124" s="247"/>
      <c r="AAW124" s="247"/>
      <c r="AAX124" s="247"/>
      <c r="AAY124" s="247"/>
      <c r="AAZ124" s="247"/>
      <c r="ABA124" s="247"/>
      <c r="ABB124" s="247"/>
      <c r="ABC124" s="247"/>
      <c r="ABD124" s="247"/>
      <c r="ABE124" s="247"/>
      <c r="ABF124" s="247"/>
      <c r="ABG124" s="247"/>
      <c r="ABH124" s="247"/>
      <c r="ABI124" s="247"/>
      <c r="ABJ124" s="247"/>
      <c r="ABK124" s="247"/>
      <c r="ABL124" s="247"/>
      <c r="ABM124" s="247"/>
      <c r="ABN124" s="247"/>
      <c r="ABO124" s="247"/>
      <c r="ABP124" s="247"/>
      <c r="ABQ124" s="247"/>
      <c r="ABR124" s="247"/>
      <c r="ABS124" s="247"/>
      <c r="ABT124" s="247"/>
      <c r="ABU124" s="247"/>
      <c r="ABV124" s="247"/>
      <c r="ABW124" s="247"/>
      <c r="ABX124" s="247"/>
      <c r="ABY124" s="247"/>
      <c r="ABZ124" s="247"/>
      <c r="ACA124" s="247"/>
      <c r="ACB124" s="247"/>
      <c r="ACC124" s="247"/>
      <c r="ACD124" s="247"/>
      <c r="ACE124" s="247"/>
      <c r="ACF124" s="247"/>
      <c r="ACG124" s="247"/>
      <c r="ACH124" s="247"/>
      <c r="ACI124" s="247"/>
      <c r="ACJ124" s="247"/>
      <c r="ACK124" s="247"/>
      <c r="ACL124" s="247"/>
      <c r="ACM124" s="247"/>
      <c r="ACN124" s="247"/>
      <c r="ACO124" s="247"/>
      <c r="ACP124" s="247"/>
      <c r="ACQ124" s="247"/>
      <c r="ACR124" s="247"/>
      <c r="ACS124" s="247"/>
      <c r="ACT124" s="247"/>
      <c r="ACU124" s="247"/>
      <c r="ACV124" s="247"/>
      <c r="ACW124" s="247"/>
      <c r="ACX124" s="247"/>
      <c r="ACY124" s="247"/>
      <c r="ACZ124" s="247"/>
      <c r="ADA124" s="247"/>
      <c r="ADB124" s="247"/>
      <c r="ADC124" s="247"/>
      <c r="ADD124" s="247"/>
      <c r="ADE124" s="247"/>
      <c r="ADF124" s="247"/>
      <c r="ADG124" s="247"/>
      <c r="ADH124" s="247"/>
      <c r="ADI124" s="247"/>
      <c r="ADJ124" s="247"/>
      <c r="ADK124" s="247"/>
      <c r="ADL124" s="247"/>
      <c r="ADM124" s="247"/>
      <c r="ADN124" s="247"/>
      <c r="ADO124" s="247"/>
      <c r="ADP124" s="247"/>
      <c r="ADQ124" s="247"/>
      <c r="ADR124" s="247"/>
      <c r="ADS124" s="247"/>
      <c r="ADT124" s="247"/>
      <c r="ADU124" s="247"/>
      <c r="ADV124" s="247"/>
      <c r="ADW124" s="247"/>
      <c r="ADX124" s="247"/>
      <c r="ADY124" s="247"/>
      <c r="ADZ124" s="247"/>
      <c r="AEA124" s="247"/>
      <c r="AEB124" s="247"/>
      <c r="AEC124" s="247"/>
      <c r="AED124" s="247"/>
      <c r="AEE124" s="247"/>
      <c r="AEF124" s="247"/>
      <c r="AEG124" s="247"/>
      <c r="AEH124" s="247"/>
      <c r="AEI124" s="247"/>
      <c r="AEJ124" s="247"/>
      <c r="AEK124" s="247"/>
      <c r="AEL124" s="247"/>
      <c r="AEM124" s="247"/>
      <c r="AEN124" s="247"/>
      <c r="AEO124" s="247"/>
      <c r="AEP124" s="247"/>
      <c r="AEQ124" s="247"/>
      <c r="AER124" s="247"/>
      <c r="AES124" s="247"/>
      <c r="AET124" s="247"/>
      <c r="AEU124" s="247"/>
      <c r="AEV124" s="247"/>
      <c r="AEW124" s="247"/>
      <c r="AEX124" s="247"/>
      <c r="AEY124" s="247"/>
      <c r="AEZ124" s="247"/>
      <c r="AFA124" s="247"/>
      <c r="AFB124" s="247"/>
      <c r="AFC124" s="247"/>
      <c r="AFD124" s="247"/>
      <c r="AFE124" s="247"/>
      <c r="AFF124" s="247"/>
      <c r="AFG124" s="247"/>
      <c r="AFH124" s="247"/>
      <c r="AFI124" s="247"/>
      <c r="AFJ124" s="247"/>
      <c r="AFK124" s="247"/>
      <c r="AFL124" s="247"/>
      <c r="AFM124" s="247"/>
      <c r="AFN124" s="247"/>
      <c r="AFO124" s="247"/>
      <c r="AFP124" s="247"/>
      <c r="AFQ124" s="247"/>
      <c r="AFR124" s="247"/>
      <c r="AFS124" s="247"/>
      <c r="AFT124" s="247"/>
      <c r="AFU124" s="247"/>
      <c r="AFV124" s="247"/>
      <c r="AFW124" s="247"/>
      <c r="AFX124" s="247"/>
      <c r="AFY124" s="247"/>
      <c r="AFZ124" s="247"/>
      <c r="AGA124" s="247"/>
      <c r="AGB124" s="247"/>
      <c r="AGC124" s="247"/>
      <c r="AGD124" s="247"/>
      <c r="AGE124" s="247"/>
      <c r="AGF124" s="247"/>
      <c r="AGG124" s="247"/>
      <c r="AGH124" s="247"/>
      <c r="AGI124" s="247"/>
      <c r="AGJ124" s="247"/>
      <c r="AGK124" s="247"/>
      <c r="AGL124" s="247"/>
      <c r="AGM124" s="247"/>
      <c r="AGN124" s="247"/>
      <c r="AGO124" s="247"/>
      <c r="AGP124" s="247"/>
      <c r="AGQ124" s="247"/>
      <c r="AGR124" s="247"/>
      <c r="AGS124" s="247"/>
      <c r="AGT124" s="247"/>
      <c r="AGU124" s="247"/>
      <c r="AGV124" s="247"/>
      <c r="AGW124" s="247"/>
      <c r="AGX124" s="247"/>
      <c r="AGY124" s="247"/>
      <c r="AGZ124" s="247"/>
      <c r="AHA124" s="247"/>
      <c r="AHB124" s="247"/>
      <c r="AHC124" s="247"/>
      <c r="AHD124" s="247"/>
      <c r="AHE124" s="247"/>
      <c r="AHF124" s="247"/>
      <c r="AHG124" s="247"/>
      <c r="AHH124" s="247"/>
      <c r="AHI124" s="247"/>
      <c r="AHJ124" s="247"/>
      <c r="AHK124" s="247"/>
      <c r="AHL124" s="247"/>
      <c r="AHM124" s="247"/>
      <c r="AHN124" s="247"/>
      <c r="AHO124" s="247"/>
      <c r="AHP124" s="247"/>
      <c r="AHQ124" s="247"/>
      <c r="AHR124" s="247"/>
      <c r="AHS124" s="247"/>
      <c r="AHT124" s="247"/>
      <c r="AHU124" s="247"/>
      <c r="AHV124" s="247"/>
      <c r="AHW124" s="247"/>
      <c r="AHX124" s="247"/>
      <c r="AHY124" s="247"/>
      <c r="AHZ124" s="247"/>
      <c r="AIA124" s="247"/>
      <c r="AIB124" s="247"/>
      <c r="AIC124" s="247"/>
      <c r="AID124" s="247"/>
      <c r="AIE124" s="247"/>
      <c r="AIF124" s="247"/>
      <c r="AIG124" s="247"/>
      <c r="AIH124" s="247"/>
      <c r="AII124" s="247"/>
      <c r="AIJ124" s="247"/>
      <c r="AIK124" s="247"/>
      <c r="AIL124" s="247"/>
      <c r="AIM124" s="247"/>
      <c r="AIN124" s="247"/>
      <c r="AIO124" s="247"/>
      <c r="AIP124" s="247"/>
      <c r="AIQ124" s="247"/>
      <c r="AIR124" s="247"/>
      <c r="AIS124" s="247"/>
      <c r="AIT124" s="247"/>
      <c r="AIU124" s="247"/>
      <c r="AIV124" s="247"/>
      <c r="AIW124" s="247"/>
      <c r="AIX124" s="247"/>
      <c r="AIY124" s="247"/>
      <c r="AIZ124" s="247"/>
      <c r="AJA124" s="247"/>
      <c r="AJB124" s="247"/>
      <c r="AJC124" s="247"/>
      <c r="AJD124" s="247"/>
      <c r="AJE124" s="247"/>
      <c r="AJF124" s="247"/>
      <c r="AJG124" s="247"/>
      <c r="AJH124" s="247"/>
      <c r="AJI124" s="247"/>
      <c r="AJJ124" s="247"/>
      <c r="AJK124" s="247"/>
      <c r="AJL124" s="247"/>
      <c r="AJM124" s="247"/>
      <c r="AJN124" s="247"/>
      <c r="AJO124" s="247"/>
      <c r="AJP124" s="247"/>
      <c r="AJQ124" s="247"/>
      <c r="AJR124" s="247"/>
      <c r="AJS124" s="247"/>
      <c r="AJT124" s="247"/>
      <c r="AJU124" s="247"/>
      <c r="AJV124" s="247"/>
      <c r="AJW124" s="247"/>
      <c r="AJX124" s="247"/>
      <c r="AJY124" s="247"/>
      <c r="AJZ124" s="247"/>
      <c r="AKA124" s="247"/>
      <c r="AKB124" s="247"/>
      <c r="AKC124" s="247"/>
      <c r="AKD124" s="247"/>
      <c r="AKE124" s="247"/>
      <c r="AKF124" s="247"/>
      <c r="AKG124" s="247"/>
      <c r="AKH124" s="247"/>
      <c r="AKI124" s="247"/>
      <c r="AKJ124" s="247"/>
      <c r="AKK124" s="247"/>
      <c r="AKL124" s="247"/>
      <c r="AKM124" s="247"/>
      <c r="AKN124" s="247"/>
      <c r="AKO124" s="247"/>
      <c r="AKP124" s="247"/>
      <c r="AKQ124" s="247"/>
      <c r="AKR124" s="247"/>
      <c r="AKS124" s="247"/>
      <c r="AKT124" s="247"/>
      <c r="AKU124" s="247"/>
      <c r="AKV124" s="247"/>
      <c r="AKW124" s="247"/>
      <c r="AKX124" s="247"/>
      <c r="AKY124" s="247"/>
      <c r="AKZ124" s="247"/>
      <c r="ALA124" s="247"/>
      <c r="ALB124" s="247"/>
      <c r="ALC124" s="247"/>
      <c r="ALD124" s="247"/>
      <c r="ALE124" s="247"/>
      <c r="ALF124" s="247"/>
      <c r="ALG124" s="247"/>
      <c r="ALH124" s="247"/>
      <c r="ALI124" s="247"/>
      <c r="ALJ124" s="247"/>
      <c r="ALK124" s="247"/>
      <c r="ALL124" s="247"/>
      <c r="ALM124" s="247"/>
      <c r="ALN124" s="247"/>
      <c r="ALO124" s="247"/>
      <c r="ALP124" s="247"/>
    </row>
    <row r="125" spans="1:1004" s="73" customFormat="1" ht="22.9" customHeight="1" x14ac:dyDescent="0.2">
      <c r="A125" s="279">
        <v>5.2100000000000097</v>
      </c>
      <c r="B125" s="296" t="s">
        <v>166</v>
      </c>
      <c r="C125" s="290">
        <v>1</v>
      </c>
      <c r="D125" s="293" t="s">
        <v>3</v>
      </c>
      <c r="E125" s="272"/>
      <c r="F125" s="290">
        <f t="shared" si="2"/>
        <v>0</v>
      </c>
      <c r="G125" s="267"/>
    </row>
    <row r="126" spans="1:1004" s="73" customFormat="1" ht="22.9" customHeight="1" x14ac:dyDescent="0.2">
      <c r="A126" s="279">
        <v>5.2200000000000104</v>
      </c>
      <c r="B126" s="296" t="s">
        <v>392</v>
      </c>
      <c r="C126" s="290">
        <v>1</v>
      </c>
      <c r="D126" s="293" t="s">
        <v>3</v>
      </c>
      <c r="E126" s="272"/>
      <c r="F126" s="290">
        <f>+(C126*E126)</f>
        <v>0</v>
      </c>
      <c r="G126" s="267"/>
    </row>
    <row r="127" spans="1:1004" ht="16.5" thickBot="1" x14ac:dyDescent="0.25">
      <c r="A127" s="260"/>
      <c r="B127" s="255"/>
      <c r="C127" s="261"/>
      <c r="D127" s="262"/>
      <c r="E127" s="265"/>
      <c r="F127" s="264"/>
      <c r="G127" s="264">
        <f>SUM(F105:F126)</f>
        <v>0</v>
      </c>
    </row>
    <row r="128" spans="1:1004" s="309" customFormat="1" ht="17.25" thickTop="1" thickBot="1" x14ac:dyDescent="0.25">
      <c r="A128" s="341" t="s">
        <v>7</v>
      </c>
      <c r="B128" s="342" t="s">
        <v>380</v>
      </c>
      <c r="C128" s="342"/>
      <c r="D128" s="343"/>
      <c r="E128" s="342"/>
      <c r="F128" s="342"/>
      <c r="G128" s="267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</row>
    <row r="129" spans="1:1004" ht="16.5" thickTop="1" x14ac:dyDescent="0.2">
      <c r="A129" s="344">
        <v>6.1</v>
      </c>
      <c r="B129" s="303" t="s">
        <v>448</v>
      </c>
      <c r="C129" s="290">
        <v>150</v>
      </c>
      <c r="D129" s="293" t="s">
        <v>374</v>
      </c>
      <c r="E129" s="272"/>
      <c r="F129" s="290">
        <f t="shared" ref="F129:F145" si="3">+(E129*C129)</f>
        <v>0</v>
      </c>
      <c r="G129" s="322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  <c r="AP129" s="247"/>
      <c r="AQ129" s="247"/>
      <c r="AR129" s="247"/>
      <c r="AS129" s="247"/>
      <c r="AT129" s="247"/>
      <c r="AU129" s="247"/>
      <c r="AV129" s="247"/>
      <c r="AW129" s="247"/>
      <c r="AX129" s="247"/>
      <c r="AY129" s="247"/>
      <c r="AZ129" s="247"/>
      <c r="BA129" s="247"/>
      <c r="BB129" s="247"/>
      <c r="BC129" s="247"/>
      <c r="BD129" s="247"/>
      <c r="BE129" s="247"/>
      <c r="BF129" s="247"/>
      <c r="BG129" s="247"/>
      <c r="BH129" s="247"/>
      <c r="BI129" s="247"/>
      <c r="BJ129" s="247"/>
      <c r="BK129" s="247"/>
      <c r="BL129" s="247"/>
      <c r="BM129" s="247"/>
      <c r="BN129" s="247"/>
      <c r="BO129" s="247"/>
      <c r="BP129" s="247"/>
      <c r="BQ129" s="247"/>
      <c r="BR129" s="247"/>
      <c r="BS129" s="247"/>
      <c r="BT129" s="247"/>
      <c r="BU129" s="247"/>
      <c r="BV129" s="247"/>
      <c r="BW129" s="247"/>
      <c r="BX129" s="247"/>
      <c r="BY129" s="247"/>
      <c r="BZ129" s="247"/>
      <c r="CA129" s="247"/>
      <c r="CB129" s="247"/>
      <c r="CC129" s="247"/>
      <c r="CD129" s="247"/>
      <c r="CE129" s="247"/>
      <c r="CF129" s="247"/>
      <c r="CG129" s="247"/>
      <c r="CH129" s="247"/>
      <c r="CI129" s="247"/>
      <c r="CJ129" s="247"/>
      <c r="CK129" s="247"/>
      <c r="CL129" s="247"/>
      <c r="CM129" s="247"/>
      <c r="CN129" s="247"/>
      <c r="CO129" s="247"/>
      <c r="CP129" s="247"/>
      <c r="CQ129" s="247"/>
      <c r="CR129" s="247"/>
      <c r="CS129" s="247"/>
      <c r="CT129" s="247"/>
      <c r="CU129" s="247"/>
      <c r="CV129" s="247"/>
      <c r="CW129" s="247"/>
      <c r="CX129" s="247"/>
      <c r="CY129" s="247"/>
      <c r="CZ129" s="247"/>
      <c r="DA129" s="247"/>
      <c r="DB129" s="247"/>
      <c r="DC129" s="247"/>
      <c r="DD129" s="247"/>
      <c r="DE129" s="247"/>
      <c r="DF129" s="247"/>
      <c r="DG129" s="247"/>
      <c r="DH129" s="247"/>
      <c r="DI129" s="247"/>
      <c r="DJ129" s="247"/>
      <c r="DK129" s="247"/>
      <c r="DL129" s="247"/>
      <c r="DM129" s="247"/>
      <c r="DN129" s="247"/>
      <c r="DO129" s="247"/>
      <c r="DP129" s="247"/>
      <c r="DQ129" s="247"/>
      <c r="DR129" s="247"/>
      <c r="DS129" s="247"/>
      <c r="DT129" s="247"/>
      <c r="DU129" s="247"/>
      <c r="DV129" s="247"/>
      <c r="DW129" s="247"/>
      <c r="DX129" s="247"/>
      <c r="DY129" s="247"/>
      <c r="DZ129" s="247"/>
      <c r="EA129" s="247"/>
      <c r="EB129" s="247"/>
      <c r="EC129" s="247"/>
      <c r="ED129" s="247"/>
      <c r="EE129" s="247"/>
      <c r="EF129" s="247"/>
      <c r="EG129" s="247"/>
      <c r="EH129" s="247"/>
      <c r="EI129" s="247"/>
      <c r="EJ129" s="247"/>
      <c r="EK129" s="247"/>
      <c r="EL129" s="247"/>
      <c r="EM129" s="247"/>
      <c r="EN129" s="247"/>
      <c r="EO129" s="247"/>
      <c r="EP129" s="247"/>
      <c r="EQ129" s="247"/>
      <c r="ER129" s="247"/>
      <c r="ES129" s="247"/>
      <c r="ET129" s="247"/>
      <c r="EU129" s="247"/>
      <c r="EV129" s="247"/>
      <c r="EW129" s="247"/>
      <c r="EX129" s="247"/>
      <c r="EY129" s="247"/>
      <c r="EZ129" s="247"/>
      <c r="FA129" s="247"/>
      <c r="FB129" s="247"/>
      <c r="FC129" s="247"/>
      <c r="FD129" s="247"/>
      <c r="FE129" s="247"/>
      <c r="FF129" s="247"/>
      <c r="FG129" s="247"/>
      <c r="FH129" s="247"/>
      <c r="FI129" s="247"/>
      <c r="FJ129" s="247"/>
      <c r="FK129" s="247"/>
      <c r="FL129" s="247"/>
      <c r="FM129" s="247"/>
      <c r="FN129" s="247"/>
      <c r="FO129" s="247"/>
      <c r="FP129" s="247"/>
      <c r="FQ129" s="247"/>
      <c r="FR129" s="247"/>
      <c r="FS129" s="247"/>
      <c r="FT129" s="247"/>
      <c r="FU129" s="247"/>
      <c r="FV129" s="247"/>
      <c r="FW129" s="247"/>
      <c r="FX129" s="247"/>
      <c r="FY129" s="247"/>
      <c r="FZ129" s="247"/>
      <c r="GA129" s="247"/>
      <c r="GB129" s="247"/>
      <c r="GC129" s="247"/>
      <c r="GD129" s="247"/>
      <c r="GE129" s="247"/>
      <c r="GF129" s="247"/>
      <c r="GG129" s="247"/>
      <c r="GH129" s="247"/>
      <c r="GI129" s="247"/>
      <c r="GJ129" s="247"/>
      <c r="GK129" s="247"/>
      <c r="GL129" s="247"/>
      <c r="GM129" s="247"/>
      <c r="GN129" s="247"/>
      <c r="GO129" s="247"/>
      <c r="GP129" s="247"/>
      <c r="GQ129" s="247"/>
      <c r="GR129" s="247"/>
      <c r="GS129" s="247"/>
      <c r="GT129" s="247"/>
      <c r="GU129" s="247"/>
      <c r="GV129" s="247"/>
      <c r="GW129" s="247"/>
      <c r="GX129" s="247"/>
      <c r="GY129" s="247"/>
      <c r="GZ129" s="247"/>
      <c r="HA129" s="247"/>
      <c r="HB129" s="247"/>
      <c r="HC129" s="247"/>
      <c r="HD129" s="247"/>
      <c r="HE129" s="247"/>
      <c r="HF129" s="247"/>
      <c r="HG129" s="247"/>
      <c r="HH129" s="247"/>
      <c r="HI129" s="247"/>
      <c r="HJ129" s="247"/>
      <c r="HK129" s="247"/>
      <c r="HL129" s="247"/>
      <c r="HM129" s="247"/>
      <c r="HN129" s="247"/>
      <c r="HO129" s="247"/>
      <c r="HP129" s="247"/>
      <c r="HQ129" s="247"/>
      <c r="HR129" s="247"/>
      <c r="HS129" s="247"/>
      <c r="HT129" s="247"/>
      <c r="HU129" s="247"/>
      <c r="HV129" s="247"/>
      <c r="HW129" s="247"/>
      <c r="HX129" s="247"/>
      <c r="HY129" s="247"/>
      <c r="HZ129" s="247"/>
      <c r="IA129" s="247"/>
      <c r="IB129" s="247"/>
      <c r="IC129" s="247"/>
      <c r="ID129" s="247"/>
      <c r="IE129" s="247"/>
      <c r="IF129" s="247"/>
      <c r="IG129" s="247"/>
      <c r="IH129" s="247"/>
      <c r="II129" s="247"/>
      <c r="IJ129" s="247"/>
      <c r="IK129" s="247"/>
      <c r="IL129" s="247"/>
      <c r="IM129" s="247"/>
      <c r="IN129" s="247"/>
      <c r="IO129" s="247"/>
      <c r="IP129" s="247"/>
      <c r="IQ129" s="247"/>
      <c r="IR129" s="247"/>
      <c r="IS129" s="247"/>
      <c r="IT129" s="247"/>
      <c r="IU129" s="247"/>
      <c r="IV129" s="247"/>
      <c r="IW129" s="247"/>
      <c r="IX129" s="247"/>
      <c r="IY129" s="247"/>
      <c r="IZ129" s="247"/>
      <c r="JA129" s="247"/>
      <c r="JB129" s="247"/>
      <c r="JC129" s="247"/>
      <c r="JD129" s="247"/>
      <c r="JE129" s="247"/>
      <c r="JF129" s="247"/>
      <c r="JG129" s="247"/>
      <c r="JH129" s="247"/>
      <c r="JI129" s="247"/>
      <c r="JJ129" s="247"/>
      <c r="JK129" s="247"/>
      <c r="JL129" s="247"/>
      <c r="JM129" s="247"/>
      <c r="JN129" s="247"/>
      <c r="JO129" s="247"/>
      <c r="JP129" s="247"/>
      <c r="JQ129" s="247"/>
      <c r="JR129" s="247"/>
      <c r="JS129" s="247"/>
      <c r="JT129" s="247"/>
      <c r="JU129" s="247"/>
      <c r="JV129" s="247"/>
      <c r="JW129" s="247"/>
      <c r="JX129" s="247"/>
      <c r="JY129" s="247"/>
      <c r="JZ129" s="247"/>
      <c r="KA129" s="247"/>
      <c r="KB129" s="247"/>
      <c r="KC129" s="247"/>
      <c r="KD129" s="247"/>
      <c r="KE129" s="247"/>
      <c r="KF129" s="247"/>
      <c r="KG129" s="247"/>
      <c r="KH129" s="247"/>
      <c r="KI129" s="247"/>
      <c r="KJ129" s="247"/>
      <c r="KK129" s="247"/>
      <c r="KL129" s="247"/>
      <c r="KM129" s="247"/>
      <c r="KN129" s="247"/>
      <c r="KO129" s="247"/>
      <c r="KP129" s="247"/>
      <c r="KQ129" s="247"/>
      <c r="KR129" s="247"/>
      <c r="KS129" s="247"/>
      <c r="KT129" s="247"/>
      <c r="KU129" s="247"/>
      <c r="KV129" s="247"/>
      <c r="KW129" s="247"/>
      <c r="KX129" s="247"/>
      <c r="KY129" s="247"/>
      <c r="KZ129" s="247"/>
      <c r="LA129" s="247"/>
      <c r="LB129" s="247"/>
      <c r="LC129" s="247"/>
      <c r="LD129" s="247"/>
      <c r="LE129" s="247"/>
      <c r="LF129" s="247"/>
      <c r="LG129" s="247"/>
      <c r="LH129" s="247"/>
      <c r="LI129" s="247"/>
      <c r="LJ129" s="247"/>
      <c r="LK129" s="247"/>
      <c r="LL129" s="247"/>
      <c r="LM129" s="247"/>
      <c r="LN129" s="247"/>
      <c r="LO129" s="247"/>
      <c r="LP129" s="247"/>
      <c r="LQ129" s="247"/>
      <c r="LR129" s="247"/>
      <c r="LS129" s="247"/>
      <c r="LT129" s="247"/>
      <c r="LU129" s="247"/>
      <c r="LV129" s="247"/>
      <c r="LW129" s="247"/>
      <c r="LX129" s="247"/>
      <c r="LY129" s="247"/>
      <c r="LZ129" s="247"/>
      <c r="MA129" s="247"/>
      <c r="MB129" s="247"/>
      <c r="MC129" s="247"/>
      <c r="MD129" s="247"/>
      <c r="ME129" s="247"/>
      <c r="MF129" s="247"/>
      <c r="MG129" s="247"/>
      <c r="MH129" s="247"/>
      <c r="MI129" s="247"/>
      <c r="MJ129" s="247"/>
      <c r="MK129" s="247"/>
      <c r="ML129" s="247"/>
      <c r="MM129" s="247"/>
      <c r="MN129" s="247"/>
      <c r="MO129" s="247"/>
      <c r="MP129" s="247"/>
      <c r="MQ129" s="247"/>
      <c r="MR129" s="247"/>
      <c r="MS129" s="247"/>
      <c r="MT129" s="247"/>
      <c r="MU129" s="247"/>
      <c r="MV129" s="247"/>
      <c r="MW129" s="247"/>
      <c r="MX129" s="247"/>
      <c r="MY129" s="247"/>
      <c r="MZ129" s="247"/>
      <c r="NA129" s="247"/>
      <c r="NB129" s="247"/>
      <c r="NC129" s="247"/>
      <c r="ND129" s="247"/>
      <c r="NE129" s="247"/>
      <c r="NF129" s="247"/>
      <c r="NG129" s="247"/>
      <c r="NH129" s="247"/>
      <c r="NI129" s="247"/>
      <c r="NJ129" s="247"/>
      <c r="NK129" s="247"/>
      <c r="NL129" s="247"/>
      <c r="NM129" s="247"/>
      <c r="NN129" s="247"/>
      <c r="NO129" s="247"/>
      <c r="NP129" s="247"/>
      <c r="NQ129" s="247"/>
      <c r="NR129" s="247"/>
      <c r="NS129" s="247"/>
      <c r="NT129" s="247"/>
      <c r="NU129" s="247"/>
      <c r="NV129" s="247"/>
      <c r="NW129" s="247"/>
      <c r="NX129" s="247"/>
      <c r="NY129" s="247"/>
      <c r="NZ129" s="247"/>
      <c r="OA129" s="247"/>
      <c r="OB129" s="247"/>
      <c r="OC129" s="247"/>
      <c r="OD129" s="247"/>
      <c r="OE129" s="247"/>
      <c r="OF129" s="247"/>
      <c r="OG129" s="247"/>
      <c r="OH129" s="247"/>
      <c r="OI129" s="247"/>
      <c r="OJ129" s="247"/>
      <c r="OK129" s="247"/>
      <c r="OL129" s="247"/>
      <c r="OM129" s="247"/>
      <c r="ON129" s="247"/>
      <c r="OO129" s="247"/>
      <c r="OP129" s="247"/>
      <c r="OQ129" s="247"/>
      <c r="OR129" s="247"/>
      <c r="OS129" s="247"/>
      <c r="OT129" s="247"/>
      <c r="OU129" s="247"/>
      <c r="OV129" s="247"/>
      <c r="OW129" s="247"/>
      <c r="OX129" s="247"/>
      <c r="OY129" s="247"/>
      <c r="OZ129" s="247"/>
      <c r="PA129" s="247"/>
      <c r="PB129" s="247"/>
      <c r="PC129" s="247"/>
      <c r="PD129" s="247"/>
      <c r="PE129" s="247"/>
      <c r="PF129" s="247"/>
      <c r="PG129" s="247"/>
      <c r="PH129" s="247"/>
      <c r="PI129" s="247"/>
      <c r="PJ129" s="247"/>
      <c r="PK129" s="247"/>
      <c r="PL129" s="247"/>
      <c r="PM129" s="247"/>
      <c r="PN129" s="247"/>
      <c r="PO129" s="247"/>
      <c r="PP129" s="247"/>
      <c r="PQ129" s="247"/>
      <c r="PR129" s="247"/>
      <c r="PS129" s="247"/>
      <c r="PT129" s="247"/>
      <c r="PU129" s="247"/>
      <c r="PV129" s="247"/>
      <c r="PW129" s="247"/>
      <c r="PX129" s="247"/>
      <c r="PY129" s="247"/>
      <c r="PZ129" s="247"/>
      <c r="QA129" s="247"/>
      <c r="QB129" s="247"/>
      <c r="QC129" s="247"/>
      <c r="QD129" s="247"/>
      <c r="QE129" s="247"/>
      <c r="QF129" s="247"/>
      <c r="QG129" s="247"/>
      <c r="QH129" s="247"/>
      <c r="QI129" s="247"/>
      <c r="QJ129" s="247"/>
      <c r="QK129" s="247"/>
      <c r="QL129" s="247"/>
      <c r="QM129" s="247"/>
      <c r="QN129" s="247"/>
      <c r="QO129" s="247"/>
      <c r="QP129" s="247"/>
      <c r="QQ129" s="247"/>
      <c r="QR129" s="247"/>
      <c r="QS129" s="247"/>
      <c r="QT129" s="247"/>
      <c r="QU129" s="247"/>
      <c r="QV129" s="247"/>
      <c r="QW129" s="247"/>
      <c r="QX129" s="247"/>
      <c r="QY129" s="247"/>
      <c r="QZ129" s="247"/>
      <c r="RA129" s="247"/>
      <c r="RB129" s="247"/>
      <c r="RC129" s="247"/>
      <c r="RD129" s="247"/>
      <c r="RE129" s="247"/>
      <c r="RF129" s="247"/>
      <c r="RG129" s="247"/>
      <c r="RH129" s="247"/>
      <c r="RI129" s="247"/>
      <c r="RJ129" s="247"/>
      <c r="RK129" s="247"/>
      <c r="RL129" s="247"/>
      <c r="RM129" s="247"/>
      <c r="RN129" s="247"/>
      <c r="RO129" s="247"/>
      <c r="RP129" s="247"/>
      <c r="RQ129" s="247"/>
      <c r="RR129" s="247"/>
      <c r="RS129" s="247"/>
      <c r="RT129" s="247"/>
      <c r="RU129" s="247"/>
      <c r="RV129" s="247"/>
      <c r="RW129" s="247"/>
      <c r="RX129" s="247"/>
      <c r="RY129" s="247"/>
      <c r="RZ129" s="247"/>
      <c r="SA129" s="247"/>
      <c r="SB129" s="247"/>
      <c r="SC129" s="247"/>
      <c r="SD129" s="247"/>
      <c r="SE129" s="247"/>
      <c r="SF129" s="247"/>
      <c r="SG129" s="247"/>
      <c r="SH129" s="247"/>
      <c r="SI129" s="247"/>
      <c r="SJ129" s="247"/>
      <c r="SK129" s="247"/>
      <c r="SL129" s="247"/>
      <c r="SM129" s="247"/>
      <c r="SN129" s="247"/>
      <c r="SO129" s="247"/>
      <c r="SP129" s="247"/>
      <c r="SQ129" s="247"/>
      <c r="SR129" s="247"/>
      <c r="SS129" s="247"/>
      <c r="ST129" s="247"/>
      <c r="SU129" s="247"/>
      <c r="SV129" s="247"/>
      <c r="SW129" s="247"/>
      <c r="SX129" s="247"/>
      <c r="SY129" s="247"/>
      <c r="SZ129" s="247"/>
      <c r="TA129" s="247"/>
      <c r="TB129" s="247"/>
      <c r="TC129" s="247"/>
      <c r="TD129" s="247"/>
      <c r="TE129" s="247"/>
      <c r="TF129" s="247"/>
      <c r="TG129" s="247"/>
      <c r="TH129" s="247"/>
      <c r="TI129" s="247"/>
      <c r="TJ129" s="247"/>
      <c r="TK129" s="247"/>
      <c r="TL129" s="247"/>
      <c r="TM129" s="247"/>
      <c r="TN129" s="247"/>
      <c r="TO129" s="247"/>
      <c r="TP129" s="247"/>
      <c r="TQ129" s="247"/>
      <c r="TR129" s="247"/>
      <c r="TS129" s="247"/>
      <c r="TT129" s="247"/>
      <c r="TU129" s="247"/>
      <c r="TV129" s="247"/>
      <c r="TW129" s="247"/>
      <c r="TX129" s="247"/>
      <c r="TY129" s="247"/>
      <c r="TZ129" s="247"/>
      <c r="UA129" s="247"/>
      <c r="UB129" s="247"/>
      <c r="UC129" s="247"/>
      <c r="UD129" s="247"/>
      <c r="UE129" s="247"/>
      <c r="UF129" s="247"/>
      <c r="UG129" s="247"/>
      <c r="UH129" s="247"/>
      <c r="UI129" s="247"/>
      <c r="UJ129" s="247"/>
      <c r="UK129" s="247"/>
      <c r="UL129" s="247"/>
      <c r="UM129" s="247"/>
      <c r="UN129" s="247"/>
      <c r="UO129" s="247"/>
      <c r="UP129" s="247"/>
      <c r="UQ129" s="247"/>
      <c r="UR129" s="247"/>
      <c r="US129" s="247"/>
      <c r="UT129" s="247"/>
      <c r="UU129" s="247"/>
      <c r="UV129" s="247"/>
      <c r="UW129" s="247"/>
      <c r="UX129" s="247"/>
      <c r="UY129" s="247"/>
      <c r="UZ129" s="247"/>
      <c r="VA129" s="247"/>
      <c r="VB129" s="247"/>
      <c r="VC129" s="247"/>
      <c r="VD129" s="247"/>
      <c r="VE129" s="247"/>
      <c r="VF129" s="247"/>
      <c r="VG129" s="247"/>
      <c r="VH129" s="247"/>
      <c r="VI129" s="247"/>
      <c r="VJ129" s="247"/>
      <c r="VK129" s="247"/>
      <c r="VL129" s="247"/>
      <c r="VM129" s="247"/>
      <c r="VN129" s="247"/>
      <c r="VO129" s="247"/>
      <c r="VP129" s="247"/>
      <c r="VQ129" s="247"/>
      <c r="VR129" s="247"/>
      <c r="VS129" s="247"/>
      <c r="VT129" s="247"/>
      <c r="VU129" s="247"/>
      <c r="VV129" s="247"/>
      <c r="VW129" s="247"/>
      <c r="VX129" s="247"/>
      <c r="VY129" s="247"/>
      <c r="VZ129" s="247"/>
      <c r="WA129" s="247"/>
      <c r="WB129" s="247"/>
      <c r="WC129" s="247"/>
      <c r="WD129" s="247"/>
      <c r="WE129" s="247"/>
      <c r="WF129" s="247"/>
      <c r="WG129" s="247"/>
      <c r="WH129" s="247"/>
      <c r="WI129" s="247"/>
      <c r="WJ129" s="247"/>
      <c r="WK129" s="247"/>
      <c r="WL129" s="247"/>
      <c r="WM129" s="247"/>
      <c r="WN129" s="247"/>
      <c r="WO129" s="247"/>
      <c r="WP129" s="247"/>
      <c r="WQ129" s="247"/>
      <c r="WR129" s="247"/>
      <c r="WS129" s="247"/>
      <c r="WT129" s="247"/>
      <c r="WU129" s="247"/>
      <c r="WV129" s="247"/>
      <c r="WW129" s="247"/>
      <c r="WX129" s="247"/>
      <c r="WY129" s="247"/>
      <c r="WZ129" s="247"/>
      <c r="XA129" s="247"/>
      <c r="XB129" s="247"/>
      <c r="XC129" s="247"/>
      <c r="XD129" s="247"/>
      <c r="XE129" s="247"/>
      <c r="XF129" s="247"/>
      <c r="XG129" s="247"/>
      <c r="XH129" s="247"/>
      <c r="XI129" s="247"/>
      <c r="XJ129" s="247"/>
      <c r="XK129" s="247"/>
      <c r="XL129" s="247"/>
      <c r="XM129" s="247"/>
      <c r="XN129" s="247"/>
      <c r="XO129" s="247"/>
      <c r="XP129" s="247"/>
      <c r="XQ129" s="247"/>
      <c r="XR129" s="247"/>
      <c r="XS129" s="247"/>
      <c r="XT129" s="247"/>
      <c r="XU129" s="247"/>
      <c r="XV129" s="247"/>
      <c r="XW129" s="247"/>
      <c r="XX129" s="247"/>
      <c r="XY129" s="247"/>
      <c r="XZ129" s="247"/>
      <c r="YA129" s="247"/>
      <c r="YB129" s="247"/>
      <c r="YC129" s="247"/>
      <c r="YD129" s="247"/>
      <c r="YE129" s="247"/>
      <c r="YF129" s="247"/>
      <c r="YG129" s="247"/>
      <c r="YH129" s="247"/>
      <c r="YI129" s="247"/>
      <c r="YJ129" s="247"/>
      <c r="YK129" s="247"/>
      <c r="YL129" s="247"/>
      <c r="YM129" s="247"/>
      <c r="YN129" s="247"/>
      <c r="YO129" s="247"/>
      <c r="YP129" s="247"/>
      <c r="YQ129" s="247"/>
      <c r="YR129" s="247"/>
      <c r="YS129" s="247"/>
      <c r="YT129" s="247"/>
      <c r="YU129" s="247"/>
      <c r="YV129" s="247"/>
      <c r="YW129" s="247"/>
      <c r="YX129" s="247"/>
      <c r="YY129" s="247"/>
      <c r="YZ129" s="247"/>
      <c r="ZA129" s="247"/>
      <c r="ZB129" s="247"/>
      <c r="ZC129" s="247"/>
      <c r="ZD129" s="247"/>
      <c r="ZE129" s="247"/>
      <c r="ZF129" s="247"/>
      <c r="ZG129" s="247"/>
      <c r="ZH129" s="247"/>
      <c r="ZI129" s="247"/>
      <c r="ZJ129" s="247"/>
      <c r="ZK129" s="247"/>
      <c r="ZL129" s="247"/>
      <c r="ZM129" s="247"/>
      <c r="ZN129" s="247"/>
      <c r="ZO129" s="247"/>
      <c r="ZP129" s="247"/>
      <c r="ZQ129" s="247"/>
      <c r="ZR129" s="247"/>
      <c r="ZS129" s="247"/>
      <c r="ZT129" s="247"/>
      <c r="ZU129" s="247"/>
      <c r="ZV129" s="247"/>
      <c r="ZW129" s="247"/>
      <c r="ZX129" s="247"/>
      <c r="ZY129" s="247"/>
      <c r="ZZ129" s="247"/>
      <c r="AAA129" s="247"/>
      <c r="AAB129" s="247"/>
      <c r="AAC129" s="247"/>
      <c r="AAD129" s="247"/>
      <c r="AAE129" s="247"/>
      <c r="AAF129" s="247"/>
      <c r="AAG129" s="247"/>
      <c r="AAH129" s="247"/>
      <c r="AAI129" s="247"/>
      <c r="AAJ129" s="247"/>
      <c r="AAK129" s="247"/>
      <c r="AAL129" s="247"/>
      <c r="AAM129" s="247"/>
      <c r="AAN129" s="247"/>
      <c r="AAO129" s="247"/>
      <c r="AAP129" s="247"/>
      <c r="AAQ129" s="247"/>
      <c r="AAR129" s="247"/>
      <c r="AAS129" s="247"/>
      <c r="AAT129" s="247"/>
      <c r="AAU129" s="247"/>
      <c r="AAV129" s="247"/>
      <c r="AAW129" s="247"/>
      <c r="AAX129" s="247"/>
      <c r="AAY129" s="247"/>
      <c r="AAZ129" s="247"/>
      <c r="ABA129" s="247"/>
      <c r="ABB129" s="247"/>
      <c r="ABC129" s="247"/>
      <c r="ABD129" s="247"/>
      <c r="ABE129" s="247"/>
      <c r="ABF129" s="247"/>
      <c r="ABG129" s="247"/>
      <c r="ABH129" s="247"/>
      <c r="ABI129" s="247"/>
      <c r="ABJ129" s="247"/>
      <c r="ABK129" s="247"/>
      <c r="ABL129" s="247"/>
      <c r="ABM129" s="247"/>
      <c r="ABN129" s="247"/>
      <c r="ABO129" s="247"/>
      <c r="ABP129" s="247"/>
      <c r="ABQ129" s="247"/>
      <c r="ABR129" s="247"/>
      <c r="ABS129" s="247"/>
      <c r="ABT129" s="247"/>
      <c r="ABU129" s="247"/>
      <c r="ABV129" s="247"/>
      <c r="ABW129" s="247"/>
      <c r="ABX129" s="247"/>
      <c r="ABY129" s="247"/>
      <c r="ABZ129" s="247"/>
      <c r="ACA129" s="247"/>
      <c r="ACB129" s="247"/>
      <c r="ACC129" s="247"/>
      <c r="ACD129" s="247"/>
      <c r="ACE129" s="247"/>
      <c r="ACF129" s="247"/>
      <c r="ACG129" s="247"/>
      <c r="ACH129" s="247"/>
      <c r="ACI129" s="247"/>
      <c r="ACJ129" s="247"/>
      <c r="ACK129" s="247"/>
      <c r="ACL129" s="247"/>
      <c r="ACM129" s="247"/>
      <c r="ACN129" s="247"/>
      <c r="ACO129" s="247"/>
      <c r="ACP129" s="247"/>
      <c r="ACQ129" s="247"/>
      <c r="ACR129" s="247"/>
      <c r="ACS129" s="247"/>
      <c r="ACT129" s="247"/>
      <c r="ACU129" s="247"/>
      <c r="ACV129" s="247"/>
      <c r="ACW129" s="247"/>
      <c r="ACX129" s="247"/>
      <c r="ACY129" s="247"/>
      <c r="ACZ129" s="247"/>
      <c r="ADA129" s="247"/>
      <c r="ADB129" s="247"/>
      <c r="ADC129" s="247"/>
      <c r="ADD129" s="247"/>
      <c r="ADE129" s="247"/>
      <c r="ADF129" s="247"/>
      <c r="ADG129" s="247"/>
      <c r="ADH129" s="247"/>
      <c r="ADI129" s="247"/>
      <c r="ADJ129" s="247"/>
      <c r="ADK129" s="247"/>
      <c r="ADL129" s="247"/>
      <c r="ADM129" s="247"/>
      <c r="ADN129" s="247"/>
      <c r="ADO129" s="247"/>
      <c r="ADP129" s="247"/>
      <c r="ADQ129" s="247"/>
      <c r="ADR129" s="247"/>
      <c r="ADS129" s="247"/>
      <c r="ADT129" s="247"/>
      <c r="ADU129" s="247"/>
      <c r="ADV129" s="247"/>
      <c r="ADW129" s="247"/>
      <c r="ADX129" s="247"/>
      <c r="ADY129" s="247"/>
      <c r="ADZ129" s="247"/>
      <c r="AEA129" s="247"/>
      <c r="AEB129" s="247"/>
      <c r="AEC129" s="247"/>
      <c r="AED129" s="247"/>
      <c r="AEE129" s="247"/>
      <c r="AEF129" s="247"/>
      <c r="AEG129" s="247"/>
      <c r="AEH129" s="247"/>
      <c r="AEI129" s="247"/>
      <c r="AEJ129" s="247"/>
      <c r="AEK129" s="247"/>
      <c r="AEL129" s="247"/>
      <c r="AEM129" s="247"/>
      <c r="AEN129" s="247"/>
      <c r="AEO129" s="247"/>
      <c r="AEP129" s="247"/>
      <c r="AEQ129" s="247"/>
      <c r="AER129" s="247"/>
      <c r="AES129" s="247"/>
      <c r="AET129" s="247"/>
      <c r="AEU129" s="247"/>
      <c r="AEV129" s="247"/>
      <c r="AEW129" s="247"/>
      <c r="AEX129" s="247"/>
      <c r="AEY129" s="247"/>
      <c r="AEZ129" s="247"/>
      <c r="AFA129" s="247"/>
      <c r="AFB129" s="247"/>
      <c r="AFC129" s="247"/>
      <c r="AFD129" s="247"/>
      <c r="AFE129" s="247"/>
      <c r="AFF129" s="247"/>
      <c r="AFG129" s="247"/>
      <c r="AFH129" s="247"/>
      <c r="AFI129" s="247"/>
      <c r="AFJ129" s="247"/>
      <c r="AFK129" s="247"/>
      <c r="AFL129" s="247"/>
      <c r="AFM129" s="247"/>
      <c r="AFN129" s="247"/>
      <c r="AFO129" s="247"/>
      <c r="AFP129" s="247"/>
      <c r="AFQ129" s="247"/>
      <c r="AFR129" s="247"/>
      <c r="AFS129" s="247"/>
      <c r="AFT129" s="247"/>
      <c r="AFU129" s="247"/>
      <c r="AFV129" s="247"/>
      <c r="AFW129" s="247"/>
      <c r="AFX129" s="247"/>
      <c r="AFY129" s="247"/>
      <c r="AFZ129" s="247"/>
      <c r="AGA129" s="247"/>
      <c r="AGB129" s="247"/>
      <c r="AGC129" s="247"/>
      <c r="AGD129" s="247"/>
      <c r="AGE129" s="247"/>
      <c r="AGF129" s="247"/>
      <c r="AGG129" s="247"/>
      <c r="AGH129" s="247"/>
      <c r="AGI129" s="247"/>
      <c r="AGJ129" s="247"/>
      <c r="AGK129" s="247"/>
      <c r="AGL129" s="247"/>
      <c r="AGM129" s="247"/>
      <c r="AGN129" s="247"/>
      <c r="AGO129" s="247"/>
      <c r="AGP129" s="247"/>
      <c r="AGQ129" s="247"/>
      <c r="AGR129" s="247"/>
      <c r="AGS129" s="247"/>
      <c r="AGT129" s="247"/>
      <c r="AGU129" s="247"/>
      <c r="AGV129" s="247"/>
      <c r="AGW129" s="247"/>
      <c r="AGX129" s="247"/>
      <c r="AGY129" s="247"/>
      <c r="AGZ129" s="247"/>
      <c r="AHA129" s="247"/>
      <c r="AHB129" s="247"/>
      <c r="AHC129" s="247"/>
      <c r="AHD129" s="247"/>
      <c r="AHE129" s="247"/>
      <c r="AHF129" s="247"/>
      <c r="AHG129" s="247"/>
      <c r="AHH129" s="247"/>
      <c r="AHI129" s="247"/>
      <c r="AHJ129" s="247"/>
      <c r="AHK129" s="247"/>
      <c r="AHL129" s="247"/>
      <c r="AHM129" s="247"/>
      <c r="AHN129" s="247"/>
      <c r="AHO129" s="247"/>
      <c r="AHP129" s="247"/>
      <c r="AHQ129" s="247"/>
      <c r="AHR129" s="247"/>
      <c r="AHS129" s="247"/>
      <c r="AHT129" s="247"/>
      <c r="AHU129" s="247"/>
      <c r="AHV129" s="247"/>
      <c r="AHW129" s="247"/>
      <c r="AHX129" s="247"/>
      <c r="AHY129" s="247"/>
      <c r="AHZ129" s="247"/>
      <c r="AIA129" s="247"/>
      <c r="AIB129" s="247"/>
      <c r="AIC129" s="247"/>
      <c r="AID129" s="247"/>
      <c r="AIE129" s="247"/>
      <c r="AIF129" s="247"/>
      <c r="AIG129" s="247"/>
      <c r="AIH129" s="247"/>
      <c r="AII129" s="247"/>
      <c r="AIJ129" s="247"/>
      <c r="AIK129" s="247"/>
      <c r="AIL129" s="247"/>
      <c r="AIM129" s="247"/>
      <c r="AIN129" s="247"/>
      <c r="AIO129" s="247"/>
      <c r="AIP129" s="247"/>
      <c r="AIQ129" s="247"/>
      <c r="AIR129" s="247"/>
      <c r="AIS129" s="247"/>
      <c r="AIT129" s="247"/>
      <c r="AIU129" s="247"/>
      <c r="AIV129" s="247"/>
      <c r="AIW129" s="247"/>
      <c r="AIX129" s="247"/>
      <c r="AIY129" s="247"/>
      <c r="AIZ129" s="247"/>
      <c r="AJA129" s="247"/>
      <c r="AJB129" s="247"/>
      <c r="AJC129" s="247"/>
      <c r="AJD129" s="247"/>
      <c r="AJE129" s="247"/>
      <c r="AJF129" s="247"/>
      <c r="AJG129" s="247"/>
      <c r="AJH129" s="247"/>
      <c r="AJI129" s="247"/>
      <c r="AJJ129" s="247"/>
      <c r="AJK129" s="247"/>
      <c r="AJL129" s="247"/>
      <c r="AJM129" s="247"/>
      <c r="AJN129" s="247"/>
      <c r="AJO129" s="247"/>
      <c r="AJP129" s="247"/>
      <c r="AJQ129" s="247"/>
      <c r="AJR129" s="247"/>
      <c r="AJS129" s="247"/>
      <c r="AJT129" s="247"/>
      <c r="AJU129" s="247"/>
      <c r="AJV129" s="247"/>
      <c r="AJW129" s="247"/>
      <c r="AJX129" s="247"/>
      <c r="AJY129" s="247"/>
      <c r="AJZ129" s="247"/>
      <c r="AKA129" s="247"/>
      <c r="AKB129" s="247"/>
      <c r="AKC129" s="247"/>
      <c r="AKD129" s="247"/>
      <c r="AKE129" s="247"/>
      <c r="AKF129" s="247"/>
      <c r="AKG129" s="247"/>
      <c r="AKH129" s="247"/>
      <c r="AKI129" s="247"/>
      <c r="AKJ129" s="247"/>
      <c r="AKK129" s="247"/>
      <c r="AKL129" s="247"/>
      <c r="AKM129" s="247"/>
      <c r="AKN129" s="247"/>
      <c r="AKO129" s="247"/>
      <c r="AKP129" s="247"/>
      <c r="AKQ129" s="247"/>
      <c r="AKR129" s="247"/>
      <c r="AKS129" s="247"/>
      <c r="AKT129" s="247"/>
      <c r="AKU129" s="247"/>
      <c r="AKV129" s="247"/>
      <c r="AKW129" s="247"/>
      <c r="AKX129" s="247"/>
      <c r="AKY129" s="247"/>
      <c r="AKZ129" s="247"/>
      <c r="ALA129" s="247"/>
      <c r="ALB129" s="247"/>
      <c r="ALC129" s="247"/>
      <c r="ALD129" s="247"/>
      <c r="ALE129" s="247"/>
      <c r="ALF129" s="247"/>
      <c r="ALG129" s="247"/>
      <c r="ALH129" s="247"/>
      <c r="ALI129" s="247"/>
      <c r="ALJ129" s="247"/>
      <c r="ALK129" s="247"/>
      <c r="ALL129" s="247"/>
      <c r="ALM129" s="247"/>
      <c r="ALN129" s="247"/>
      <c r="ALO129" s="247"/>
      <c r="ALP129" s="247"/>
    </row>
    <row r="130" spans="1:1004" ht="21.75" customHeight="1" x14ac:dyDescent="0.2">
      <c r="A130" s="344">
        <v>6.2</v>
      </c>
      <c r="B130" s="303" t="s">
        <v>449</v>
      </c>
      <c r="C130" s="290">
        <v>75</v>
      </c>
      <c r="D130" s="293" t="s">
        <v>374</v>
      </c>
      <c r="E130" s="272"/>
      <c r="F130" s="290">
        <f t="shared" si="3"/>
        <v>0</v>
      </c>
      <c r="G130" s="322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7"/>
      <c r="AE130" s="247"/>
      <c r="AF130" s="247"/>
      <c r="AG130" s="247"/>
      <c r="AH130" s="247"/>
      <c r="AI130" s="247"/>
      <c r="AJ130" s="247"/>
      <c r="AK130" s="247"/>
      <c r="AL130" s="247"/>
      <c r="AM130" s="247"/>
      <c r="AN130" s="247"/>
      <c r="AO130" s="247"/>
      <c r="AP130" s="247"/>
      <c r="AQ130" s="247"/>
      <c r="AR130" s="247"/>
      <c r="AS130" s="247"/>
      <c r="AT130" s="247"/>
      <c r="AU130" s="247"/>
      <c r="AV130" s="247"/>
      <c r="AW130" s="247"/>
      <c r="AX130" s="247"/>
      <c r="AY130" s="247"/>
      <c r="AZ130" s="247"/>
      <c r="BA130" s="247"/>
      <c r="BB130" s="247"/>
      <c r="BC130" s="247"/>
      <c r="BD130" s="247"/>
      <c r="BE130" s="247"/>
      <c r="BF130" s="247"/>
      <c r="BG130" s="247"/>
      <c r="BH130" s="247"/>
      <c r="BI130" s="247"/>
      <c r="BJ130" s="247"/>
      <c r="BK130" s="247"/>
      <c r="BL130" s="247"/>
      <c r="BM130" s="247"/>
      <c r="BN130" s="247"/>
      <c r="BO130" s="247"/>
      <c r="BP130" s="247"/>
      <c r="BQ130" s="247"/>
      <c r="BR130" s="247"/>
      <c r="BS130" s="247"/>
      <c r="BT130" s="247"/>
      <c r="BU130" s="247"/>
      <c r="BV130" s="247"/>
      <c r="BW130" s="247"/>
      <c r="BX130" s="247"/>
      <c r="BY130" s="247"/>
      <c r="BZ130" s="247"/>
      <c r="CA130" s="247"/>
      <c r="CB130" s="247"/>
      <c r="CC130" s="247"/>
      <c r="CD130" s="247"/>
      <c r="CE130" s="247"/>
      <c r="CF130" s="247"/>
      <c r="CG130" s="247"/>
      <c r="CH130" s="247"/>
      <c r="CI130" s="247"/>
      <c r="CJ130" s="247"/>
      <c r="CK130" s="247"/>
      <c r="CL130" s="247"/>
      <c r="CM130" s="247"/>
      <c r="CN130" s="247"/>
      <c r="CO130" s="247"/>
      <c r="CP130" s="247"/>
      <c r="CQ130" s="247"/>
      <c r="CR130" s="247"/>
      <c r="CS130" s="247"/>
      <c r="CT130" s="247"/>
      <c r="CU130" s="247"/>
      <c r="CV130" s="247"/>
      <c r="CW130" s="247"/>
      <c r="CX130" s="247"/>
      <c r="CY130" s="247"/>
      <c r="CZ130" s="247"/>
      <c r="DA130" s="247"/>
      <c r="DB130" s="247"/>
      <c r="DC130" s="247"/>
      <c r="DD130" s="247"/>
      <c r="DE130" s="247"/>
      <c r="DF130" s="247"/>
      <c r="DG130" s="247"/>
      <c r="DH130" s="247"/>
      <c r="DI130" s="247"/>
      <c r="DJ130" s="247"/>
      <c r="DK130" s="247"/>
      <c r="DL130" s="247"/>
      <c r="DM130" s="247"/>
      <c r="DN130" s="247"/>
      <c r="DO130" s="247"/>
      <c r="DP130" s="247"/>
      <c r="DQ130" s="247"/>
      <c r="DR130" s="247"/>
      <c r="DS130" s="247"/>
      <c r="DT130" s="247"/>
      <c r="DU130" s="247"/>
      <c r="DV130" s="247"/>
      <c r="DW130" s="247"/>
      <c r="DX130" s="247"/>
      <c r="DY130" s="247"/>
      <c r="DZ130" s="247"/>
      <c r="EA130" s="247"/>
      <c r="EB130" s="247"/>
      <c r="EC130" s="247"/>
      <c r="ED130" s="247"/>
      <c r="EE130" s="247"/>
      <c r="EF130" s="247"/>
      <c r="EG130" s="247"/>
      <c r="EH130" s="247"/>
      <c r="EI130" s="247"/>
      <c r="EJ130" s="247"/>
      <c r="EK130" s="247"/>
      <c r="EL130" s="247"/>
      <c r="EM130" s="247"/>
      <c r="EN130" s="247"/>
      <c r="EO130" s="247"/>
      <c r="EP130" s="247"/>
      <c r="EQ130" s="247"/>
      <c r="ER130" s="247"/>
      <c r="ES130" s="247"/>
      <c r="ET130" s="247"/>
      <c r="EU130" s="247"/>
      <c r="EV130" s="247"/>
      <c r="EW130" s="247"/>
      <c r="EX130" s="247"/>
      <c r="EY130" s="247"/>
      <c r="EZ130" s="247"/>
      <c r="FA130" s="247"/>
      <c r="FB130" s="247"/>
      <c r="FC130" s="247"/>
      <c r="FD130" s="247"/>
      <c r="FE130" s="247"/>
      <c r="FF130" s="247"/>
      <c r="FG130" s="247"/>
      <c r="FH130" s="247"/>
      <c r="FI130" s="247"/>
      <c r="FJ130" s="247"/>
      <c r="FK130" s="247"/>
      <c r="FL130" s="247"/>
      <c r="FM130" s="247"/>
      <c r="FN130" s="247"/>
      <c r="FO130" s="247"/>
      <c r="FP130" s="247"/>
      <c r="FQ130" s="247"/>
      <c r="FR130" s="247"/>
      <c r="FS130" s="247"/>
      <c r="FT130" s="247"/>
      <c r="FU130" s="247"/>
      <c r="FV130" s="247"/>
      <c r="FW130" s="247"/>
      <c r="FX130" s="247"/>
      <c r="FY130" s="247"/>
      <c r="FZ130" s="247"/>
      <c r="GA130" s="247"/>
      <c r="GB130" s="247"/>
      <c r="GC130" s="247"/>
      <c r="GD130" s="247"/>
      <c r="GE130" s="247"/>
      <c r="GF130" s="247"/>
      <c r="GG130" s="247"/>
      <c r="GH130" s="247"/>
      <c r="GI130" s="247"/>
      <c r="GJ130" s="247"/>
      <c r="GK130" s="247"/>
      <c r="GL130" s="247"/>
      <c r="GM130" s="247"/>
      <c r="GN130" s="247"/>
      <c r="GO130" s="247"/>
      <c r="GP130" s="247"/>
      <c r="GQ130" s="247"/>
      <c r="GR130" s="247"/>
      <c r="GS130" s="247"/>
      <c r="GT130" s="247"/>
      <c r="GU130" s="247"/>
      <c r="GV130" s="247"/>
      <c r="GW130" s="247"/>
      <c r="GX130" s="247"/>
      <c r="GY130" s="247"/>
      <c r="GZ130" s="247"/>
      <c r="HA130" s="247"/>
      <c r="HB130" s="247"/>
      <c r="HC130" s="247"/>
      <c r="HD130" s="247"/>
      <c r="HE130" s="247"/>
      <c r="HF130" s="247"/>
      <c r="HG130" s="247"/>
      <c r="HH130" s="247"/>
      <c r="HI130" s="247"/>
      <c r="HJ130" s="247"/>
      <c r="HK130" s="247"/>
      <c r="HL130" s="247"/>
      <c r="HM130" s="247"/>
      <c r="HN130" s="247"/>
      <c r="HO130" s="247"/>
      <c r="HP130" s="247"/>
      <c r="HQ130" s="247"/>
      <c r="HR130" s="247"/>
      <c r="HS130" s="247"/>
      <c r="HT130" s="247"/>
      <c r="HU130" s="247"/>
      <c r="HV130" s="247"/>
      <c r="HW130" s="247"/>
      <c r="HX130" s="247"/>
      <c r="HY130" s="247"/>
      <c r="HZ130" s="247"/>
      <c r="IA130" s="247"/>
      <c r="IB130" s="247"/>
      <c r="IC130" s="247"/>
      <c r="ID130" s="247"/>
      <c r="IE130" s="247"/>
      <c r="IF130" s="247"/>
      <c r="IG130" s="247"/>
      <c r="IH130" s="247"/>
      <c r="II130" s="247"/>
      <c r="IJ130" s="247"/>
      <c r="IK130" s="247"/>
      <c r="IL130" s="247"/>
      <c r="IM130" s="247"/>
      <c r="IN130" s="247"/>
      <c r="IO130" s="247"/>
      <c r="IP130" s="247"/>
      <c r="IQ130" s="247"/>
      <c r="IR130" s="247"/>
      <c r="IS130" s="247"/>
      <c r="IT130" s="247"/>
      <c r="IU130" s="247"/>
      <c r="IV130" s="247"/>
      <c r="IW130" s="247"/>
      <c r="IX130" s="247"/>
      <c r="IY130" s="247"/>
      <c r="IZ130" s="247"/>
      <c r="JA130" s="247"/>
      <c r="JB130" s="247"/>
      <c r="JC130" s="247"/>
      <c r="JD130" s="247"/>
      <c r="JE130" s="247"/>
      <c r="JF130" s="247"/>
      <c r="JG130" s="247"/>
      <c r="JH130" s="247"/>
      <c r="JI130" s="247"/>
      <c r="JJ130" s="247"/>
      <c r="JK130" s="247"/>
      <c r="JL130" s="247"/>
      <c r="JM130" s="247"/>
      <c r="JN130" s="247"/>
      <c r="JO130" s="247"/>
      <c r="JP130" s="247"/>
      <c r="JQ130" s="247"/>
      <c r="JR130" s="247"/>
      <c r="JS130" s="247"/>
      <c r="JT130" s="247"/>
      <c r="JU130" s="247"/>
      <c r="JV130" s="247"/>
      <c r="JW130" s="247"/>
      <c r="JX130" s="247"/>
      <c r="JY130" s="247"/>
      <c r="JZ130" s="247"/>
      <c r="KA130" s="247"/>
      <c r="KB130" s="247"/>
      <c r="KC130" s="247"/>
      <c r="KD130" s="247"/>
      <c r="KE130" s="247"/>
      <c r="KF130" s="247"/>
      <c r="KG130" s="247"/>
      <c r="KH130" s="247"/>
      <c r="KI130" s="247"/>
      <c r="KJ130" s="247"/>
      <c r="KK130" s="247"/>
      <c r="KL130" s="247"/>
      <c r="KM130" s="247"/>
      <c r="KN130" s="247"/>
      <c r="KO130" s="247"/>
      <c r="KP130" s="247"/>
      <c r="KQ130" s="247"/>
      <c r="KR130" s="247"/>
      <c r="KS130" s="247"/>
      <c r="KT130" s="247"/>
      <c r="KU130" s="247"/>
      <c r="KV130" s="247"/>
      <c r="KW130" s="247"/>
      <c r="KX130" s="247"/>
      <c r="KY130" s="247"/>
      <c r="KZ130" s="247"/>
      <c r="LA130" s="247"/>
      <c r="LB130" s="247"/>
      <c r="LC130" s="247"/>
      <c r="LD130" s="247"/>
      <c r="LE130" s="247"/>
      <c r="LF130" s="247"/>
      <c r="LG130" s="247"/>
      <c r="LH130" s="247"/>
      <c r="LI130" s="247"/>
      <c r="LJ130" s="247"/>
      <c r="LK130" s="247"/>
      <c r="LL130" s="247"/>
      <c r="LM130" s="247"/>
      <c r="LN130" s="247"/>
      <c r="LO130" s="247"/>
      <c r="LP130" s="247"/>
      <c r="LQ130" s="247"/>
      <c r="LR130" s="247"/>
      <c r="LS130" s="247"/>
      <c r="LT130" s="247"/>
      <c r="LU130" s="247"/>
      <c r="LV130" s="247"/>
      <c r="LW130" s="247"/>
      <c r="LX130" s="247"/>
      <c r="LY130" s="247"/>
      <c r="LZ130" s="247"/>
      <c r="MA130" s="247"/>
      <c r="MB130" s="247"/>
      <c r="MC130" s="247"/>
      <c r="MD130" s="247"/>
      <c r="ME130" s="247"/>
      <c r="MF130" s="247"/>
      <c r="MG130" s="247"/>
      <c r="MH130" s="247"/>
      <c r="MI130" s="247"/>
      <c r="MJ130" s="247"/>
      <c r="MK130" s="247"/>
      <c r="ML130" s="247"/>
      <c r="MM130" s="247"/>
      <c r="MN130" s="247"/>
      <c r="MO130" s="247"/>
      <c r="MP130" s="247"/>
      <c r="MQ130" s="247"/>
      <c r="MR130" s="247"/>
      <c r="MS130" s="247"/>
      <c r="MT130" s="247"/>
      <c r="MU130" s="247"/>
      <c r="MV130" s="247"/>
      <c r="MW130" s="247"/>
      <c r="MX130" s="247"/>
      <c r="MY130" s="247"/>
      <c r="MZ130" s="247"/>
      <c r="NA130" s="247"/>
      <c r="NB130" s="247"/>
      <c r="NC130" s="247"/>
      <c r="ND130" s="247"/>
      <c r="NE130" s="247"/>
      <c r="NF130" s="247"/>
      <c r="NG130" s="247"/>
      <c r="NH130" s="247"/>
      <c r="NI130" s="247"/>
      <c r="NJ130" s="247"/>
      <c r="NK130" s="247"/>
      <c r="NL130" s="247"/>
      <c r="NM130" s="247"/>
      <c r="NN130" s="247"/>
      <c r="NO130" s="247"/>
      <c r="NP130" s="247"/>
      <c r="NQ130" s="247"/>
      <c r="NR130" s="247"/>
      <c r="NS130" s="247"/>
      <c r="NT130" s="247"/>
      <c r="NU130" s="247"/>
      <c r="NV130" s="247"/>
      <c r="NW130" s="247"/>
      <c r="NX130" s="247"/>
      <c r="NY130" s="247"/>
      <c r="NZ130" s="247"/>
      <c r="OA130" s="247"/>
      <c r="OB130" s="247"/>
      <c r="OC130" s="247"/>
      <c r="OD130" s="247"/>
      <c r="OE130" s="247"/>
      <c r="OF130" s="247"/>
      <c r="OG130" s="247"/>
      <c r="OH130" s="247"/>
      <c r="OI130" s="247"/>
      <c r="OJ130" s="247"/>
      <c r="OK130" s="247"/>
      <c r="OL130" s="247"/>
      <c r="OM130" s="247"/>
      <c r="ON130" s="247"/>
      <c r="OO130" s="247"/>
      <c r="OP130" s="247"/>
      <c r="OQ130" s="247"/>
      <c r="OR130" s="247"/>
      <c r="OS130" s="247"/>
      <c r="OT130" s="247"/>
      <c r="OU130" s="247"/>
      <c r="OV130" s="247"/>
      <c r="OW130" s="247"/>
      <c r="OX130" s="247"/>
      <c r="OY130" s="247"/>
      <c r="OZ130" s="247"/>
      <c r="PA130" s="247"/>
      <c r="PB130" s="247"/>
      <c r="PC130" s="247"/>
      <c r="PD130" s="247"/>
      <c r="PE130" s="247"/>
      <c r="PF130" s="247"/>
      <c r="PG130" s="247"/>
      <c r="PH130" s="247"/>
      <c r="PI130" s="247"/>
      <c r="PJ130" s="247"/>
      <c r="PK130" s="247"/>
      <c r="PL130" s="247"/>
      <c r="PM130" s="247"/>
      <c r="PN130" s="247"/>
      <c r="PO130" s="247"/>
      <c r="PP130" s="247"/>
      <c r="PQ130" s="247"/>
      <c r="PR130" s="247"/>
      <c r="PS130" s="247"/>
      <c r="PT130" s="247"/>
      <c r="PU130" s="247"/>
      <c r="PV130" s="247"/>
      <c r="PW130" s="247"/>
      <c r="PX130" s="247"/>
      <c r="PY130" s="247"/>
      <c r="PZ130" s="247"/>
      <c r="QA130" s="247"/>
      <c r="QB130" s="247"/>
      <c r="QC130" s="247"/>
      <c r="QD130" s="247"/>
      <c r="QE130" s="247"/>
      <c r="QF130" s="247"/>
      <c r="QG130" s="247"/>
      <c r="QH130" s="247"/>
      <c r="QI130" s="247"/>
      <c r="QJ130" s="247"/>
      <c r="QK130" s="247"/>
      <c r="QL130" s="247"/>
      <c r="QM130" s="247"/>
      <c r="QN130" s="247"/>
      <c r="QO130" s="247"/>
      <c r="QP130" s="247"/>
      <c r="QQ130" s="247"/>
      <c r="QR130" s="247"/>
      <c r="QS130" s="247"/>
      <c r="QT130" s="247"/>
      <c r="QU130" s="247"/>
      <c r="QV130" s="247"/>
      <c r="QW130" s="247"/>
      <c r="QX130" s="247"/>
      <c r="QY130" s="247"/>
      <c r="QZ130" s="247"/>
      <c r="RA130" s="247"/>
      <c r="RB130" s="247"/>
      <c r="RC130" s="247"/>
      <c r="RD130" s="247"/>
      <c r="RE130" s="247"/>
      <c r="RF130" s="247"/>
      <c r="RG130" s="247"/>
      <c r="RH130" s="247"/>
      <c r="RI130" s="247"/>
      <c r="RJ130" s="247"/>
      <c r="RK130" s="247"/>
      <c r="RL130" s="247"/>
      <c r="RM130" s="247"/>
      <c r="RN130" s="247"/>
      <c r="RO130" s="247"/>
      <c r="RP130" s="247"/>
      <c r="RQ130" s="247"/>
      <c r="RR130" s="247"/>
      <c r="RS130" s="247"/>
      <c r="RT130" s="247"/>
      <c r="RU130" s="247"/>
      <c r="RV130" s="247"/>
      <c r="RW130" s="247"/>
      <c r="RX130" s="247"/>
      <c r="RY130" s="247"/>
      <c r="RZ130" s="247"/>
      <c r="SA130" s="247"/>
      <c r="SB130" s="247"/>
      <c r="SC130" s="247"/>
      <c r="SD130" s="247"/>
      <c r="SE130" s="247"/>
      <c r="SF130" s="247"/>
      <c r="SG130" s="247"/>
      <c r="SH130" s="247"/>
      <c r="SI130" s="247"/>
      <c r="SJ130" s="247"/>
      <c r="SK130" s="247"/>
      <c r="SL130" s="247"/>
      <c r="SM130" s="247"/>
      <c r="SN130" s="247"/>
      <c r="SO130" s="247"/>
      <c r="SP130" s="247"/>
      <c r="SQ130" s="247"/>
      <c r="SR130" s="247"/>
      <c r="SS130" s="247"/>
      <c r="ST130" s="247"/>
      <c r="SU130" s="247"/>
      <c r="SV130" s="247"/>
      <c r="SW130" s="247"/>
      <c r="SX130" s="247"/>
      <c r="SY130" s="247"/>
      <c r="SZ130" s="247"/>
      <c r="TA130" s="247"/>
      <c r="TB130" s="247"/>
      <c r="TC130" s="247"/>
      <c r="TD130" s="247"/>
      <c r="TE130" s="247"/>
      <c r="TF130" s="247"/>
      <c r="TG130" s="247"/>
      <c r="TH130" s="247"/>
      <c r="TI130" s="247"/>
      <c r="TJ130" s="247"/>
      <c r="TK130" s="247"/>
      <c r="TL130" s="247"/>
      <c r="TM130" s="247"/>
      <c r="TN130" s="247"/>
      <c r="TO130" s="247"/>
      <c r="TP130" s="247"/>
      <c r="TQ130" s="247"/>
      <c r="TR130" s="247"/>
      <c r="TS130" s="247"/>
      <c r="TT130" s="247"/>
      <c r="TU130" s="247"/>
      <c r="TV130" s="247"/>
      <c r="TW130" s="247"/>
      <c r="TX130" s="247"/>
      <c r="TY130" s="247"/>
      <c r="TZ130" s="247"/>
      <c r="UA130" s="247"/>
      <c r="UB130" s="247"/>
      <c r="UC130" s="247"/>
      <c r="UD130" s="247"/>
      <c r="UE130" s="247"/>
      <c r="UF130" s="247"/>
      <c r="UG130" s="247"/>
      <c r="UH130" s="247"/>
      <c r="UI130" s="247"/>
      <c r="UJ130" s="247"/>
      <c r="UK130" s="247"/>
      <c r="UL130" s="247"/>
      <c r="UM130" s="247"/>
      <c r="UN130" s="247"/>
      <c r="UO130" s="247"/>
      <c r="UP130" s="247"/>
      <c r="UQ130" s="247"/>
      <c r="UR130" s="247"/>
      <c r="US130" s="247"/>
      <c r="UT130" s="247"/>
      <c r="UU130" s="247"/>
      <c r="UV130" s="247"/>
      <c r="UW130" s="247"/>
      <c r="UX130" s="247"/>
      <c r="UY130" s="247"/>
      <c r="UZ130" s="247"/>
      <c r="VA130" s="247"/>
      <c r="VB130" s="247"/>
      <c r="VC130" s="247"/>
      <c r="VD130" s="247"/>
      <c r="VE130" s="247"/>
      <c r="VF130" s="247"/>
      <c r="VG130" s="247"/>
      <c r="VH130" s="247"/>
      <c r="VI130" s="247"/>
      <c r="VJ130" s="247"/>
      <c r="VK130" s="247"/>
      <c r="VL130" s="247"/>
      <c r="VM130" s="247"/>
      <c r="VN130" s="247"/>
      <c r="VO130" s="247"/>
      <c r="VP130" s="247"/>
      <c r="VQ130" s="247"/>
      <c r="VR130" s="247"/>
      <c r="VS130" s="247"/>
      <c r="VT130" s="247"/>
      <c r="VU130" s="247"/>
      <c r="VV130" s="247"/>
      <c r="VW130" s="247"/>
      <c r="VX130" s="247"/>
      <c r="VY130" s="247"/>
      <c r="VZ130" s="247"/>
      <c r="WA130" s="247"/>
      <c r="WB130" s="247"/>
      <c r="WC130" s="247"/>
      <c r="WD130" s="247"/>
      <c r="WE130" s="247"/>
      <c r="WF130" s="247"/>
      <c r="WG130" s="247"/>
      <c r="WH130" s="247"/>
      <c r="WI130" s="247"/>
      <c r="WJ130" s="247"/>
      <c r="WK130" s="247"/>
      <c r="WL130" s="247"/>
      <c r="WM130" s="247"/>
      <c r="WN130" s="247"/>
      <c r="WO130" s="247"/>
      <c r="WP130" s="247"/>
      <c r="WQ130" s="247"/>
      <c r="WR130" s="247"/>
      <c r="WS130" s="247"/>
      <c r="WT130" s="247"/>
      <c r="WU130" s="247"/>
      <c r="WV130" s="247"/>
      <c r="WW130" s="247"/>
      <c r="WX130" s="247"/>
      <c r="WY130" s="247"/>
      <c r="WZ130" s="247"/>
      <c r="XA130" s="247"/>
      <c r="XB130" s="247"/>
      <c r="XC130" s="247"/>
      <c r="XD130" s="247"/>
      <c r="XE130" s="247"/>
      <c r="XF130" s="247"/>
      <c r="XG130" s="247"/>
      <c r="XH130" s="247"/>
      <c r="XI130" s="247"/>
      <c r="XJ130" s="247"/>
      <c r="XK130" s="247"/>
      <c r="XL130" s="247"/>
      <c r="XM130" s="247"/>
      <c r="XN130" s="247"/>
      <c r="XO130" s="247"/>
      <c r="XP130" s="247"/>
      <c r="XQ130" s="247"/>
      <c r="XR130" s="247"/>
      <c r="XS130" s="247"/>
      <c r="XT130" s="247"/>
      <c r="XU130" s="247"/>
      <c r="XV130" s="247"/>
      <c r="XW130" s="247"/>
      <c r="XX130" s="247"/>
      <c r="XY130" s="247"/>
      <c r="XZ130" s="247"/>
      <c r="YA130" s="247"/>
      <c r="YB130" s="247"/>
      <c r="YC130" s="247"/>
      <c r="YD130" s="247"/>
      <c r="YE130" s="247"/>
      <c r="YF130" s="247"/>
      <c r="YG130" s="247"/>
      <c r="YH130" s="247"/>
      <c r="YI130" s="247"/>
      <c r="YJ130" s="247"/>
      <c r="YK130" s="247"/>
      <c r="YL130" s="247"/>
      <c r="YM130" s="247"/>
      <c r="YN130" s="247"/>
      <c r="YO130" s="247"/>
      <c r="YP130" s="247"/>
      <c r="YQ130" s="247"/>
      <c r="YR130" s="247"/>
      <c r="YS130" s="247"/>
      <c r="YT130" s="247"/>
      <c r="YU130" s="247"/>
      <c r="YV130" s="247"/>
      <c r="YW130" s="247"/>
      <c r="YX130" s="247"/>
      <c r="YY130" s="247"/>
      <c r="YZ130" s="247"/>
      <c r="ZA130" s="247"/>
      <c r="ZB130" s="247"/>
      <c r="ZC130" s="247"/>
      <c r="ZD130" s="247"/>
      <c r="ZE130" s="247"/>
      <c r="ZF130" s="247"/>
      <c r="ZG130" s="247"/>
      <c r="ZH130" s="247"/>
      <c r="ZI130" s="247"/>
      <c r="ZJ130" s="247"/>
      <c r="ZK130" s="247"/>
      <c r="ZL130" s="247"/>
      <c r="ZM130" s="247"/>
      <c r="ZN130" s="247"/>
      <c r="ZO130" s="247"/>
      <c r="ZP130" s="247"/>
      <c r="ZQ130" s="247"/>
      <c r="ZR130" s="247"/>
      <c r="ZS130" s="247"/>
      <c r="ZT130" s="247"/>
      <c r="ZU130" s="247"/>
      <c r="ZV130" s="247"/>
      <c r="ZW130" s="247"/>
      <c r="ZX130" s="247"/>
      <c r="ZY130" s="247"/>
      <c r="ZZ130" s="247"/>
      <c r="AAA130" s="247"/>
      <c r="AAB130" s="247"/>
      <c r="AAC130" s="247"/>
      <c r="AAD130" s="247"/>
      <c r="AAE130" s="247"/>
      <c r="AAF130" s="247"/>
      <c r="AAG130" s="247"/>
      <c r="AAH130" s="247"/>
      <c r="AAI130" s="247"/>
      <c r="AAJ130" s="247"/>
      <c r="AAK130" s="247"/>
      <c r="AAL130" s="247"/>
      <c r="AAM130" s="247"/>
      <c r="AAN130" s="247"/>
      <c r="AAO130" s="247"/>
      <c r="AAP130" s="247"/>
      <c r="AAQ130" s="247"/>
      <c r="AAR130" s="247"/>
      <c r="AAS130" s="247"/>
      <c r="AAT130" s="247"/>
      <c r="AAU130" s="247"/>
      <c r="AAV130" s="247"/>
      <c r="AAW130" s="247"/>
      <c r="AAX130" s="247"/>
      <c r="AAY130" s="247"/>
      <c r="AAZ130" s="247"/>
      <c r="ABA130" s="247"/>
      <c r="ABB130" s="247"/>
      <c r="ABC130" s="247"/>
      <c r="ABD130" s="247"/>
      <c r="ABE130" s="247"/>
      <c r="ABF130" s="247"/>
      <c r="ABG130" s="247"/>
      <c r="ABH130" s="247"/>
      <c r="ABI130" s="247"/>
      <c r="ABJ130" s="247"/>
      <c r="ABK130" s="247"/>
      <c r="ABL130" s="247"/>
      <c r="ABM130" s="247"/>
      <c r="ABN130" s="247"/>
      <c r="ABO130" s="247"/>
      <c r="ABP130" s="247"/>
      <c r="ABQ130" s="247"/>
      <c r="ABR130" s="247"/>
      <c r="ABS130" s="247"/>
      <c r="ABT130" s="247"/>
      <c r="ABU130" s="247"/>
      <c r="ABV130" s="247"/>
      <c r="ABW130" s="247"/>
      <c r="ABX130" s="247"/>
      <c r="ABY130" s="247"/>
      <c r="ABZ130" s="247"/>
      <c r="ACA130" s="247"/>
      <c r="ACB130" s="247"/>
      <c r="ACC130" s="247"/>
      <c r="ACD130" s="247"/>
      <c r="ACE130" s="247"/>
      <c r="ACF130" s="247"/>
      <c r="ACG130" s="247"/>
      <c r="ACH130" s="247"/>
      <c r="ACI130" s="247"/>
      <c r="ACJ130" s="247"/>
      <c r="ACK130" s="247"/>
      <c r="ACL130" s="247"/>
      <c r="ACM130" s="247"/>
      <c r="ACN130" s="247"/>
      <c r="ACO130" s="247"/>
      <c r="ACP130" s="247"/>
      <c r="ACQ130" s="247"/>
      <c r="ACR130" s="247"/>
      <c r="ACS130" s="247"/>
      <c r="ACT130" s="247"/>
      <c r="ACU130" s="247"/>
      <c r="ACV130" s="247"/>
      <c r="ACW130" s="247"/>
      <c r="ACX130" s="247"/>
      <c r="ACY130" s="247"/>
      <c r="ACZ130" s="247"/>
      <c r="ADA130" s="247"/>
      <c r="ADB130" s="247"/>
      <c r="ADC130" s="247"/>
      <c r="ADD130" s="247"/>
      <c r="ADE130" s="247"/>
      <c r="ADF130" s="247"/>
      <c r="ADG130" s="247"/>
      <c r="ADH130" s="247"/>
      <c r="ADI130" s="247"/>
      <c r="ADJ130" s="247"/>
      <c r="ADK130" s="247"/>
      <c r="ADL130" s="247"/>
      <c r="ADM130" s="247"/>
      <c r="ADN130" s="247"/>
      <c r="ADO130" s="247"/>
      <c r="ADP130" s="247"/>
      <c r="ADQ130" s="247"/>
      <c r="ADR130" s="247"/>
      <c r="ADS130" s="247"/>
      <c r="ADT130" s="247"/>
      <c r="ADU130" s="247"/>
      <c r="ADV130" s="247"/>
      <c r="ADW130" s="247"/>
      <c r="ADX130" s="247"/>
      <c r="ADY130" s="247"/>
      <c r="ADZ130" s="247"/>
      <c r="AEA130" s="247"/>
      <c r="AEB130" s="247"/>
      <c r="AEC130" s="247"/>
      <c r="AED130" s="247"/>
      <c r="AEE130" s="247"/>
      <c r="AEF130" s="247"/>
      <c r="AEG130" s="247"/>
      <c r="AEH130" s="247"/>
      <c r="AEI130" s="247"/>
      <c r="AEJ130" s="247"/>
      <c r="AEK130" s="247"/>
      <c r="AEL130" s="247"/>
      <c r="AEM130" s="247"/>
      <c r="AEN130" s="247"/>
      <c r="AEO130" s="247"/>
      <c r="AEP130" s="247"/>
      <c r="AEQ130" s="247"/>
      <c r="AER130" s="247"/>
      <c r="AES130" s="247"/>
      <c r="AET130" s="247"/>
      <c r="AEU130" s="247"/>
      <c r="AEV130" s="247"/>
      <c r="AEW130" s="247"/>
      <c r="AEX130" s="247"/>
      <c r="AEY130" s="247"/>
      <c r="AEZ130" s="247"/>
      <c r="AFA130" s="247"/>
      <c r="AFB130" s="247"/>
      <c r="AFC130" s="247"/>
      <c r="AFD130" s="247"/>
      <c r="AFE130" s="247"/>
      <c r="AFF130" s="247"/>
      <c r="AFG130" s="247"/>
      <c r="AFH130" s="247"/>
      <c r="AFI130" s="247"/>
      <c r="AFJ130" s="247"/>
      <c r="AFK130" s="247"/>
      <c r="AFL130" s="247"/>
      <c r="AFM130" s="247"/>
      <c r="AFN130" s="247"/>
      <c r="AFO130" s="247"/>
      <c r="AFP130" s="247"/>
      <c r="AFQ130" s="247"/>
      <c r="AFR130" s="247"/>
      <c r="AFS130" s="247"/>
      <c r="AFT130" s="247"/>
      <c r="AFU130" s="247"/>
      <c r="AFV130" s="247"/>
      <c r="AFW130" s="247"/>
      <c r="AFX130" s="247"/>
      <c r="AFY130" s="247"/>
      <c r="AFZ130" s="247"/>
      <c r="AGA130" s="247"/>
      <c r="AGB130" s="247"/>
      <c r="AGC130" s="247"/>
      <c r="AGD130" s="247"/>
      <c r="AGE130" s="247"/>
      <c r="AGF130" s="247"/>
      <c r="AGG130" s="247"/>
      <c r="AGH130" s="247"/>
      <c r="AGI130" s="247"/>
      <c r="AGJ130" s="247"/>
      <c r="AGK130" s="247"/>
      <c r="AGL130" s="247"/>
      <c r="AGM130" s="247"/>
      <c r="AGN130" s="247"/>
      <c r="AGO130" s="247"/>
      <c r="AGP130" s="247"/>
      <c r="AGQ130" s="247"/>
      <c r="AGR130" s="247"/>
      <c r="AGS130" s="247"/>
      <c r="AGT130" s="247"/>
      <c r="AGU130" s="247"/>
      <c r="AGV130" s="247"/>
      <c r="AGW130" s="247"/>
      <c r="AGX130" s="247"/>
      <c r="AGY130" s="247"/>
      <c r="AGZ130" s="247"/>
      <c r="AHA130" s="247"/>
      <c r="AHB130" s="247"/>
      <c r="AHC130" s="247"/>
      <c r="AHD130" s="247"/>
      <c r="AHE130" s="247"/>
      <c r="AHF130" s="247"/>
      <c r="AHG130" s="247"/>
      <c r="AHH130" s="247"/>
      <c r="AHI130" s="247"/>
      <c r="AHJ130" s="247"/>
      <c r="AHK130" s="247"/>
      <c r="AHL130" s="247"/>
      <c r="AHM130" s="247"/>
      <c r="AHN130" s="247"/>
      <c r="AHO130" s="247"/>
      <c r="AHP130" s="247"/>
      <c r="AHQ130" s="247"/>
      <c r="AHR130" s="247"/>
      <c r="AHS130" s="247"/>
      <c r="AHT130" s="247"/>
      <c r="AHU130" s="247"/>
      <c r="AHV130" s="247"/>
      <c r="AHW130" s="247"/>
      <c r="AHX130" s="247"/>
      <c r="AHY130" s="247"/>
      <c r="AHZ130" s="247"/>
      <c r="AIA130" s="247"/>
      <c r="AIB130" s="247"/>
      <c r="AIC130" s="247"/>
      <c r="AID130" s="247"/>
      <c r="AIE130" s="247"/>
      <c r="AIF130" s="247"/>
      <c r="AIG130" s="247"/>
      <c r="AIH130" s="247"/>
      <c r="AII130" s="247"/>
      <c r="AIJ130" s="247"/>
      <c r="AIK130" s="247"/>
      <c r="AIL130" s="247"/>
      <c r="AIM130" s="247"/>
      <c r="AIN130" s="247"/>
      <c r="AIO130" s="247"/>
      <c r="AIP130" s="247"/>
      <c r="AIQ130" s="247"/>
      <c r="AIR130" s="247"/>
      <c r="AIS130" s="247"/>
      <c r="AIT130" s="247"/>
      <c r="AIU130" s="247"/>
      <c r="AIV130" s="247"/>
      <c r="AIW130" s="247"/>
      <c r="AIX130" s="247"/>
      <c r="AIY130" s="247"/>
      <c r="AIZ130" s="247"/>
      <c r="AJA130" s="247"/>
      <c r="AJB130" s="247"/>
      <c r="AJC130" s="247"/>
      <c r="AJD130" s="247"/>
      <c r="AJE130" s="247"/>
      <c r="AJF130" s="247"/>
      <c r="AJG130" s="247"/>
      <c r="AJH130" s="247"/>
      <c r="AJI130" s="247"/>
      <c r="AJJ130" s="247"/>
      <c r="AJK130" s="247"/>
      <c r="AJL130" s="247"/>
      <c r="AJM130" s="247"/>
      <c r="AJN130" s="247"/>
      <c r="AJO130" s="247"/>
      <c r="AJP130" s="247"/>
      <c r="AJQ130" s="247"/>
      <c r="AJR130" s="247"/>
      <c r="AJS130" s="247"/>
      <c r="AJT130" s="247"/>
      <c r="AJU130" s="247"/>
      <c r="AJV130" s="247"/>
      <c r="AJW130" s="247"/>
      <c r="AJX130" s="247"/>
      <c r="AJY130" s="247"/>
      <c r="AJZ130" s="247"/>
      <c r="AKA130" s="247"/>
      <c r="AKB130" s="247"/>
      <c r="AKC130" s="247"/>
      <c r="AKD130" s="247"/>
      <c r="AKE130" s="247"/>
      <c r="AKF130" s="247"/>
      <c r="AKG130" s="247"/>
      <c r="AKH130" s="247"/>
      <c r="AKI130" s="247"/>
      <c r="AKJ130" s="247"/>
      <c r="AKK130" s="247"/>
      <c r="AKL130" s="247"/>
      <c r="AKM130" s="247"/>
      <c r="AKN130" s="247"/>
      <c r="AKO130" s="247"/>
      <c r="AKP130" s="247"/>
      <c r="AKQ130" s="247"/>
      <c r="AKR130" s="247"/>
      <c r="AKS130" s="247"/>
      <c r="AKT130" s="247"/>
      <c r="AKU130" s="247"/>
      <c r="AKV130" s="247"/>
      <c r="AKW130" s="247"/>
      <c r="AKX130" s="247"/>
      <c r="AKY130" s="247"/>
      <c r="AKZ130" s="247"/>
      <c r="ALA130" s="247"/>
      <c r="ALB130" s="247"/>
      <c r="ALC130" s="247"/>
      <c r="ALD130" s="247"/>
      <c r="ALE130" s="247"/>
      <c r="ALF130" s="247"/>
      <c r="ALG130" s="247"/>
      <c r="ALH130" s="247"/>
      <c r="ALI130" s="247"/>
      <c r="ALJ130" s="247"/>
      <c r="ALK130" s="247"/>
      <c r="ALL130" s="247"/>
      <c r="ALM130" s="247"/>
      <c r="ALN130" s="247"/>
      <c r="ALO130" s="247"/>
      <c r="ALP130" s="247"/>
    </row>
    <row r="131" spans="1:1004" ht="21.75" customHeight="1" x14ac:dyDescent="0.2">
      <c r="A131" s="344">
        <v>6.3</v>
      </c>
      <c r="B131" s="303" t="s">
        <v>406</v>
      </c>
      <c r="C131" s="290">
        <v>160</v>
      </c>
      <c r="D131" s="293" t="s">
        <v>374</v>
      </c>
      <c r="E131" s="272"/>
      <c r="F131" s="290">
        <f t="shared" si="3"/>
        <v>0</v>
      </c>
      <c r="G131" s="322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47"/>
      <c r="AH131" s="247"/>
      <c r="AI131" s="247"/>
      <c r="AJ131" s="247"/>
      <c r="AK131" s="247"/>
      <c r="AL131" s="247"/>
      <c r="AM131" s="247"/>
      <c r="AN131" s="247"/>
      <c r="AO131" s="247"/>
      <c r="AP131" s="247"/>
      <c r="AQ131" s="247"/>
      <c r="AR131" s="247"/>
      <c r="AS131" s="247"/>
      <c r="AT131" s="247"/>
      <c r="AU131" s="247"/>
      <c r="AV131" s="247"/>
      <c r="AW131" s="247"/>
      <c r="AX131" s="247"/>
      <c r="AY131" s="247"/>
      <c r="AZ131" s="247"/>
      <c r="BA131" s="247"/>
      <c r="BB131" s="247"/>
      <c r="BC131" s="247"/>
      <c r="BD131" s="247"/>
      <c r="BE131" s="247"/>
      <c r="BF131" s="247"/>
      <c r="BG131" s="247"/>
      <c r="BH131" s="247"/>
      <c r="BI131" s="247"/>
      <c r="BJ131" s="247"/>
      <c r="BK131" s="247"/>
      <c r="BL131" s="247"/>
      <c r="BM131" s="247"/>
      <c r="BN131" s="247"/>
      <c r="BO131" s="247"/>
      <c r="BP131" s="247"/>
      <c r="BQ131" s="247"/>
      <c r="BR131" s="247"/>
      <c r="BS131" s="247"/>
      <c r="BT131" s="247"/>
      <c r="BU131" s="247"/>
      <c r="BV131" s="247"/>
      <c r="BW131" s="247"/>
      <c r="BX131" s="247"/>
      <c r="BY131" s="247"/>
      <c r="BZ131" s="247"/>
      <c r="CA131" s="247"/>
      <c r="CB131" s="247"/>
      <c r="CC131" s="247"/>
      <c r="CD131" s="247"/>
      <c r="CE131" s="247"/>
      <c r="CF131" s="247"/>
      <c r="CG131" s="247"/>
      <c r="CH131" s="247"/>
      <c r="CI131" s="247"/>
      <c r="CJ131" s="247"/>
      <c r="CK131" s="247"/>
      <c r="CL131" s="247"/>
      <c r="CM131" s="247"/>
      <c r="CN131" s="247"/>
      <c r="CO131" s="247"/>
      <c r="CP131" s="247"/>
      <c r="CQ131" s="247"/>
      <c r="CR131" s="247"/>
      <c r="CS131" s="247"/>
      <c r="CT131" s="247"/>
      <c r="CU131" s="247"/>
      <c r="CV131" s="247"/>
      <c r="CW131" s="247"/>
      <c r="CX131" s="247"/>
      <c r="CY131" s="247"/>
      <c r="CZ131" s="247"/>
      <c r="DA131" s="247"/>
      <c r="DB131" s="247"/>
      <c r="DC131" s="247"/>
      <c r="DD131" s="247"/>
      <c r="DE131" s="247"/>
      <c r="DF131" s="247"/>
      <c r="DG131" s="247"/>
      <c r="DH131" s="247"/>
      <c r="DI131" s="247"/>
      <c r="DJ131" s="247"/>
      <c r="DK131" s="247"/>
      <c r="DL131" s="247"/>
      <c r="DM131" s="247"/>
      <c r="DN131" s="247"/>
      <c r="DO131" s="247"/>
      <c r="DP131" s="247"/>
      <c r="DQ131" s="247"/>
      <c r="DR131" s="247"/>
      <c r="DS131" s="247"/>
      <c r="DT131" s="247"/>
      <c r="DU131" s="247"/>
      <c r="DV131" s="247"/>
      <c r="DW131" s="247"/>
      <c r="DX131" s="247"/>
      <c r="DY131" s="247"/>
      <c r="DZ131" s="247"/>
      <c r="EA131" s="247"/>
      <c r="EB131" s="247"/>
      <c r="EC131" s="247"/>
      <c r="ED131" s="247"/>
      <c r="EE131" s="247"/>
      <c r="EF131" s="247"/>
      <c r="EG131" s="247"/>
      <c r="EH131" s="247"/>
      <c r="EI131" s="247"/>
      <c r="EJ131" s="247"/>
      <c r="EK131" s="247"/>
      <c r="EL131" s="247"/>
      <c r="EM131" s="247"/>
      <c r="EN131" s="247"/>
      <c r="EO131" s="247"/>
      <c r="EP131" s="247"/>
      <c r="EQ131" s="247"/>
      <c r="ER131" s="247"/>
      <c r="ES131" s="247"/>
      <c r="ET131" s="247"/>
      <c r="EU131" s="247"/>
      <c r="EV131" s="247"/>
      <c r="EW131" s="247"/>
      <c r="EX131" s="247"/>
      <c r="EY131" s="247"/>
      <c r="EZ131" s="247"/>
      <c r="FA131" s="247"/>
      <c r="FB131" s="247"/>
      <c r="FC131" s="247"/>
      <c r="FD131" s="247"/>
      <c r="FE131" s="247"/>
      <c r="FF131" s="247"/>
      <c r="FG131" s="247"/>
      <c r="FH131" s="247"/>
      <c r="FI131" s="247"/>
      <c r="FJ131" s="247"/>
      <c r="FK131" s="247"/>
      <c r="FL131" s="247"/>
      <c r="FM131" s="247"/>
      <c r="FN131" s="247"/>
      <c r="FO131" s="247"/>
      <c r="FP131" s="247"/>
      <c r="FQ131" s="247"/>
      <c r="FR131" s="247"/>
      <c r="FS131" s="247"/>
      <c r="FT131" s="247"/>
      <c r="FU131" s="247"/>
      <c r="FV131" s="247"/>
      <c r="FW131" s="247"/>
      <c r="FX131" s="247"/>
      <c r="FY131" s="247"/>
      <c r="FZ131" s="247"/>
      <c r="GA131" s="247"/>
      <c r="GB131" s="247"/>
      <c r="GC131" s="247"/>
      <c r="GD131" s="247"/>
      <c r="GE131" s="247"/>
      <c r="GF131" s="247"/>
      <c r="GG131" s="247"/>
      <c r="GH131" s="247"/>
      <c r="GI131" s="247"/>
      <c r="GJ131" s="247"/>
      <c r="GK131" s="247"/>
      <c r="GL131" s="247"/>
      <c r="GM131" s="247"/>
      <c r="GN131" s="247"/>
      <c r="GO131" s="247"/>
      <c r="GP131" s="247"/>
      <c r="GQ131" s="247"/>
      <c r="GR131" s="247"/>
      <c r="GS131" s="247"/>
      <c r="GT131" s="247"/>
      <c r="GU131" s="247"/>
      <c r="GV131" s="247"/>
      <c r="GW131" s="247"/>
      <c r="GX131" s="247"/>
      <c r="GY131" s="247"/>
      <c r="GZ131" s="247"/>
      <c r="HA131" s="247"/>
      <c r="HB131" s="247"/>
      <c r="HC131" s="247"/>
      <c r="HD131" s="247"/>
      <c r="HE131" s="247"/>
      <c r="HF131" s="247"/>
      <c r="HG131" s="247"/>
      <c r="HH131" s="247"/>
      <c r="HI131" s="247"/>
      <c r="HJ131" s="247"/>
      <c r="HK131" s="247"/>
      <c r="HL131" s="247"/>
      <c r="HM131" s="247"/>
      <c r="HN131" s="247"/>
      <c r="HO131" s="247"/>
      <c r="HP131" s="247"/>
      <c r="HQ131" s="247"/>
      <c r="HR131" s="247"/>
      <c r="HS131" s="247"/>
      <c r="HT131" s="247"/>
      <c r="HU131" s="247"/>
      <c r="HV131" s="247"/>
      <c r="HW131" s="247"/>
      <c r="HX131" s="247"/>
      <c r="HY131" s="247"/>
      <c r="HZ131" s="247"/>
      <c r="IA131" s="247"/>
      <c r="IB131" s="247"/>
      <c r="IC131" s="247"/>
      <c r="ID131" s="247"/>
      <c r="IE131" s="247"/>
      <c r="IF131" s="247"/>
      <c r="IG131" s="247"/>
      <c r="IH131" s="247"/>
      <c r="II131" s="247"/>
      <c r="IJ131" s="247"/>
      <c r="IK131" s="247"/>
      <c r="IL131" s="247"/>
      <c r="IM131" s="247"/>
      <c r="IN131" s="247"/>
      <c r="IO131" s="247"/>
      <c r="IP131" s="247"/>
      <c r="IQ131" s="247"/>
      <c r="IR131" s="247"/>
      <c r="IS131" s="247"/>
      <c r="IT131" s="247"/>
      <c r="IU131" s="247"/>
      <c r="IV131" s="247"/>
      <c r="IW131" s="247"/>
      <c r="IX131" s="247"/>
      <c r="IY131" s="247"/>
      <c r="IZ131" s="247"/>
      <c r="JA131" s="247"/>
      <c r="JB131" s="247"/>
      <c r="JC131" s="247"/>
      <c r="JD131" s="247"/>
      <c r="JE131" s="247"/>
      <c r="JF131" s="247"/>
      <c r="JG131" s="247"/>
      <c r="JH131" s="247"/>
      <c r="JI131" s="247"/>
      <c r="JJ131" s="247"/>
      <c r="JK131" s="247"/>
      <c r="JL131" s="247"/>
      <c r="JM131" s="247"/>
      <c r="JN131" s="247"/>
      <c r="JO131" s="247"/>
      <c r="JP131" s="247"/>
      <c r="JQ131" s="247"/>
      <c r="JR131" s="247"/>
      <c r="JS131" s="247"/>
      <c r="JT131" s="247"/>
      <c r="JU131" s="247"/>
      <c r="JV131" s="247"/>
      <c r="JW131" s="247"/>
      <c r="JX131" s="247"/>
      <c r="JY131" s="247"/>
      <c r="JZ131" s="247"/>
      <c r="KA131" s="247"/>
      <c r="KB131" s="247"/>
      <c r="KC131" s="247"/>
      <c r="KD131" s="247"/>
      <c r="KE131" s="247"/>
      <c r="KF131" s="247"/>
      <c r="KG131" s="247"/>
      <c r="KH131" s="247"/>
      <c r="KI131" s="247"/>
      <c r="KJ131" s="247"/>
      <c r="KK131" s="247"/>
      <c r="KL131" s="247"/>
      <c r="KM131" s="247"/>
      <c r="KN131" s="247"/>
      <c r="KO131" s="247"/>
      <c r="KP131" s="247"/>
      <c r="KQ131" s="247"/>
      <c r="KR131" s="247"/>
      <c r="KS131" s="247"/>
      <c r="KT131" s="247"/>
      <c r="KU131" s="247"/>
      <c r="KV131" s="247"/>
      <c r="KW131" s="247"/>
      <c r="KX131" s="247"/>
      <c r="KY131" s="247"/>
      <c r="KZ131" s="247"/>
      <c r="LA131" s="247"/>
      <c r="LB131" s="247"/>
      <c r="LC131" s="247"/>
      <c r="LD131" s="247"/>
      <c r="LE131" s="247"/>
      <c r="LF131" s="247"/>
      <c r="LG131" s="247"/>
      <c r="LH131" s="247"/>
      <c r="LI131" s="247"/>
      <c r="LJ131" s="247"/>
      <c r="LK131" s="247"/>
      <c r="LL131" s="247"/>
      <c r="LM131" s="247"/>
      <c r="LN131" s="247"/>
      <c r="LO131" s="247"/>
      <c r="LP131" s="247"/>
      <c r="LQ131" s="247"/>
      <c r="LR131" s="247"/>
      <c r="LS131" s="247"/>
      <c r="LT131" s="247"/>
      <c r="LU131" s="247"/>
      <c r="LV131" s="247"/>
      <c r="LW131" s="247"/>
      <c r="LX131" s="247"/>
      <c r="LY131" s="247"/>
      <c r="LZ131" s="247"/>
      <c r="MA131" s="247"/>
      <c r="MB131" s="247"/>
      <c r="MC131" s="247"/>
      <c r="MD131" s="247"/>
      <c r="ME131" s="247"/>
      <c r="MF131" s="247"/>
      <c r="MG131" s="247"/>
      <c r="MH131" s="247"/>
      <c r="MI131" s="247"/>
      <c r="MJ131" s="247"/>
      <c r="MK131" s="247"/>
      <c r="ML131" s="247"/>
      <c r="MM131" s="247"/>
      <c r="MN131" s="247"/>
      <c r="MO131" s="247"/>
      <c r="MP131" s="247"/>
      <c r="MQ131" s="247"/>
      <c r="MR131" s="247"/>
      <c r="MS131" s="247"/>
      <c r="MT131" s="247"/>
      <c r="MU131" s="247"/>
      <c r="MV131" s="247"/>
      <c r="MW131" s="247"/>
      <c r="MX131" s="247"/>
      <c r="MY131" s="247"/>
      <c r="MZ131" s="247"/>
      <c r="NA131" s="247"/>
      <c r="NB131" s="247"/>
      <c r="NC131" s="247"/>
      <c r="ND131" s="247"/>
      <c r="NE131" s="247"/>
      <c r="NF131" s="247"/>
      <c r="NG131" s="247"/>
      <c r="NH131" s="247"/>
      <c r="NI131" s="247"/>
      <c r="NJ131" s="247"/>
      <c r="NK131" s="247"/>
      <c r="NL131" s="247"/>
      <c r="NM131" s="247"/>
      <c r="NN131" s="247"/>
      <c r="NO131" s="247"/>
      <c r="NP131" s="247"/>
      <c r="NQ131" s="247"/>
      <c r="NR131" s="247"/>
      <c r="NS131" s="247"/>
      <c r="NT131" s="247"/>
      <c r="NU131" s="247"/>
      <c r="NV131" s="247"/>
      <c r="NW131" s="247"/>
      <c r="NX131" s="247"/>
      <c r="NY131" s="247"/>
      <c r="NZ131" s="247"/>
      <c r="OA131" s="247"/>
      <c r="OB131" s="247"/>
      <c r="OC131" s="247"/>
      <c r="OD131" s="247"/>
      <c r="OE131" s="247"/>
      <c r="OF131" s="247"/>
      <c r="OG131" s="247"/>
      <c r="OH131" s="247"/>
      <c r="OI131" s="247"/>
      <c r="OJ131" s="247"/>
      <c r="OK131" s="247"/>
      <c r="OL131" s="247"/>
      <c r="OM131" s="247"/>
      <c r="ON131" s="247"/>
      <c r="OO131" s="247"/>
      <c r="OP131" s="247"/>
      <c r="OQ131" s="247"/>
      <c r="OR131" s="247"/>
      <c r="OS131" s="247"/>
      <c r="OT131" s="247"/>
      <c r="OU131" s="247"/>
      <c r="OV131" s="247"/>
      <c r="OW131" s="247"/>
      <c r="OX131" s="247"/>
      <c r="OY131" s="247"/>
      <c r="OZ131" s="247"/>
      <c r="PA131" s="247"/>
      <c r="PB131" s="247"/>
      <c r="PC131" s="247"/>
      <c r="PD131" s="247"/>
      <c r="PE131" s="247"/>
      <c r="PF131" s="247"/>
      <c r="PG131" s="247"/>
      <c r="PH131" s="247"/>
      <c r="PI131" s="247"/>
      <c r="PJ131" s="247"/>
      <c r="PK131" s="247"/>
      <c r="PL131" s="247"/>
      <c r="PM131" s="247"/>
      <c r="PN131" s="247"/>
      <c r="PO131" s="247"/>
      <c r="PP131" s="247"/>
      <c r="PQ131" s="247"/>
      <c r="PR131" s="247"/>
      <c r="PS131" s="247"/>
      <c r="PT131" s="247"/>
      <c r="PU131" s="247"/>
      <c r="PV131" s="247"/>
      <c r="PW131" s="247"/>
      <c r="PX131" s="247"/>
      <c r="PY131" s="247"/>
      <c r="PZ131" s="247"/>
      <c r="QA131" s="247"/>
      <c r="QB131" s="247"/>
      <c r="QC131" s="247"/>
      <c r="QD131" s="247"/>
      <c r="QE131" s="247"/>
      <c r="QF131" s="247"/>
      <c r="QG131" s="247"/>
      <c r="QH131" s="247"/>
      <c r="QI131" s="247"/>
      <c r="QJ131" s="247"/>
      <c r="QK131" s="247"/>
      <c r="QL131" s="247"/>
      <c r="QM131" s="247"/>
      <c r="QN131" s="247"/>
      <c r="QO131" s="247"/>
      <c r="QP131" s="247"/>
      <c r="QQ131" s="247"/>
      <c r="QR131" s="247"/>
      <c r="QS131" s="247"/>
      <c r="QT131" s="247"/>
      <c r="QU131" s="247"/>
      <c r="QV131" s="247"/>
      <c r="QW131" s="247"/>
      <c r="QX131" s="247"/>
      <c r="QY131" s="247"/>
      <c r="QZ131" s="247"/>
      <c r="RA131" s="247"/>
      <c r="RB131" s="247"/>
      <c r="RC131" s="247"/>
      <c r="RD131" s="247"/>
      <c r="RE131" s="247"/>
      <c r="RF131" s="247"/>
      <c r="RG131" s="247"/>
      <c r="RH131" s="247"/>
      <c r="RI131" s="247"/>
      <c r="RJ131" s="247"/>
      <c r="RK131" s="247"/>
      <c r="RL131" s="247"/>
      <c r="RM131" s="247"/>
      <c r="RN131" s="247"/>
      <c r="RO131" s="247"/>
      <c r="RP131" s="247"/>
      <c r="RQ131" s="247"/>
      <c r="RR131" s="247"/>
      <c r="RS131" s="247"/>
      <c r="RT131" s="247"/>
      <c r="RU131" s="247"/>
      <c r="RV131" s="247"/>
      <c r="RW131" s="247"/>
      <c r="RX131" s="247"/>
      <c r="RY131" s="247"/>
      <c r="RZ131" s="247"/>
      <c r="SA131" s="247"/>
      <c r="SB131" s="247"/>
      <c r="SC131" s="247"/>
      <c r="SD131" s="247"/>
      <c r="SE131" s="247"/>
      <c r="SF131" s="247"/>
      <c r="SG131" s="247"/>
      <c r="SH131" s="247"/>
      <c r="SI131" s="247"/>
      <c r="SJ131" s="247"/>
      <c r="SK131" s="247"/>
      <c r="SL131" s="247"/>
      <c r="SM131" s="247"/>
      <c r="SN131" s="247"/>
      <c r="SO131" s="247"/>
      <c r="SP131" s="247"/>
      <c r="SQ131" s="247"/>
      <c r="SR131" s="247"/>
      <c r="SS131" s="247"/>
      <c r="ST131" s="247"/>
      <c r="SU131" s="247"/>
      <c r="SV131" s="247"/>
      <c r="SW131" s="247"/>
      <c r="SX131" s="247"/>
      <c r="SY131" s="247"/>
      <c r="SZ131" s="247"/>
      <c r="TA131" s="247"/>
      <c r="TB131" s="247"/>
      <c r="TC131" s="247"/>
      <c r="TD131" s="247"/>
      <c r="TE131" s="247"/>
      <c r="TF131" s="247"/>
      <c r="TG131" s="247"/>
      <c r="TH131" s="247"/>
      <c r="TI131" s="247"/>
      <c r="TJ131" s="247"/>
      <c r="TK131" s="247"/>
      <c r="TL131" s="247"/>
      <c r="TM131" s="247"/>
      <c r="TN131" s="247"/>
      <c r="TO131" s="247"/>
      <c r="TP131" s="247"/>
      <c r="TQ131" s="247"/>
      <c r="TR131" s="247"/>
      <c r="TS131" s="247"/>
      <c r="TT131" s="247"/>
      <c r="TU131" s="247"/>
      <c r="TV131" s="247"/>
      <c r="TW131" s="247"/>
      <c r="TX131" s="247"/>
      <c r="TY131" s="247"/>
      <c r="TZ131" s="247"/>
      <c r="UA131" s="247"/>
      <c r="UB131" s="247"/>
      <c r="UC131" s="247"/>
      <c r="UD131" s="247"/>
      <c r="UE131" s="247"/>
      <c r="UF131" s="247"/>
      <c r="UG131" s="247"/>
      <c r="UH131" s="247"/>
      <c r="UI131" s="247"/>
      <c r="UJ131" s="247"/>
      <c r="UK131" s="247"/>
      <c r="UL131" s="247"/>
      <c r="UM131" s="247"/>
      <c r="UN131" s="247"/>
      <c r="UO131" s="247"/>
      <c r="UP131" s="247"/>
      <c r="UQ131" s="247"/>
      <c r="UR131" s="247"/>
      <c r="US131" s="247"/>
      <c r="UT131" s="247"/>
      <c r="UU131" s="247"/>
      <c r="UV131" s="247"/>
      <c r="UW131" s="247"/>
      <c r="UX131" s="247"/>
      <c r="UY131" s="247"/>
      <c r="UZ131" s="247"/>
      <c r="VA131" s="247"/>
      <c r="VB131" s="247"/>
      <c r="VC131" s="247"/>
      <c r="VD131" s="247"/>
      <c r="VE131" s="247"/>
      <c r="VF131" s="247"/>
      <c r="VG131" s="247"/>
      <c r="VH131" s="247"/>
      <c r="VI131" s="247"/>
      <c r="VJ131" s="247"/>
      <c r="VK131" s="247"/>
      <c r="VL131" s="247"/>
      <c r="VM131" s="247"/>
      <c r="VN131" s="247"/>
      <c r="VO131" s="247"/>
      <c r="VP131" s="247"/>
      <c r="VQ131" s="247"/>
      <c r="VR131" s="247"/>
      <c r="VS131" s="247"/>
      <c r="VT131" s="247"/>
      <c r="VU131" s="247"/>
      <c r="VV131" s="247"/>
      <c r="VW131" s="247"/>
      <c r="VX131" s="247"/>
      <c r="VY131" s="247"/>
      <c r="VZ131" s="247"/>
      <c r="WA131" s="247"/>
      <c r="WB131" s="247"/>
      <c r="WC131" s="247"/>
      <c r="WD131" s="247"/>
      <c r="WE131" s="247"/>
      <c r="WF131" s="247"/>
      <c r="WG131" s="247"/>
      <c r="WH131" s="247"/>
      <c r="WI131" s="247"/>
      <c r="WJ131" s="247"/>
      <c r="WK131" s="247"/>
      <c r="WL131" s="247"/>
      <c r="WM131" s="247"/>
      <c r="WN131" s="247"/>
      <c r="WO131" s="247"/>
      <c r="WP131" s="247"/>
      <c r="WQ131" s="247"/>
      <c r="WR131" s="247"/>
      <c r="WS131" s="247"/>
      <c r="WT131" s="247"/>
      <c r="WU131" s="247"/>
      <c r="WV131" s="247"/>
      <c r="WW131" s="247"/>
      <c r="WX131" s="247"/>
      <c r="WY131" s="247"/>
      <c r="WZ131" s="247"/>
      <c r="XA131" s="247"/>
      <c r="XB131" s="247"/>
      <c r="XC131" s="247"/>
      <c r="XD131" s="247"/>
      <c r="XE131" s="247"/>
      <c r="XF131" s="247"/>
      <c r="XG131" s="247"/>
      <c r="XH131" s="247"/>
      <c r="XI131" s="247"/>
      <c r="XJ131" s="247"/>
      <c r="XK131" s="247"/>
      <c r="XL131" s="247"/>
      <c r="XM131" s="247"/>
      <c r="XN131" s="247"/>
      <c r="XO131" s="247"/>
      <c r="XP131" s="247"/>
      <c r="XQ131" s="247"/>
      <c r="XR131" s="247"/>
      <c r="XS131" s="247"/>
      <c r="XT131" s="247"/>
      <c r="XU131" s="247"/>
      <c r="XV131" s="247"/>
      <c r="XW131" s="247"/>
      <c r="XX131" s="247"/>
      <c r="XY131" s="247"/>
      <c r="XZ131" s="247"/>
      <c r="YA131" s="247"/>
      <c r="YB131" s="247"/>
      <c r="YC131" s="247"/>
      <c r="YD131" s="247"/>
      <c r="YE131" s="247"/>
      <c r="YF131" s="247"/>
      <c r="YG131" s="247"/>
      <c r="YH131" s="247"/>
      <c r="YI131" s="247"/>
      <c r="YJ131" s="247"/>
      <c r="YK131" s="247"/>
      <c r="YL131" s="247"/>
      <c r="YM131" s="247"/>
      <c r="YN131" s="247"/>
      <c r="YO131" s="247"/>
      <c r="YP131" s="247"/>
      <c r="YQ131" s="247"/>
      <c r="YR131" s="247"/>
      <c r="YS131" s="247"/>
      <c r="YT131" s="247"/>
      <c r="YU131" s="247"/>
      <c r="YV131" s="247"/>
      <c r="YW131" s="247"/>
      <c r="YX131" s="247"/>
      <c r="YY131" s="247"/>
      <c r="YZ131" s="247"/>
      <c r="ZA131" s="247"/>
      <c r="ZB131" s="247"/>
      <c r="ZC131" s="247"/>
      <c r="ZD131" s="247"/>
      <c r="ZE131" s="247"/>
      <c r="ZF131" s="247"/>
      <c r="ZG131" s="247"/>
      <c r="ZH131" s="247"/>
      <c r="ZI131" s="247"/>
      <c r="ZJ131" s="247"/>
      <c r="ZK131" s="247"/>
      <c r="ZL131" s="247"/>
      <c r="ZM131" s="247"/>
      <c r="ZN131" s="247"/>
      <c r="ZO131" s="247"/>
      <c r="ZP131" s="247"/>
      <c r="ZQ131" s="247"/>
      <c r="ZR131" s="247"/>
      <c r="ZS131" s="247"/>
      <c r="ZT131" s="247"/>
      <c r="ZU131" s="247"/>
      <c r="ZV131" s="247"/>
      <c r="ZW131" s="247"/>
      <c r="ZX131" s="247"/>
      <c r="ZY131" s="247"/>
      <c r="ZZ131" s="247"/>
      <c r="AAA131" s="247"/>
      <c r="AAB131" s="247"/>
      <c r="AAC131" s="247"/>
      <c r="AAD131" s="247"/>
      <c r="AAE131" s="247"/>
      <c r="AAF131" s="247"/>
      <c r="AAG131" s="247"/>
      <c r="AAH131" s="247"/>
      <c r="AAI131" s="247"/>
      <c r="AAJ131" s="247"/>
      <c r="AAK131" s="247"/>
      <c r="AAL131" s="247"/>
      <c r="AAM131" s="247"/>
      <c r="AAN131" s="247"/>
      <c r="AAO131" s="247"/>
      <c r="AAP131" s="247"/>
      <c r="AAQ131" s="247"/>
      <c r="AAR131" s="247"/>
      <c r="AAS131" s="247"/>
      <c r="AAT131" s="247"/>
      <c r="AAU131" s="247"/>
      <c r="AAV131" s="247"/>
      <c r="AAW131" s="247"/>
      <c r="AAX131" s="247"/>
      <c r="AAY131" s="247"/>
      <c r="AAZ131" s="247"/>
      <c r="ABA131" s="247"/>
      <c r="ABB131" s="247"/>
      <c r="ABC131" s="247"/>
      <c r="ABD131" s="247"/>
      <c r="ABE131" s="247"/>
      <c r="ABF131" s="247"/>
      <c r="ABG131" s="247"/>
      <c r="ABH131" s="247"/>
      <c r="ABI131" s="247"/>
      <c r="ABJ131" s="247"/>
      <c r="ABK131" s="247"/>
      <c r="ABL131" s="247"/>
      <c r="ABM131" s="247"/>
      <c r="ABN131" s="247"/>
      <c r="ABO131" s="247"/>
      <c r="ABP131" s="247"/>
      <c r="ABQ131" s="247"/>
      <c r="ABR131" s="247"/>
      <c r="ABS131" s="247"/>
      <c r="ABT131" s="247"/>
      <c r="ABU131" s="247"/>
      <c r="ABV131" s="247"/>
      <c r="ABW131" s="247"/>
      <c r="ABX131" s="247"/>
      <c r="ABY131" s="247"/>
      <c r="ABZ131" s="247"/>
      <c r="ACA131" s="247"/>
      <c r="ACB131" s="247"/>
      <c r="ACC131" s="247"/>
      <c r="ACD131" s="247"/>
      <c r="ACE131" s="247"/>
      <c r="ACF131" s="247"/>
      <c r="ACG131" s="247"/>
      <c r="ACH131" s="247"/>
      <c r="ACI131" s="247"/>
      <c r="ACJ131" s="247"/>
      <c r="ACK131" s="247"/>
      <c r="ACL131" s="247"/>
      <c r="ACM131" s="247"/>
      <c r="ACN131" s="247"/>
      <c r="ACO131" s="247"/>
      <c r="ACP131" s="247"/>
      <c r="ACQ131" s="247"/>
      <c r="ACR131" s="247"/>
      <c r="ACS131" s="247"/>
      <c r="ACT131" s="247"/>
      <c r="ACU131" s="247"/>
      <c r="ACV131" s="247"/>
      <c r="ACW131" s="247"/>
      <c r="ACX131" s="247"/>
      <c r="ACY131" s="247"/>
      <c r="ACZ131" s="247"/>
      <c r="ADA131" s="247"/>
      <c r="ADB131" s="247"/>
      <c r="ADC131" s="247"/>
      <c r="ADD131" s="247"/>
      <c r="ADE131" s="247"/>
      <c r="ADF131" s="247"/>
      <c r="ADG131" s="247"/>
      <c r="ADH131" s="247"/>
      <c r="ADI131" s="247"/>
      <c r="ADJ131" s="247"/>
      <c r="ADK131" s="247"/>
      <c r="ADL131" s="247"/>
      <c r="ADM131" s="247"/>
      <c r="ADN131" s="247"/>
      <c r="ADO131" s="247"/>
      <c r="ADP131" s="247"/>
      <c r="ADQ131" s="247"/>
      <c r="ADR131" s="247"/>
      <c r="ADS131" s="247"/>
      <c r="ADT131" s="247"/>
      <c r="ADU131" s="247"/>
      <c r="ADV131" s="247"/>
      <c r="ADW131" s="247"/>
      <c r="ADX131" s="247"/>
      <c r="ADY131" s="247"/>
      <c r="ADZ131" s="247"/>
      <c r="AEA131" s="247"/>
      <c r="AEB131" s="247"/>
      <c r="AEC131" s="247"/>
      <c r="AED131" s="247"/>
      <c r="AEE131" s="247"/>
      <c r="AEF131" s="247"/>
      <c r="AEG131" s="247"/>
      <c r="AEH131" s="247"/>
      <c r="AEI131" s="247"/>
      <c r="AEJ131" s="247"/>
      <c r="AEK131" s="247"/>
      <c r="AEL131" s="247"/>
      <c r="AEM131" s="247"/>
      <c r="AEN131" s="247"/>
      <c r="AEO131" s="247"/>
      <c r="AEP131" s="247"/>
      <c r="AEQ131" s="247"/>
      <c r="AER131" s="247"/>
      <c r="AES131" s="247"/>
      <c r="AET131" s="247"/>
      <c r="AEU131" s="247"/>
      <c r="AEV131" s="247"/>
      <c r="AEW131" s="247"/>
      <c r="AEX131" s="247"/>
      <c r="AEY131" s="247"/>
      <c r="AEZ131" s="247"/>
      <c r="AFA131" s="247"/>
      <c r="AFB131" s="247"/>
      <c r="AFC131" s="247"/>
      <c r="AFD131" s="247"/>
      <c r="AFE131" s="247"/>
      <c r="AFF131" s="247"/>
      <c r="AFG131" s="247"/>
      <c r="AFH131" s="247"/>
      <c r="AFI131" s="247"/>
      <c r="AFJ131" s="247"/>
      <c r="AFK131" s="247"/>
      <c r="AFL131" s="247"/>
      <c r="AFM131" s="247"/>
      <c r="AFN131" s="247"/>
      <c r="AFO131" s="247"/>
      <c r="AFP131" s="247"/>
      <c r="AFQ131" s="247"/>
      <c r="AFR131" s="247"/>
      <c r="AFS131" s="247"/>
      <c r="AFT131" s="247"/>
      <c r="AFU131" s="247"/>
      <c r="AFV131" s="247"/>
      <c r="AFW131" s="247"/>
      <c r="AFX131" s="247"/>
      <c r="AFY131" s="247"/>
      <c r="AFZ131" s="247"/>
      <c r="AGA131" s="247"/>
      <c r="AGB131" s="247"/>
      <c r="AGC131" s="247"/>
      <c r="AGD131" s="247"/>
      <c r="AGE131" s="247"/>
      <c r="AGF131" s="247"/>
      <c r="AGG131" s="247"/>
      <c r="AGH131" s="247"/>
      <c r="AGI131" s="247"/>
      <c r="AGJ131" s="247"/>
      <c r="AGK131" s="247"/>
      <c r="AGL131" s="247"/>
      <c r="AGM131" s="247"/>
      <c r="AGN131" s="247"/>
      <c r="AGO131" s="247"/>
      <c r="AGP131" s="247"/>
      <c r="AGQ131" s="247"/>
      <c r="AGR131" s="247"/>
      <c r="AGS131" s="247"/>
      <c r="AGT131" s="247"/>
      <c r="AGU131" s="247"/>
      <c r="AGV131" s="247"/>
      <c r="AGW131" s="247"/>
      <c r="AGX131" s="247"/>
      <c r="AGY131" s="247"/>
      <c r="AGZ131" s="247"/>
      <c r="AHA131" s="247"/>
      <c r="AHB131" s="247"/>
      <c r="AHC131" s="247"/>
      <c r="AHD131" s="247"/>
      <c r="AHE131" s="247"/>
      <c r="AHF131" s="247"/>
      <c r="AHG131" s="247"/>
      <c r="AHH131" s="247"/>
      <c r="AHI131" s="247"/>
      <c r="AHJ131" s="247"/>
      <c r="AHK131" s="247"/>
      <c r="AHL131" s="247"/>
      <c r="AHM131" s="247"/>
      <c r="AHN131" s="247"/>
      <c r="AHO131" s="247"/>
      <c r="AHP131" s="247"/>
      <c r="AHQ131" s="247"/>
      <c r="AHR131" s="247"/>
      <c r="AHS131" s="247"/>
      <c r="AHT131" s="247"/>
      <c r="AHU131" s="247"/>
      <c r="AHV131" s="247"/>
      <c r="AHW131" s="247"/>
      <c r="AHX131" s="247"/>
      <c r="AHY131" s="247"/>
      <c r="AHZ131" s="247"/>
      <c r="AIA131" s="247"/>
      <c r="AIB131" s="247"/>
      <c r="AIC131" s="247"/>
      <c r="AID131" s="247"/>
      <c r="AIE131" s="247"/>
      <c r="AIF131" s="247"/>
      <c r="AIG131" s="247"/>
      <c r="AIH131" s="247"/>
      <c r="AII131" s="247"/>
      <c r="AIJ131" s="247"/>
      <c r="AIK131" s="247"/>
      <c r="AIL131" s="247"/>
      <c r="AIM131" s="247"/>
      <c r="AIN131" s="247"/>
      <c r="AIO131" s="247"/>
      <c r="AIP131" s="247"/>
      <c r="AIQ131" s="247"/>
      <c r="AIR131" s="247"/>
      <c r="AIS131" s="247"/>
      <c r="AIT131" s="247"/>
      <c r="AIU131" s="247"/>
      <c r="AIV131" s="247"/>
      <c r="AIW131" s="247"/>
      <c r="AIX131" s="247"/>
      <c r="AIY131" s="247"/>
      <c r="AIZ131" s="247"/>
      <c r="AJA131" s="247"/>
      <c r="AJB131" s="247"/>
      <c r="AJC131" s="247"/>
      <c r="AJD131" s="247"/>
      <c r="AJE131" s="247"/>
      <c r="AJF131" s="247"/>
      <c r="AJG131" s="247"/>
      <c r="AJH131" s="247"/>
      <c r="AJI131" s="247"/>
      <c r="AJJ131" s="247"/>
      <c r="AJK131" s="247"/>
      <c r="AJL131" s="247"/>
      <c r="AJM131" s="247"/>
      <c r="AJN131" s="247"/>
      <c r="AJO131" s="247"/>
      <c r="AJP131" s="247"/>
      <c r="AJQ131" s="247"/>
      <c r="AJR131" s="247"/>
      <c r="AJS131" s="247"/>
      <c r="AJT131" s="247"/>
      <c r="AJU131" s="247"/>
      <c r="AJV131" s="247"/>
      <c r="AJW131" s="247"/>
      <c r="AJX131" s="247"/>
      <c r="AJY131" s="247"/>
      <c r="AJZ131" s="247"/>
      <c r="AKA131" s="247"/>
      <c r="AKB131" s="247"/>
      <c r="AKC131" s="247"/>
      <c r="AKD131" s="247"/>
      <c r="AKE131" s="247"/>
      <c r="AKF131" s="247"/>
      <c r="AKG131" s="247"/>
      <c r="AKH131" s="247"/>
      <c r="AKI131" s="247"/>
      <c r="AKJ131" s="247"/>
      <c r="AKK131" s="247"/>
      <c r="AKL131" s="247"/>
      <c r="AKM131" s="247"/>
      <c r="AKN131" s="247"/>
      <c r="AKO131" s="247"/>
      <c r="AKP131" s="247"/>
      <c r="AKQ131" s="247"/>
      <c r="AKR131" s="247"/>
      <c r="AKS131" s="247"/>
      <c r="AKT131" s="247"/>
      <c r="AKU131" s="247"/>
      <c r="AKV131" s="247"/>
      <c r="AKW131" s="247"/>
      <c r="AKX131" s="247"/>
      <c r="AKY131" s="247"/>
      <c r="AKZ131" s="247"/>
      <c r="ALA131" s="247"/>
      <c r="ALB131" s="247"/>
      <c r="ALC131" s="247"/>
      <c r="ALD131" s="247"/>
      <c r="ALE131" s="247"/>
      <c r="ALF131" s="247"/>
      <c r="ALG131" s="247"/>
      <c r="ALH131" s="247"/>
      <c r="ALI131" s="247"/>
      <c r="ALJ131" s="247"/>
      <c r="ALK131" s="247"/>
      <c r="ALL131" s="247"/>
      <c r="ALM131" s="247"/>
      <c r="ALN131" s="247"/>
      <c r="ALO131" s="247"/>
      <c r="ALP131" s="247"/>
    </row>
    <row r="132" spans="1:1004" ht="15.75" x14ac:dyDescent="0.2">
      <c r="A132" s="344">
        <v>6.4</v>
      </c>
      <c r="B132" s="303" t="s">
        <v>407</v>
      </c>
      <c r="C132" s="290">
        <v>200</v>
      </c>
      <c r="D132" s="293" t="s">
        <v>374</v>
      </c>
      <c r="E132" s="272"/>
      <c r="F132" s="290">
        <f t="shared" si="3"/>
        <v>0</v>
      </c>
      <c r="G132" s="322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47"/>
      <c r="AH132" s="247"/>
      <c r="AI132" s="247"/>
      <c r="AJ132" s="247"/>
      <c r="AK132" s="247"/>
      <c r="AL132" s="247"/>
      <c r="AM132" s="247"/>
      <c r="AN132" s="247"/>
      <c r="AO132" s="247"/>
      <c r="AP132" s="247"/>
      <c r="AQ132" s="247"/>
      <c r="AR132" s="247"/>
      <c r="AS132" s="247"/>
      <c r="AT132" s="247"/>
      <c r="AU132" s="247"/>
      <c r="AV132" s="247"/>
      <c r="AW132" s="247"/>
      <c r="AX132" s="247"/>
      <c r="AY132" s="247"/>
      <c r="AZ132" s="247"/>
      <c r="BA132" s="247"/>
      <c r="BB132" s="247"/>
      <c r="BC132" s="247"/>
      <c r="BD132" s="247"/>
      <c r="BE132" s="247"/>
      <c r="BF132" s="247"/>
      <c r="BG132" s="247"/>
      <c r="BH132" s="247"/>
      <c r="BI132" s="247"/>
      <c r="BJ132" s="247"/>
      <c r="BK132" s="247"/>
      <c r="BL132" s="247"/>
      <c r="BM132" s="247"/>
      <c r="BN132" s="247"/>
      <c r="BO132" s="247"/>
      <c r="BP132" s="247"/>
      <c r="BQ132" s="247"/>
      <c r="BR132" s="247"/>
      <c r="BS132" s="247"/>
      <c r="BT132" s="247"/>
      <c r="BU132" s="247"/>
      <c r="BV132" s="247"/>
      <c r="BW132" s="247"/>
      <c r="BX132" s="247"/>
      <c r="BY132" s="247"/>
      <c r="BZ132" s="247"/>
      <c r="CA132" s="247"/>
      <c r="CB132" s="247"/>
      <c r="CC132" s="247"/>
      <c r="CD132" s="247"/>
      <c r="CE132" s="247"/>
      <c r="CF132" s="247"/>
      <c r="CG132" s="247"/>
      <c r="CH132" s="247"/>
      <c r="CI132" s="247"/>
      <c r="CJ132" s="247"/>
      <c r="CK132" s="247"/>
      <c r="CL132" s="247"/>
      <c r="CM132" s="247"/>
      <c r="CN132" s="247"/>
      <c r="CO132" s="247"/>
      <c r="CP132" s="247"/>
      <c r="CQ132" s="247"/>
      <c r="CR132" s="247"/>
      <c r="CS132" s="247"/>
      <c r="CT132" s="247"/>
      <c r="CU132" s="247"/>
      <c r="CV132" s="247"/>
      <c r="CW132" s="247"/>
      <c r="CX132" s="247"/>
      <c r="CY132" s="247"/>
      <c r="CZ132" s="247"/>
      <c r="DA132" s="247"/>
      <c r="DB132" s="247"/>
      <c r="DC132" s="247"/>
      <c r="DD132" s="247"/>
      <c r="DE132" s="247"/>
      <c r="DF132" s="247"/>
      <c r="DG132" s="247"/>
      <c r="DH132" s="247"/>
      <c r="DI132" s="247"/>
      <c r="DJ132" s="247"/>
      <c r="DK132" s="247"/>
      <c r="DL132" s="247"/>
      <c r="DM132" s="247"/>
      <c r="DN132" s="247"/>
      <c r="DO132" s="247"/>
      <c r="DP132" s="247"/>
      <c r="DQ132" s="247"/>
      <c r="DR132" s="247"/>
      <c r="DS132" s="247"/>
      <c r="DT132" s="247"/>
      <c r="DU132" s="247"/>
      <c r="DV132" s="247"/>
      <c r="DW132" s="247"/>
      <c r="DX132" s="247"/>
      <c r="DY132" s="247"/>
      <c r="DZ132" s="247"/>
      <c r="EA132" s="247"/>
      <c r="EB132" s="247"/>
      <c r="EC132" s="247"/>
      <c r="ED132" s="247"/>
      <c r="EE132" s="247"/>
      <c r="EF132" s="247"/>
      <c r="EG132" s="247"/>
      <c r="EH132" s="247"/>
      <c r="EI132" s="247"/>
      <c r="EJ132" s="247"/>
      <c r="EK132" s="247"/>
      <c r="EL132" s="247"/>
      <c r="EM132" s="247"/>
      <c r="EN132" s="247"/>
      <c r="EO132" s="247"/>
      <c r="EP132" s="247"/>
      <c r="EQ132" s="247"/>
      <c r="ER132" s="247"/>
      <c r="ES132" s="247"/>
      <c r="ET132" s="247"/>
      <c r="EU132" s="247"/>
      <c r="EV132" s="247"/>
      <c r="EW132" s="247"/>
      <c r="EX132" s="247"/>
      <c r="EY132" s="247"/>
      <c r="EZ132" s="247"/>
      <c r="FA132" s="247"/>
      <c r="FB132" s="247"/>
      <c r="FC132" s="247"/>
      <c r="FD132" s="247"/>
      <c r="FE132" s="247"/>
      <c r="FF132" s="247"/>
      <c r="FG132" s="247"/>
      <c r="FH132" s="247"/>
      <c r="FI132" s="247"/>
      <c r="FJ132" s="247"/>
      <c r="FK132" s="247"/>
      <c r="FL132" s="247"/>
      <c r="FM132" s="247"/>
      <c r="FN132" s="247"/>
      <c r="FO132" s="247"/>
      <c r="FP132" s="247"/>
      <c r="FQ132" s="247"/>
      <c r="FR132" s="247"/>
      <c r="FS132" s="247"/>
      <c r="FT132" s="247"/>
      <c r="FU132" s="247"/>
      <c r="FV132" s="247"/>
      <c r="FW132" s="247"/>
      <c r="FX132" s="247"/>
      <c r="FY132" s="247"/>
      <c r="FZ132" s="247"/>
      <c r="GA132" s="247"/>
      <c r="GB132" s="247"/>
      <c r="GC132" s="247"/>
      <c r="GD132" s="247"/>
      <c r="GE132" s="247"/>
      <c r="GF132" s="247"/>
      <c r="GG132" s="247"/>
      <c r="GH132" s="247"/>
      <c r="GI132" s="247"/>
      <c r="GJ132" s="247"/>
      <c r="GK132" s="247"/>
      <c r="GL132" s="247"/>
      <c r="GM132" s="247"/>
      <c r="GN132" s="247"/>
      <c r="GO132" s="247"/>
      <c r="GP132" s="247"/>
      <c r="GQ132" s="247"/>
      <c r="GR132" s="247"/>
      <c r="GS132" s="247"/>
      <c r="GT132" s="247"/>
      <c r="GU132" s="247"/>
      <c r="GV132" s="247"/>
      <c r="GW132" s="247"/>
      <c r="GX132" s="247"/>
      <c r="GY132" s="247"/>
      <c r="GZ132" s="247"/>
      <c r="HA132" s="247"/>
      <c r="HB132" s="247"/>
      <c r="HC132" s="247"/>
      <c r="HD132" s="247"/>
      <c r="HE132" s="247"/>
      <c r="HF132" s="247"/>
      <c r="HG132" s="247"/>
      <c r="HH132" s="247"/>
      <c r="HI132" s="247"/>
      <c r="HJ132" s="247"/>
      <c r="HK132" s="247"/>
      <c r="HL132" s="247"/>
      <c r="HM132" s="247"/>
      <c r="HN132" s="247"/>
      <c r="HO132" s="247"/>
      <c r="HP132" s="247"/>
      <c r="HQ132" s="247"/>
      <c r="HR132" s="247"/>
      <c r="HS132" s="247"/>
      <c r="HT132" s="247"/>
      <c r="HU132" s="247"/>
      <c r="HV132" s="247"/>
      <c r="HW132" s="247"/>
      <c r="HX132" s="247"/>
      <c r="HY132" s="247"/>
      <c r="HZ132" s="247"/>
      <c r="IA132" s="247"/>
      <c r="IB132" s="247"/>
      <c r="IC132" s="247"/>
      <c r="ID132" s="247"/>
      <c r="IE132" s="247"/>
      <c r="IF132" s="247"/>
      <c r="IG132" s="247"/>
      <c r="IH132" s="247"/>
      <c r="II132" s="247"/>
      <c r="IJ132" s="247"/>
      <c r="IK132" s="247"/>
      <c r="IL132" s="247"/>
      <c r="IM132" s="247"/>
      <c r="IN132" s="247"/>
      <c r="IO132" s="247"/>
      <c r="IP132" s="247"/>
      <c r="IQ132" s="247"/>
      <c r="IR132" s="247"/>
      <c r="IS132" s="247"/>
      <c r="IT132" s="247"/>
      <c r="IU132" s="247"/>
      <c r="IV132" s="247"/>
      <c r="IW132" s="247"/>
      <c r="IX132" s="247"/>
      <c r="IY132" s="247"/>
      <c r="IZ132" s="247"/>
      <c r="JA132" s="247"/>
      <c r="JB132" s="247"/>
      <c r="JC132" s="247"/>
      <c r="JD132" s="247"/>
      <c r="JE132" s="247"/>
      <c r="JF132" s="247"/>
      <c r="JG132" s="247"/>
      <c r="JH132" s="247"/>
      <c r="JI132" s="247"/>
      <c r="JJ132" s="247"/>
      <c r="JK132" s="247"/>
      <c r="JL132" s="247"/>
      <c r="JM132" s="247"/>
      <c r="JN132" s="247"/>
      <c r="JO132" s="247"/>
      <c r="JP132" s="247"/>
      <c r="JQ132" s="247"/>
      <c r="JR132" s="247"/>
      <c r="JS132" s="247"/>
      <c r="JT132" s="247"/>
      <c r="JU132" s="247"/>
      <c r="JV132" s="247"/>
      <c r="JW132" s="247"/>
      <c r="JX132" s="247"/>
      <c r="JY132" s="247"/>
      <c r="JZ132" s="247"/>
      <c r="KA132" s="247"/>
      <c r="KB132" s="247"/>
      <c r="KC132" s="247"/>
      <c r="KD132" s="247"/>
      <c r="KE132" s="247"/>
      <c r="KF132" s="247"/>
      <c r="KG132" s="247"/>
      <c r="KH132" s="247"/>
      <c r="KI132" s="247"/>
      <c r="KJ132" s="247"/>
      <c r="KK132" s="247"/>
      <c r="KL132" s="247"/>
      <c r="KM132" s="247"/>
      <c r="KN132" s="247"/>
      <c r="KO132" s="247"/>
      <c r="KP132" s="247"/>
      <c r="KQ132" s="247"/>
      <c r="KR132" s="247"/>
      <c r="KS132" s="247"/>
      <c r="KT132" s="247"/>
      <c r="KU132" s="247"/>
      <c r="KV132" s="247"/>
      <c r="KW132" s="247"/>
      <c r="KX132" s="247"/>
      <c r="KY132" s="247"/>
      <c r="KZ132" s="247"/>
      <c r="LA132" s="247"/>
      <c r="LB132" s="247"/>
      <c r="LC132" s="247"/>
      <c r="LD132" s="247"/>
      <c r="LE132" s="247"/>
      <c r="LF132" s="247"/>
      <c r="LG132" s="247"/>
      <c r="LH132" s="247"/>
      <c r="LI132" s="247"/>
      <c r="LJ132" s="247"/>
      <c r="LK132" s="247"/>
      <c r="LL132" s="247"/>
      <c r="LM132" s="247"/>
      <c r="LN132" s="247"/>
      <c r="LO132" s="247"/>
      <c r="LP132" s="247"/>
      <c r="LQ132" s="247"/>
      <c r="LR132" s="247"/>
      <c r="LS132" s="247"/>
      <c r="LT132" s="247"/>
      <c r="LU132" s="247"/>
      <c r="LV132" s="247"/>
      <c r="LW132" s="247"/>
      <c r="LX132" s="247"/>
      <c r="LY132" s="247"/>
      <c r="LZ132" s="247"/>
      <c r="MA132" s="247"/>
      <c r="MB132" s="247"/>
      <c r="MC132" s="247"/>
      <c r="MD132" s="247"/>
      <c r="ME132" s="247"/>
      <c r="MF132" s="247"/>
      <c r="MG132" s="247"/>
      <c r="MH132" s="247"/>
      <c r="MI132" s="247"/>
      <c r="MJ132" s="247"/>
      <c r="MK132" s="247"/>
      <c r="ML132" s="247"/>
      <c r="MM132" s="247"/>
      <c r="MN132" s="247"/>
      <c r="MO132" s="247"/>
      <c r="MP132" s="247"/>
      <c r="MQ132" s="247"/>
      <c r="MR132" s="247"/>
      <c r="MS132" s="247"/>
      <c r="MT132" s="247"/>
      <c r="MU132" s="247"/>
      <c r="MV132" s="247"/>
      <c r="MW132" s="247"/>
      <c r="MX132" s="247"/>
      <c r="MY132" s="247"/>
      <c r="MZ132" s="247"/>
      <c r="NA132" s="247"/>
      <c r="NB132" s="247"/>
      <c r="NC132" s="247"/>
      <c r="ND132" s="247"/>
      <c r="NE132" s="247"/>
      <c r="NF132" s="247"/>
      <c r="NG132" s="247"/>
      <c r="NH132" s="247"/>
      <c r="NI132" s="247"/>
      <c r="NJ132" s="247"/>
      <c r="NK132" s="247"/>
      <c r="NL132" s="247"/>
      <c r="NM132" s="247"/>
      <c r="NN132" s="247"/>
      <c r="NO132" s="247"/>
      <c r="NP132" s="247"/>
      <c r="NQ132" s="247"/>
      <c r="NR132" s="247"/>
      <c r="NS132" s="247"/>
      <c r="NT132" s="247"/>
      <c r="NU132" s="247"/>
      <c r="NV132" s="247"/>
      <c r="NW132" s="247"/>
      <c r="NX132" s="247"/>
      <c r="NY132" s="247"/>
      <c r="NZ132" s="247"/>
      <c r="OA132" s="247"/>
      <c r="OB132" s="247"/>
      <c r="OC132" s="247"/>
      <c r="OD132" s="247"/>
      <c r="OE132" s="247"/>
      <c r="OF132" s="247"/>
      <c r="OG132" s="247"/>
      <c r="OH132" s="247"/>
      <c r="OI132" s="247"/>
      <c r="OJ132" s="247"/>
      <c r="OK132" s="247"/>
      <c r="OL132" s="247"/>
      <c r="OM132" s="247"/>
      <c r="ON132" s="247"/>
      <c r="OO132" s="247"/>
      <c r="OP132" s="247"/>
      <c r="OQ132" s="247"/>
      <c r="OR132" s="247"/>
      <c r="OS132" s="247"/>
      <c r="OT132" s="247"/>
      <c r="OU132" s="247"/>
      <c r="OV132" s="247"/>
      <c r="OW132" s="247"/>
      <c r="OX132" s="247"/>
      <c r="OY132" s="247"/>
      <c r="OZ132" s="247"/>
      <c r="PA132" s="247"/>
      <c r="PB132" s="247"/>
      <c r="PC132" s="247"/>
      <c r="PD132" s="247"/>
      <c r="PE132" s="247"/>
      <c r="PF132" s="247"/>
      <c r="PG132" s="247"/>
      <c r="PH132" s="247"/>
      <c r="PI132" s="247"/>
      <c r="PJ132" s="247"/>
      <c r="PK132" s="247"/>
      <c r="PL132" s="247"/>
      <c r="PM132" s="247"/>
      <c r="PN132" s="247"/>
      <c r="PO132" s="247"/>
      <c r="PP132" s="247"/>
      <c r="PQ132" s="247"/>
      <c r="PR132" s="247"/>
      <c r="PS132" s="247"/>
      <c r="PT132" s="247"/>
      <c r="PU132" s="247"/>
      <c r="PV132" s="247"/>
      <c r="PW132" s="247"/>
      <c r="PX132" s="247"/>
      <c r="PY132" s="247"/>
      <c r="PZ132" s="247"/>
      <c r="QA132" s="247"/>
      <c r="QB132" s="247"/>
      <c r="QC132" s="247"/>
      <c r="QD132" s="247"/>
      <c r="QE132" s="247"/>
      <c r="QF132" s="247"/>
      <c r="QG132" s="247"/>
      <c r="QH132" s="247"/>
      <c r="QI132" s="247"/>
      <c r="QJ132" s="247"/>
      <c r="QK132" s="247"/>
      <c r="QL132" s="247"/>
      <c r="QM132" s="247"/>
      <c r="QN132" s="247"/>
      <c r="QO132" s="247"/>
      <c r="QP132" s="247"/>
      <c r="QQ132" s="247"/>
      <c r="QR132" s="247"/>
      <c r="QS132" s="247"/>
      <c r="QT132" s="247"/>
      <c r="QU132" s="247"/>
      <c r="QV132" s="247"/>
      <c r="QW132" s="247"/>
      <c r="QX132" s="247"/>
      <c r="QY132" s="247"/>
      <c r="QZ132" s="247"/>
      <c r="RA132" s="247"/>
      <c r="RB132" s="247"/>
      <c r="RC132" s="247"/>
      <c r="RD132" s="247"/>
      <c r="RE132" s="247"/>
      <c r="RF132" s="247"/>
      <c r="RG132" s="247"/>
      <c r="RH132" s="247"/>
      <c r="RI132" s="247"/>
      <c r="RJ132" s="247"/>
      <c r="RK132" s="247"/>
      <c r="RL132" s="247"/>
      <c r="RM132" s="247"/>
      <c r="RN132" s="247"/>
      <c r="RO132" s="247"/>
      <c r="RP132" s="247"/>
      <c r="RQ132" s="247"/>
      <c r="RR132" s="247"/>
      <c r="RS132" s="247"/>
      <c r="RT132" s="247"/>
      <c r="RU132" s="247"/>
      <c r="RV132" s="247"/>
      <c r="RW132" s="247"/>
      <c r="RX132" s="247"/>
      <c r="RY132" s="247"/>
      <c r="RZ132" s="247"/>
      <c r="SA132" s="247"/>
      <c r="SB132" s="247"/>
      <c r="SC132" s="247"/>
      <c r="SD132" s="247"/>
      <c r="SE132" s="247"/>
      <c r="SF132" s="247"/>
      <c r="SG132" s="247"/>
      <c r="SH132" s="247"/>
      <c r="SI132" s="247"/>
      <c r="SJ132" s="247"/>
      <c r="SK132" s="247"/>
      <c r="SL132" s="247"/>
      <c r="SM132" s="247"/>
      <c r="SN132" s="247"/>
      <c r="SO132" s="247"/>
      <c r="SP132" s="247"/>
      <c r="SQ132" s="247"/>
      <c r="SR132" s="247"/>
      <c r="SS132" s="247"/>
      <c r="ST132" s="247"/>
      <c r="SU132" s="247"/>
      <c r="SV132" s="247"/>
      <c r="SW132" s="247"/>
      <c r="SX132" s="247"/>
      <c r="SY132" s="247"/>
      <c r="SZ132" s="247"/>
      <c r="TA132" s="247"/>
      <c r="TB132" s="247"/>
      <c r="TC132" s="247"/>
      <c r="TD132" s="247"/>
      <c r="TE132" s="247"/>
      <c r="TF132" s="247"/>
      <c r="TG132" s="247"/>
      <c r="TH132" s="247"/>
      <c r="TI132" s="247"/>
      <c r="TJ132" s="247"/>
      <c r="TK132" s="247"/>
      <c r="TL132" s="247"/>
      <c r="TM132" s="247"/>
      <c r="TN132" s="247"/>
      <c r="TO132" s="247"/>
      <c r="TP132" s="247"/>
      <c r="TQ132" s="247"/>
      <c r="TR132" s="247"/>
      <c r="TS132" s="247"/>
      <c r="TT132" s="247"/>
      <c r="TU132" s="247"/>
      <c r="TV132" s="247"/>
      <c r="TW132" s="247"/>
      <c r="TX132" s="247"/>
      <c r="TY132" s="247"/>
      <c r="TZ132" s="247"/>
      <c r="UA132" s="247"/>
      <c r="UB132" s="247"/>
      <c r="UC132" s="247"/>
      <c r="UD132" s="247"/>
      <c r="UE132" s="247"/>
      <c r="UF132" s="247"/>
      <c r="UG132" s="247"/>
      <c r="UH132" s="247"/>
      <c r="UI132" s="247"/>
      <c r="UJ132" s="247"/>
      <c r="UK132" s="247"/>
      <c r="UL132" s="247"/>
      <c r="UM132" s="247"/>
      <c r="UN132" s="247"/>
      <c r="UO132" s="247"/>
      <c r="UP132" s="247"/>
      <c r="UQ132" s="247"/>
      <c r="UR132" s="247"/>
      <c r="US132" s="247"/>
      <c r="UT132" s="247"/>
      <c r="UU132" s="247"/>
      <c r="UV132" s="247"/>
      <c r="UW132" s="247"/>
      <c r="UX132" s="247"/>
      <c r="UY132" s="247"/>
      <c r="UZ132" s="247"/>
      <c r="VA132" s="247"/>
      <c r="VB132" s="247"/>
      <c r="VC132" s="247"/>
      <c r="VD132" s="247"/>
      <c r="VE132" s="247"/>
      <c r="VF132" s="247"/>
      <c r="VG132" s="247"/>
      <c r="VH132" s="247"/>
      <c r="VI132" s="247"/>
      <c r="VJ132" s="247"/>
      <c r="VK132" s="247"/>
      <c r="VL132" s="247"/>
      <c r="VM132" s="247"/>
      <c r="VN132" s="247"/>
      <c r="VO132" s="247"/>
      <c r="VP132" s="247"/>
      <c r="VQ132" s="247"/>
      <c r="VR132" s="247"/>
      <c r="VS132" s="247"/>
      <c r="VT132" s="247"/>
      <c r="VU132" s="247"/>
      <c r="VV132" s="247"/>
      <c r="VW132" s="247"/>
      <c r="VX132" s="247"/>
      <c r="VY132" s="247"/>
      <c r="VZ132" s="247"/>
      <c r="WA132" s="247"/>
      <c r="WB132" s="247"/>
      <c r="WC132" s="247"/>
      <c r="WD132" s="247"/>
      <c r="WE132" s="247"/>
      <c r="WF132" s="247"/>
      <c r="WG132" s="247"/>
      <c r="WH132" s="247"/>
      <c r="WI132" s="247"/>
      <c r="WJ132" s="247"/>
      <c r="WK132" s="247"/>
      <c r="WL132" s="247"/>
      <c r="WM132" s="247"/>
      <c r="WN132" s="247"/>
      <c r="WO132" s="247"/>
      <c r="WP132" s="247"/>
      <c r="WQ132" s="247"/>
      <c r="WR132" s="247"/>
      <c r="WS132" s="247"/>
      <c r="WT132" s="247"/>
      <c r="WU132" s="247"/>
      <c r="WV132" s="247"/>
      <c r="WW132" s="247"/>
      <c r="WX132" s="247"/>
      <c r="WY132" s="247"/>
      <c r="WZ132" s="247"/>
      <c r="XA132" s="247"/>
      <c r="XB132" s="247"/>
      <c r="XC132" s="247"/>
      <c r="XD132" s="247"/>
      <c r="XE132" s="247"/>
      <c r="XF132" s="247"/>
      <c r="XG132" s="247"/>
      <c r="XH132" s="247"/>
      <c r="XI132" s="247"/>
      <c r="XJ132" s="247"/>
      <c r="XK132" s="247"/>
      <c r="XL132" s="247"/>
      <c r="XM132" s="247"/>
      <c r="XN132" s="247"/>
      <c r="XO132" s="247"/>
      <c r="XP132" s="247"/>
      <c r="XQ132" s="247"/>
      <c r="XR132" s="247"/>
      <c r="XS132" s="247"/>
      <c r="XT132" s="247"/>
      <c r="XU132" s="247"/>
      <c r="XV132" s="247"/>
      <c r="XW132" s="247"/>
      <c r="XX132" s="247"/>
      <c r="XY132" s="247"/>
      <c r="XZ132" s="247"/>
      <c r="YA132" s="247"/>
      <c r="YB132" s="247"/>
      <c r="YC132" s="247"/>
      <c r="YD132" s="247"/>
      <c r="YE132" s="247"/>
      <c r="YF132" s="247"/>
      <c r="YG132" s="247"/>
      <c r="YH132" s="247"/>
      <c r="YI132" s="247"/>
      <c r="YJ132" s="247"/>
      <c r="YK132" s="247"/>
      <c r="YL132" s="247"/>
      <c r="YM132" s="247"/>
      <c r="YN132" s="247"/>
      <c r="YO132" s="247"/>
      <c r="YP132" s="247"/>
      <c r="YQ132" s="247"/>
      <c r="YR132" s="247"/>
      <c r="YS132" s="247"/>
      <c r="YT132" s="247"/>
      <c r="YU132" s="247"/>
      <c r="YV132" s="247"/>
      <c r="YW132" s="247"/>
      <c r="YX132" s="247"/>
      <c r="YY132" s="247"/>
      <c r="YZ132" s="247"/>
      <c r="ZA132" s="247"/>
      <c r="ZB132" s="247"/>
      <c r="ZC132" s="247"/>
      <c r="ZD132" s="247"/>
      <c r="ZE132" s="247"/>
      <c r="ZF132" s="247"/>
      <c r="ZG132" s="247"/>
      <c r="ZH132" s="247"/>
      <c r="ZI132" s="247"/>
      <c r="ZJ132" s="247"/>
      <c r="ZK132" s="247"/>
      <c r="ZL132" s="247"/>
      <c r="ZM132" s="247"/>
      <c r="ZN132" s="247"/>
      <c r="ZO132" s="247"/>
      <c r="ZP132" s="247"/>
      <c r="ZQ132" s="247"/>
      <c r="ZR132" s="247"/>
      <c r="ZS132" s="247"/>
      <c r="ZT132" s="247"/>
      <c r="ZU132" s="247"/>
      <c r="ZV132" s="247"/>
      <c r="ZW132" s="247"/>
      <c r="ZX132" s="247"/>
      <c r="ZY132" s="247"/>
      <c r="ZZ132" s="247"/>
      <c r="AAA132" s="247"/>
      <c r="AAB132" s="247"/>
      <c r="AAC132" s="247"/>
      <c r="AAD132" s="247"/>
      <c r="AAE132" s="247"/>
      <c r="AAF132" s="247"/>
      <c r="AAG132" s="247"/>
      <c r="AAH132" s="247"/>
      <c r="AAI132" s="247"/>
      <c r="AAJ132" s="247"/>
      <c r="AAK132" s="247"/>
      <c r="AAL132" s="247"/>
      <c r="AAM132" s="247"/>
      <c r="AAN132" s="247"/>
      <c r="AAO132" s="247"/>
      <c r="AAP132" s="247"/>
      <c r="AAQ132" s="247"/>
      <c r="AAR132" s="247"/>
      <c r="AAS132" s="247"/>
      <c r="AAT132" s="247"/>
      <c r="AAU132" s="247"/>
      <c r="AAV132" s="247"/>
      <c r="AAW132" s="247"/>
      <c r="AAX132" s="247"/>
      <c r="AAY132" s="247"/>
      <c r="AAZ132" s="247"/>
      <c r="ABA132" s="247"/>
      <c r="ABB132" s="247"/>
      <c r="ABC132" s="247"/>
      <c r="ABD132" s="247"/>
      <c r="ABE132" s="247"/>
      <c r="ABF132" s="247"/>
      <c r="ABG132" s="247"/>
      <c r="ABH132" s="247"/>
      <c r="ABI132" s="247"/>
      <c r="ABJ132" s="247"/>
      <c r="ABK132" s="247"/>
      <c r="ABL132" s="247"/>
      <c r="ABM132" s="247"/>
      <c r="ABN132" s="247"/>
      <c r="ABO132" s="247"/>
      <c r="ABP132" s="247"/>
      <c r="ABQ132" s="247"/>
      <c r="ABR132" s="247"/>
      <c r="ABS132" s="247"/>
      <c r="ABT132" s="247"/>
      <c r="ABU132" s="247"/>
      <c r="ABV132" s="247"/>
      <c r="ABW132" s="247"/>
      <c r="ABX132" s="247"/>
      <c r="ABY132" s="247"/>
      <c r="ABZ132" s="247"/>
      <c r="ACA132" s="247"/>
      <c r="ACB132" s="247"/>
      <c r="ACC132" s="247"/>
      <c r="ACD132" s="247"/>
      <c r="ACE132" s="247"/>
      <c r="ACF132" s="247"/>
      <c r="ACG132" s="247"/>
      <c r="ACH132" s="247"/>
      <c r="ACI132" s="247"/>
      <c r="ACJ132" s="247"/>
      <c r="ACK132" s="247"/>
      <c r="ACL132" s="247"/>
      <c r="ACM132" s="247"/>
      <c r="ACN132" s="247"/>
      <c r="ACO132" s="247"/>
      <c r="ACP132" s="247"/>
      <c r="ACQ132" s="247"/>
      <c r="ACR132" s="247"/>
      <c r="ACS132" s="247"/>
      <c r="ACT132" s="247"/>
      <c r="ACU132" s="247"/>
      <c r="ACV132" s="247"/>
      <c r="ACW132" s="247"/>
      <c r="ACX132" s="247"/>
      <c r="ACY132" s="247"/>
      <c r="ACZ132" s="247"/>
      <c r="ADA132" s="247"/>
      <c r="ADB132" s="247"/>
      <c r="ADC132" s="247"/>
      <c r="ADD132" s="247"/>
      <c r="ADE132" s="247"/>
      <c r="ADF132" s="247"/>
      <c r="ADG132" s="247"/>
      <c r="ADH132" s="247"/>
      <c r="ADI132" s="247"/>
      <c r="ADJ132" s="247"/>
      <c r="ADK132" s="247"/>
      <c r="ADL132" s="247"/>
      <c r="ADM132" s="247"/>
      <c r="ADN132" s="247"/>
      <c r="ADO132" s="247"/>
      <c r="ADP132" s="247"/>
      <c r="ADQ132" s="247"/>
      <c r="ADR132" s="247"/>
      <c r="ADS132" s="247"/>
      <c r="ADT132" s="247"/>
      <c r="ADU132" s="247"/>
      <c r="ADV132" s="247"/>
      <c r="ADW132" s="247"/>
      <c r="ADX132" s="247"/>
      <c r="ADY132" s="247"/>
      <c r="ADZ132" s="247"/>
      <c r="AEA132" s="247"/>
      <c r="AEB132" s="247"/>
      <c r="AEC132" s="247"/>
      <c r="AED132" s="247"/>
      <c r="AEE132" s="247"/>
      <c r="AEF132" s="247"/>
      <c r="AEG132" s="247"/>
      <c r="AEH132" s="247"/>
      <c r="AEI132" s="247"/>
      <c r="AEJ132" s="247"/>
      <c r="AEK132" s="247"/>
      <c r="AEL132" s="247"/>
      <c r="AEM132" s="247"/>
      <c r="AEN132" s="247"/>
      <c r="AEO132" s="247"/>
      <c r="AEP132" s="247"/>
      <c r="AEQ132" s="247"/>
      <c r="AER132" s="247"/>
      <c r="AES132" s="247"/>
      <c r="AET132" s="247"/>
      <c r="AEU132" s="247"/>
      <c r="AEV132" s="247"/>
      <c r="AEW132" s="247"/>
      <c r="AEX132" s="247"/>
      <c r="AEY132" s="247"/>
      <c r="AEZ132" s="247"/>
      <c r="AFA132" s="247"/>
      <c r="AFB132" s="247"/>
      <c r="AFC132" s="247"/>
      <c r="AFD132" s="247"/>
      <c r="AFE132" s="247"/>
      <c r="AFF132" s="247"/>
      <c r="AFG132" s="247"/>
      <c r="AFH132" s="247"/>
      <c r="AFI132" s="247"/>
      <c r="AFJ132" s="247"/>
      <c r="AFK132" s="247"/>
      <c r="AFL132" s="247"/>
      <c r="AFM132" s="247"/>
      <c r="AFN132" s="247"/>
      <c r="AFO132" s="247"/>
      <c r="AFP132" s="247"/>
      <c r="AFQ132" s="247"/>
      <c r="AFR132" s="247"/>
      <c r="AFS132" s="247"/>
      <c r="AFT132" s="247"/>
      <c r="AFU132" s="247"/>
      <c r="AFV132" s="247"/>
      <c r="AFW132" s="247"/>
      <c r="AFX132" s="247"/>
      <c r="AFY132" s="247"/>
      <c r="AFZ132" s="247"/>
      <c r="AGA132" s="247"/>
      <c r="AGB132" s="247"/>
      <c r="AGC132" s="247"/>
      <c r="AGD132" s="247"/>
      <c r="AGE132" s="247"/>
      <c r="AGF132" s="247"/>
      <c r="AGG132" s="247"/>
      <c r="AGH132" s="247"/>
      <c r="AGI132" s="247"/>
      <c r="AGJ132" s="247"/>
      <c r="AGK132" s="247"/>
      <c r="AGL132" s="247"/>
      <c r="AGM132" s="247"/>
      <c r="AGN132" s="247"/>
      <c r="AGO132" s="247"/>
      <c r="AGP132" s="247"/>
      <c r="AGQ132" s="247"/>
      <c r="AGR132" s="247"/>
      <c r="AGS132" s="247"/>
      <c r="AGT132" s="247"/>
      <c r="AGU132" s="247"/>
      <c r="AGV132" s="247"/>
      <c r="AGW132" s="247"/>
      <c r="AGX132" s="247"/>
      <c r="AGY132" s="247"/>
      <c r="AGZ132" s="247"/>
      <c r="AHA132" s="247"/>
      <c r="AHB132" s="247"/>
      <c r="AHC132" s="247"/>
      <c r="AHD132" s="247"/>
      <c r="AHE132" s="247"/>
      <c r="AHF132" s="247"/>
      <c r="AHG132" s="247"/>
      <c r="AHH132" s="247"/>
      <c r="AHI132" s="247"/>
      <c r="AHJ132" s="247"/>
      <c r="AHK132" s="247"/>
      <c r="AHL132" s="247"/>
      <c r="AHM132" s="247"/>
      <c r="AHN132" s="247"/>
      <c r="AHO132" s="247"/>
      <c r="AHP132" s="247"/>
      <c r="AHQ132" s="247"/>
      <c r="AHR132" s="247"/>
      <c r="AHS132" s="247"/>
      <c r="AHT132" s="247"/>
      <c r="AHU132" s="247"/>
      <c r="AHV132" s="247"/>
      <c r="AHW132" s="247"/>
      <c r="AHX132" s="247"/>
      <c r="AHY132" s="247"/>
      <c r="AHZ132" s="247"/>
      <c r="AIA132" s="247"/>
      <c r="AIB132" s="247"/>
      <c r="AIC132" s="247"/>
      <c r="AID132" s="247"/>
      <c r="AIE132" s="247"/>
      <c r="AIF132" s="247"/>
      <c r="AIG132" s="247"/>
      <c r="AIH132" s="247"/>
      <c r="AII132" s="247"/>
      <c r="AIJ132" s="247"/>
      <c r="AIK132" s="247"/>
      <c r="AIL132" s="247"/>
      <c r="AIM132" s="247"/>
      <c r="AIN132" s="247"/>
      <c r="AIO132" s="247"/>
      <c r="AIP132" s="247"/>
      <c r="AIQ132" s="247"/>
      <c r="AIR132" s="247"/>
      <c r="AIS132" s="247"/>
      <c r="AIT132" s="247"/>
      <c r="AIU132" s="247"/>
      <c r="AIV132" s="247"/>
      <c r="AIW132" s="247"/>
      <c r="AIX132" s="247"/>
      <c r="AIY132" s="247"/>
      <c r="AIZ132" s="247"/>
      <c r="AJA132" s="247"/>
      <c r="AJB132" s="247"/>
      <c r="AJC132" s="247"/>
      <c r="AJD132" s="247"/>
      <c r="AJE132" s="247"/>
      <c r="AJF132" s="247"/>
      <c r="AJG132" s="247"/>
      <c r="AJH132" s="247"/>
      <c r="AJI132" s="247"/>
      <c r="AJJ132" s="247"/>
      <c r="AJK132" s="247"/>
      <c r="AJL132" s="247"/>
      <c r="AJM132" s="247"/>
      <c r="AJN132" s="247"/>
      <c r="AJO132" s="247"/>
      <c r="AJP132" s="247"/>
      <c r="AJQ132" s="247"/>
      <c r="AJR132" s="247"/>
      <c r="AJS132" s="247"/>
      <c r="AJT132" s="247"/>
      <c r="AJU132" s="247"/>
      <c r="AJV132" s="247"/>
      <c r="AJW132" s="247"/>
      <c r="AJX132" s="247"/>
      <c r="AJY132" s="247"/>
      <c r="AJZ132" s="247"/>
      <c r="AKA132" s="247"/>
      <c r="AKB132" s="247"/>
      <c r="AKC132" s="247"/>
      <c r="AKD132" s="247"/>
      <c r="AKE132" s="247"/>
      <c r="AKF132" s="247"/>
      <c r="AKG132" s="247"/>
      <c r="AKH132" s="247"/>
      <c r="AKI132" s="247"/>
      <c r="AKJ132" s="247"/>
      <c r="AKK132" s="247"/>
      <c r="AKL132" s="247"/>
      <c r="AKM132" s="247"/>
      <c r="AKN132" s="247"/>
      <c r="AKO132" s="247"/>
      <c r="AKP132" s="247"/>
      <c r="AKQ132" s="247"/>
      <c r="AKR132" s="247"/>
      <c r="AKS132" s="247"/>
      <c r="AKT132" s="247"/>
      <c r="AKU132" s="247"/>
      <c r="AKV132" s="247"/>
      <c r="AKW132" s="247"/>
      <c r="AKX132" s="247"/>
      <c r="AKY132" s="247"/>
      <c r="AKZ132" s="247"/>
      <c r="ALA132" s="247"/>
      <c r="ALB132" s="247"/>
      <c r="ALC132" s="247"/>
      <c r="ALD132" s="247"/>
      <c r="ALE132" s="247"/>
      <c r="ALF132" s="247"/>
      <c r="ALG132" s="247"/>
      <c r="ALH132" s="247"/>
      <c r="ALI132" s="247"/>
      <c r="ALJ132" s="247"/>
      <c r="ALK132" s="247"/>
      <c r="ALL132" s="247"/>
      <c r="ALM132" s="247"/>
      <c r="ALN132" s="247"/>
      <c r="ALO132" s="247"/>
      <c r="ALP132" s="247"/>
    </row>
    <row r="133" spans="1:1004" ht="219.75" customHeight="1" x14ac:dyDescent="0.2">
      <c r="A133" s="344">
        <v>6.5</v>
      </c>
      <c r="B133" s="345" t="s">
        <v>408</v>
      </c>
      <c r="C133" s="290">
        <v>1</v>
      </c>
      <c r="D133" s="293" t="s">
        <v>5</v>
      </c>
      <c r="E133" s="272"/>
      <c r="F133" s="290">
        <f t="shared" si="3"/>
        <v>0</v>
      </c>
      <c r="G133" s="322"/>
      <c r="H133" s="247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7"/>
      <c r="AE133" s="247"/>
      <c r="AF133" s="247"/>
      <c r="AG133" s="247"/>
      <c r="AH133" s="247"/>
      <c r="AI133" s="247"/>
      <c r="AJ133" s="247"/>
      <c r="AK133" s="247"/>
      <c r="AL133" s="247"/>
      <c r="AM133" s="247"/>
      <c r="AN133" s="247"/>
      <c r="AO133" s="247"/>
      <c r="AP133" s="247"/>
      <c r="AQ133" s="247"/>
      <c r="AR133" s="247"/>
      <c r="AS133" s="247"/>
      <c r="AT133" s="247"/>
      <c r="AU133" s="247"/>
      <c r="AV133" s="247"/>
      <c r="AW133" s="247"/>
      <c r="AX133" s="247"/>
      <c r="AY133" s="247"/>
      <c r="AZ133" s="247"/>
      <c r="BA133" s="247"/>
      <c r="BB133" s="247"/>
      <c r="BC133" s="247"/>
      <c r="BD133" s="247"/>
      <c r="BE133" s="247"/>
      <c r="BF133" s="247"/>
      <c r="BG133" s="247"/>
      <c r="BH133" s="247"/>
      <c r="BI133" s="247"/>
      <c r="BJ133" s="247"/>
      <c r="BK133" s="247"/>
      <c r="BL133" s="247"/>
      <c r="BM133" s="247"/>
      <c r="BN133" s="247"/>
      <c r="BO133" s="247"/>
      <c r="BP133" s="247"/>
      <c r="BQ133" s="247"/>
      <c r="BR133" s="247"/>
      <c r="BS133" s="247"/>
      <c r="BT133" s="247"/>
      <c r="BU133" s="247"/>
      <c r="BV133" s="247"/>
      <c r="BW133" s="247"/>
      <c r="BX133" s="247"/>
      <c r="BY133" s="247"/>
      <c r="BZ133" s="247"/>
      <c r="CA133" s="247"/>
      <c r="CB133" s="247"/>
      <c r="CC133" s="247"/>
      <c r="CD133" s="247"/>
      <c r="CE133" s="247"/>
      <c r="CF133" s="247"/>
      <c r="CG133" s="247"/>
      <c r="CH133" s="247"/>
      <c r="CI133" s="247"/>
      <c r="CJ133" s="247"/>
      <c r="CK133" s="247"/>
      <c r="CL133" s="247"/>
      <c r="CM133" s="247"/>
      <c r="CN133" s="247"/>
      <c r="CO133" s="247"/>
      <c r="CP133" s="247"/>
      <c r="CQ133" s="247"/>
      <c r="CR133" s="247"/>
      <c r="CS133" s="247"/>
      <c r="CT133" s="247"/>
      <c r="CU133" s="247"/>
      <c r="CV133" s="247"/>
      <c r="CW133" s="247"/>
      <c r="CX133" s="247"/>
      <c r="CY133" s="247"/>
      <c r="CZ133" s="247"/>
      <c r="DA133" s="247"/>
      <c r="DB133" s="247"/>
      <c r="DC133" s="247"/>
      <c r="DD133" s="247"/>
      <c r="DE133" s="247"/>
      <c r="DF133" s="247"/>
      <c r="DG133" s="247"/>
      <c r="DH133" s="247"/>
      <c r="DI133" s="247"/>
      <c r="DJ133" s="247"/>
      <c r="DK133" s="247"/>
      <c r="DL133" s="247"/>
      <c r="DM133" s="247"/>
      <c r="DN133" s="247"/>
      <c r="DO133" s="247"/>
      <c r="DP133" s="247"/>
      <c r="DQ133" s="247"/>
      <c r="DR133" s="247"/>
      <c r="DS133" s="247"/>
      <c r="DT133" s="247"/>
      <c r="DU133" s="247"/>
      <c r="DV133" s="247"/>
      <c r="DW133" s="247"/>
      <c r="DX133" s="247"/>
      <c r="DY133" s="247"/>
      <c r="DZ133" s="247"/>
      <c r="EA133" s="247"/>
      <c r="EB133" s="247"/>
      <c r="EC133" s="247"/>
      <c r="ED133" s="247"/>
      <c r="EE133" s="247"/>
      <c r="EF133" s="247"/>
      <c r="EG133" s="247"/>
      <c r="EH133" s="247"/>
      <c r="EI133" s="247"/>
      <c r="EJ133" s="247"/>
      <c r="EK133" s="247"/>
      <c r="EL133" s="247"/>
      <c r="EM133" s="247"/>
      <c r="EN133" s="247"/>
      <c r="EO133" s="247"/>
      <c r="EP133" s="247"/>
      <c r="EQ133" s="247"/>
      <c r="ER133" s="247"/>
      <c r="ES133" s="247"/>
      <c r="ET133" s="247"/>
      <c r="EU133" s="247"/>
      <c r="EV133" s="247"/>
      <c r="EW133" s="247"/>
      <c r="EX133" s="247"/>
      <c r="EY133" s="247"/>
      <c r="EZ133" s="247"/>
      <c r="FA133" s="247"/>
      <c r="FB133" s="247"/>
      <c r="FC133" s="247"/>
      <c r="FD133" s="247"/>
      <c r="FE133" s="247"/>
      <c r="FF133" s="247"/>
      <c r="FG133" s="247"/>
      <c r="FH133" s="247"/>
      <c r="FI133" s="247"/>
      <c r="FJ133" s="247"/>
      <c r="FK133" s="247"/>
      <c r="FL133" s="247"/>
      <c r="FM133" s="247"/>
      <c r="FN133" s="247"/>
      <c r="FO133" s="247"/>
      <c r="FP133" s="247"/>
      <c r="FQ133" s="247"/>
      <c r="FR133" s="247"/>
      <c r="FS133" s="247"/>
      <c r="FT133" s="247"/>
      <c r="FU133" s="247"/>
      <c r="FV133" s="247"/>
      <c r="FW133" s="247"/>
      <c r="FX133" s="247"/>
      <c r="FY133" s="247"/>
      <c r="FZ133" s="247"/>
      <c r="GA133" s="247"/>
      <c r="GB133" s="247"/>
      <c r="GC133" s="247"/>
      <c r="GD133" s="247"/>
      <c r="GE133" s="247"/>
      <c r="GF133" s="247"/>
      <c r="GG133" s="247"/>
      <c r="GH133" s="247"/>
      <c r="GI133" s="247"/>
      <c r="GJ133" s="247"/>
      <c r="GK133" s="247"/>
      <c r="GL133" s="247"/>
      <c r="GM133" s="247"/>
      <c r="GN133" s="247"/>
      <c r="GO133" s="247"/>
      <c r="GP133" s="247"/>
      <c r="GQ133" s="247"/>
      <c r="GR133" s="247"/>
      <c r="GS133" s="247"/>
      <c r="GT133" s="247"/>
      <c r="GU133" s="247"/>
      <c r="GV133" s="247"/>
      <c r="GW133" s="247"/>
      <c r="GX133" s="247"/>
      <c r="GY133" s="247"/>
      <c r="GZ133" s="247"/>
      <c r="HA133" s="247"/>
      <c r="HB133" s="247"/>
      <c r="HC133" s="247"/>
      <c r="HD133" s="247"/>
      <c r="HE133" s="247"/>
      <c r="HF133" s="247"/>
      <c r="HG133" s="247"/>
      <c r="HH133" s="247"/>
      <c r="HI133" s="247"/>
      <c r="HJ133" s="247"/>
      <c r="HK133" s="247"/>
      <c r="HL133" s="247"/>
      <c r="HM133" s="247"/>
      <c r="HN133" s="247"/>
      <c r="HO133" s="247"/>
      <c r="HP133" s="247"/>
      <c r="HQ133" s="247"/>
      <c r="HR133" s="247"/>
      <c r="HS133" s="247"/>
      <c r="HT133" s="247"/>
      <c r="HU133" s="247"/>
      <c r="HV133" s="247"/>
      <c r="HW133" s="247"/>
      <c r="HX133" s="247"/>
      <c r="HY133" s="247"/>
      <c r="HZ133" s="247"/>
      <c r="IA133" s="247"/>
      <c r="IB133" s="247"/>
      <c r="IC133" s="247"/>
      <c r="ID133" s="247"/>
      <c r="IE133" s="247"/>
      <c r="IF133" s="247"/>
      <c r="IG133" s="247"/>
      <c r="IH133" s="247"/>
      <c r="II133" s="247"/>
      <c r="IJ133" s="247"/>
      <c r="IK133" s="247"/>
      <c r="IL133" s="247"/>
      <c r="IM133" s="247"/>
      <c r="IN133" s="247"/>
      <c r="IO133" s="247"/>
      <c r="IP133" s="247"/>
      <c r="IQ133" s="247"/>
      <c r="IR133" s="247"/>
      <c r="IS133" s="247"/>
      <c r="IT133" s="247"/>
      <c r="IU133" s="247"/>
      <c r="IV133" s="247"/>
      <c r="IW133" s="247"/>
      <c r="IX133" s="247"/>
      <c r="IY133" s="247"/>
      <c r="IZ133" s="247"/>
      <c r="JA133" s="247"/>
      <c r="JB133" s="247"/>
      <c r="JC133" s="247"/>
      <c r="JD133" s="247"/>
      <c r="JE133" s="247"/>
      <c r="JF133" s="247"/>
      <c r="JG133" s="247"/>
      <c r="JH133" s="247"/>
      <c r="JI133" s="247"/>
      <c r="JJ133" s="247"/>
      <c r="JK133" s="247"/>
      <c r="JL133" s="247"/>
      <c r="JM133" s="247"/>
      <c r="JN133" s="247"/>
      <c r="JO133" s="247"/>
      <c r="JP133" s="247"/>
      <c r="JQ133" s="247"/>
      <c r="JR133" s="247"/>
      <c r="JS133" s="247"/>
      <c r="JT133" s="247"/>
      <c r="JU133" s="247"/>
      <c r="JV133" s="247"/>
      <c r="JW133" s="247"/>
      <c r="JX133" s="247"/>
      <c r="JY133" s="247"/>
      <c r="JZ133" s="247"/>
      <c r="KA133" s="247"/>
      <c r="KB133" s="247"/>
      <c r="KC133" s="247"/>
      <c r="KD133" s="247"/>
      <c r="KE133" s="247"/>
      <c r="KF133" s="247"/>
      <c r="KG133" s="247"/>
      <c r="KH133" s="247"/>
      <c r="KI133" s="247"/>
      <c r="KJ133" s="247"/>
      <c r="KK133" s="247"/>
      <c r="KL133" s="247"/>
      <c r="KM133" s="247"/>
      <c r="KN133" s="247"/>
      <c r="KO133" s="247"/>
      <c r="KP133" s="247"/>
      <c r="KQ133" s="247"/>
      <c r="KR133" s="247"/>
      <c r="KS133" s="247"/>
      <c r="KT133" s="247"/>
      <c r="KU133" s="247"/>
      <c r="KV133" s="247"/>
      <c r="KW133" s="247"/>
      <c r="KX133" s="247"/>
      <c r="KY133" s="247"/>
      <c r="KZ133" s="247"/>
      <c r="LA133" s="247"/>
      <c r="LB133" s="247"/>
      <c r="LC133" s="247"/>
      <c r="LD133" s="247"/>
      <c r="LE133" s="247"/>
      <c r="LF133" s="247"/>
      <c r="LG133" s="247"/>
      <c r="LH133" s="247"/>
      <c r="LI133" s="247"/>
      <c r="LJ133" s="247"/>
      <c r="LK133" s="247"/>
      <c r="LL133" s="247"/>
      <c r="LM133" s="247"/>
      <c r="LN133" s="247"/>
      <c r="LO133" s="247"/>
      <c r="LP133" s="247"/>
      <c r="LQ133" s="247"/>
      <c r="LR133" s="247"/>
      <c r="LS133" s="247"/>
      <c r="LT133" s="247"/>
      <c r="LU133" s="247"/>
      <c r="LV133" s="247"/>
      <c r="LW133" s="247"/>
      <c r="LX133" s="247"/>
      <c r="LY133" s="247"/>
      <c r="LZ133" s="247"/>
      <c r="MA133" s="247"/>
      <c r="MB133" s="247"/>
      <c r="MC133" s="247"/>
      <c r="MD133" s="247"/>
      <c r="ME133" s="247"/>
      <c r="MF133" s="247"/>
      <c r="MG133" s="247"/>
      <c r="MH133" s="247"/>
      <c r="MI133" s="247"/>
      <c r="MJ133" s="247"/>
      <c r="MK133" s="247"/>
      <c r="ML133" s="247"/>
      <c r="MM133" s="247"/>
      <c r="MN133" s="247"/>
      <c r="MO133" s="247"/>
      <c r="MP133" s="247"/>
      <c r="MQ133" s="247"/>
      <c r="MR133" s="247"/>
      <c r="MS133" s="247"/>
      <c r="MT133" s="247"/>
      <c r="MU133" s="247"/>
      <c r="MV133" s="247"/>
      <c r="MW133" s="247"/>
      <c r="MX133" s="247"/>
      <c r="MY133" s="247"/>
      <c r="MZ133" s="247"/>
      <c r="NA133" s="247"/>
      <c r="NB133" s="247"/>
      <c r="NC133" s="247"/>
      <c r="ND133" s="247"/>
      <c r="NE133" s="247"/>
      <c r="NF133" s="247"/>
      <c r="NG133" s="247"/>
      <c r="NH133" s="247"/>
      <c r="NI133" s="247"/>
      <c r="NJ133" s="247"/>
      <c r="NK133" s="247"/>
      <c r="NL133" s="247"/>
      <c r="NM133" s="247"/>
      <c r="NN133" s="247"/>
      <c r="NO133" s="247"/>
      <c r="NP133" s="247"/>
      <c r="NQ133" s="247"/>
      <c r="NR133" s="247"/>
      <c r="NS133" s="247"/>
      <c r="NT133" s="247"/>
      <c r="NU133" s="247"/>
      <c r="NV133" s="247"/>
      <c r="NW133" s="247"/>
      <c r="NX133" s="247"/>
      <c r="NY133" s="247"/>
      <c r="NZ133" s="247"/>
      <c r="OA133" s="247"/>
      <c r="OB133" s="247"/>
      <c r="OC133" s="247"/>
      <c r="OD133" s="247"/>
      <c r="OE133" s="247"/>
      <c r="OF133" s="247"/>
      <c r="OG133" s="247"/>
      <c r="OH133" s="247"/>
      <c r="OI133" s="247"/>
      <c r="OJ133" s="247"/>
      <c r="OK133" s="247"/>
      <c r="OL133" s="247"/>
      <c r="OM133" s="247"/>
      <c r="ON133" s="247"/>
      <c r="OO133" s="247"/>
      <c r="OP133" s="247"/>
      <c r="OQ133" s="247"/>
      <c r="OR133" s="247"/>
      <c r="OS133" s="247"/>
      <c r="OT133" s="247"/>
      <c r="OU133" s="247"/>
      <c r="OV133" s="247"/>
      <c r="OW133" s="247"/>
      <c r="OX133" s="247"/>
      <c r="OY133" s="247"/>
      <c r="OZ133" s="247"/>
      <c r="PA133" s="247"/>
      <c r="PB133" s="247"/>
      <c r="PC133" s="247"/>
      <c r="PD133" s="247"/>
      <c r="PE133" s="247"/>
      <c r="PF133" s="247"/>
      <c r="PG133" s="247"/>
      <c r="PH133" s="247"/>
      <c r="PI133" s="247"/>
      <c r="PJ133" s="247"/>
      <c r="PK133" s="247"/>
      <c r="PL133" s="247"/>
      <c r="PM133" s="247"/>
      <c r="PN133" s="247"/>
      <c r="PO133" s="247"/>
      <c r="PP133" s="247"/>
      <c r="PQ133" s="247"/>
      <c r="PR133" s="247"/>
      <c r="PS133" s="247"/>
      <c r="PT133" s="247"/>
      <c r="PU133" s="247"/>
      <c r="PV133" s="247"/>
      <c r="PW133" s="247"/>
      <c r="PX133" s="247"/>
      <c r="PY133" s="247"/>
      <c r="PZ133" s="247"/>
      <c r="QA133" s="247"/>
      <c r="QB133" s="247"/>
      <c r="QC133" s="247"/>
      <c r="QD133" s="247"/>
      <c r="QE133" s="247"/>
      <c r="QF133" s="247"/>
      <c r="QG133" s="247"/>
      <c r="QH133" s="247"/>
      <c r="QI133" s="247"/>
      <c r="QJ133" s="247"/>
      <c r="QK133" s="247"/>
      <c r="QL133" s="247"/>
      <c r="QM133" s="247"/>
      <c r="QN133" s="247"/>
      <c r="QO133" s="247"/>
      <c r="QP133" s="247"/>
      <c r="QQ133" s="247"/>
      <c r="QR133" s="247"/>
      <c r="QS133" s="247"/>
      <c r="QT133" s="247"/>
      <c r="QU133" s="247"/>
      <c r="QV133" s="247"/>
      <c r="QW133" s="247"/>
      <c r="QX133" s="247"/>
      <c r="QY133" s="247"/>
      <c r="QZ133" s="247"/>
      <c r="RA133" s="247"/>
      <c r="RB133" s="247"/>
      <c r="RC133" s="247"/>
      <c r="RD133" s="247"/>
      <c r="RE133" s="247"/>
      <c r="RF133" s="247"/>
      <c r="RG133" s="247"/>
      <c r="RH133" s="247"/>
      <c r="RI133" s="247"/>
      <c r="RJ133" s="247"/>
      <c r="RK133" s="247"/>
      <c r="RL133" s="247"/>
      <c r="RM133" s="247"/>
      <c r="RN133" s="247"/>
      <c r="RO133" s="247"/>
      <c r="RP133" s="247"/>
      <c r="RQ133" s="247"/>
      <c r="RR133" s="247"/>
      <c r="RS133" s="247"/>
      <c r="RT133" s="247"/>
      <c r="RU133" s="247"/>
      <c r="RV133" s="247"/>
      <c r="RW133" s="247"/>
      <c r="RX133" s="247"/>
      <c r="RY133" s="247"/>
      <c r="RZ133" s="247"/>
      <c r="SA133" s="247"/>
      <c r="SB133" s="247"/>
      <c r="SC133" s="247"/>
      <c r="SD133" s="247"/>
      <c r="SE133" s="247"/>
      <c r="SF133" s="247"/>
      <c r="SG133" s="247"/>
      <c r="SH133" s="247"/>
      <c r="SI133" s="247"/>
      <c r="SJ133" s="247"/>
      <c r="SK133" s="247"/>
      <c r="SL133" s="247"/>
      <c r="SM133" s="247"/>
      <c r="SN133" s="247"/>
      <c r="SO133" s="247"/>
      <c r="SP133" s="247"/>
      <c r="SQ133" s="247"/>
      <c r="SR133" s="247"/>
      <c r="SS133" s="247"/>
      <c r="ST133" s="247"/>
      <c r="SU133" s="247"/>
      <c r="SV133" s="247"/>
      <c r="SW133" s="247"/>
      <c r="SX133" s="247"/>
      <c r="SY133" s="247"/>
      <c r="SZ133" s="247"/>
      <c r="TA133" s="247"/>
      <c r="TB133" s="247"/>
      <c r="TC133" s="247"/>
      <c r="TD133" s="247"/>
      <c r="TE133" s="247"/>
      <c r="TF133" s="247"/>
      <c r="TG133" s="247"/>
      <c r="TH133" s="247"/>
      <c r="TI133" s="247"/>
      <c r="TJ133" s="247"/>
      <c r="TK133" s="247"/>
      <c r="TL133" s="247"/>
      <c r="TM133" s="247"/>
      <c r="TN133" s="247"/>
      <c r="TO133" s="247"/>
      <c r="TP133" s="247"/>
      <c r="TQ133" s="247"/>
      <c r="TR133" s="247"/>
      <c r="TS133" s="247"/>
      <c r="TT133" s="247"/>
      <c r="TU133" s="247"/>
      <c r="TV133" s="247"/>
      <c r="TW133" s="247"/>
      <c r="TX133" s="247"/>
      <c r="TY133" s="247"/>
      <c r="TZ133" s="247"/>
      <c r="UA133" s="247"/>
      <c r="UB133" s="247"/>
      <c r="UC133" s="247"/>
      <c r="UD133" s="247"/>
      <c r="UE133" s="247"/>
      <c r="UF133" s="247"/>
      <c r="UG133" s="247"/>
      <c r="UH133" s="247"/>
      <c r="UI133" s="247"/>
      <c r="UJ133" s="247"/>
      <c r="UK133" s="247"/>
      <c r="UL133" s="247"/>
      <c r="UM133" s="247"/>
      <c r="UN133" s="247"/>
      <c r="UO133" s="247"/>
      <c r="UP133" s="247"/>
      <c r="UQ133" s="247"/>
      <c r="UR133" s="247"/>
      <c r="US133" s="247"/>
      <c r="UT133" s="247"/>
      <c r="UU133" s="247"/>
      <c r="UV133" s="247"/>
      <c r="UW133" s="247"/>
      <c r="UX133" s="247"/>
      <c r="UY133" s="247"/>
      <c r="UZ133" s="247"/>
      <c r="VA133" s="247"/>
      <c r="VB133" s="247"/>
      <c r="VC133" s="247"/>
      <c r="VD133" s="247"/>
      <c r="VE133" s="247"/>
      <c r="VF133" s="247"/>
      <c r="VG133" s="247"/>
      <c r="VH133" s="247"/>
      <c r="VI133" s="247"/>
      <c r="VJ133" s="247"/>
      <c r="VK133" s="247"/>
      <c r="VL133" s="247"/>
      <c r="VM133" s="247"/>
      <c r="VN133" s="247"/>
      <c r="VO133" s="247"/>
      <c r="VP133" s="247"/>
      <c r="VQ133" s="247"/>
      <c r="VR133" s="247"/>
      <c r="VS133" s="247"/>
      <c r="VT133" s="247"/>
      <c r="VU133" s="247"/>
      <c r="VV133" s="247"/>
      <c r="VW133" s="247"/>
      <c r="VX133" s="247"/>
      <c r="VY133" s="247"/>
      <c r="VZ133" s="247"/>
      <c r="WA133" s="247"/>
      <c r="WB133" s="247"/>
      <c r="WC133" s="247"/>
      <c r="WD133" s="247"/>
      <c r="WE133" s="247"/>
      <c r="WF133" s="247"/>
      <c r="WG133" s="247"/>
      <c r="WH133" s="247"/>
      <c r="WI133" s="247"/>
      <c r="WJ133" s="247"/>
      <c r="WK133" s="247"/>
      <c r="WL133" s="247"/>
      <c r="WM133" s="247"/>
      <c r="WN133" s="247"/>
      <c r="WO133" s="247"/>
      <c r="WP133" s="247"/>
      <c r="WQ133" s="247"/>
      <c r="WR133" s="247"/>
      <c r="WS133" s="247"/>
      <c r="WT133" s="247"/>
      <c r="WU133" s="247"/>
      <c r="WV133" s="247"/>
      <c r="WW133" s="247"/>
      <c r="WX133" s="247"/>
      <c r="WY133" s="247"/>
      <c r="WZ133" s="247"/>
      <c r="XA133" s="247"/>
      <c r="XB133" s="247"/>
      <c r="XC133" s="247"/>
      <c r="XD133" s="247"/>
      <c r="XE133" s="247"/>
      <c r="XF133" s="247"/>
      <c r="XG133" s="247"/>
      <c r="XH133" s="247"/>
      <c r="XI133" s="247"/>
      <c r="XJ133" s="247"/>
      <c r="XK133" s="247"/>
      <c r="XL133" s="247"/>
      <c r="XM133" s="247"/>
      <c r="XN133" s="247"/>
      <c r="XO133" s="247"/>
      <c r="XP133" s="247"/>
      <c r="XQ133" s="247"/>
      <c r="XR133" s="247"/>
      <c r="XS133" s="247"/>
      <c r="XT133" s="247"/>
      <c r="XU133" s="247"/>
      <c r="XV133" s="247"/>
      <c r="XW133" s="247"/>
      <c r="XX133" s="247"/>
      <c r="XY133" s="247"/>
      <c r="XZ133" s="247"/>
      <c r="YA133" s="247"/>
      <c r="YB133" s="247"/>
      <c r="YC133" s="247"/>
      <c r="YD133" s="247"/>
      <c r="YE133" s="247"/>
      <c r="YF133" s="247"/>
      <c r="YG133" s="247"/>
      <c r="YH133" s="247"/>
      <c r="YI133" s="247"/>
      <c r="YJ133" s="247"/>
      <c r="YK133" s="247"/>
      <c r="YL133" s="247"/>
      <c r="YM133" s="247"/>
      <c r="YN133" s="247"/>
      <c r="YO133" s="247"/>
      <c r="YP133" s="247"/>
      <c r="YQ133" s="247"/>
      <c r="YR133" s="247"/>
      <c r="YS133" s="247"/>
      <c r="YT133" s="247"/>
      <c r="YU133" s="247"/>
      <c r="YV133" s="247"/>
      <c r="YW133" s="247"/>
      <c r="YX133" s="247"/>
      <c r="YY133" s="247"/>
      <c r="YZ133" s="247"/>
      <c r="ZA133" s="247"/>
      <c r="ZB133" s="247"/>
      <c r="ZC133" s="247"/>
      <c r="ZD133" s="247"/>
      <c r="ZE133" s="247"/>
      <c r="ZF133" s="247"/>
      <c r="ZG133" s="247"/>
      <c r="ZH133" s="247"/>
      <c r="ZI133" s="247"/>
      <c r="ZJ133" s="247"/>
      <c r="ZK133" s="247"/>
      <c r="ZL133" s="247"/>
      <c r="ZM133" s="247"/>
      <c r="ZN133" s="247"/>
      <c r="ZO133" s="247"/>
      <c r="ZP133" s="247"/>
      <c r="ZQ133" s="247"/>
      <c r="ZR133" s="247"/>
      <c r="ZS133" s="247"/>
      <c r="ZT133" s="247"/>
      <c r="ZU133" s="247"/>
      <c r="ZV133" s="247"/>
      <c r="ZW133" s="247"/>
      <c r="ZX133" s="247"/>
      <c r="ZY133" s="247"/>
      <c r="ZZ133" s="247"/>
      <c r="AAA133" s="247"/>
      <c r="AAB133" s="247"/>
      <c r="AAC133" s="247"/>
      <c r="AAD133" s="247"/>
      <c r="AAE133" s="247"/>
      <c r="AAF133" s="247"/>
      <c r="AAG133" s="247"/>
      <c r="AAH133" s="247"/>
      <c r="AAI133" s="247"/>
      <c r="AAJ133" s="247"/>
      <c r="AAK133" s="247"/>
      <c r="AAL133" s="247"/>
      <c r="AAM133" s="247"/>
      <c r="AAN133" s="247"/>
      <c r="AAO133" s="247"/>
      <c r="AAP133" s="247"/>
      <c r="AAQ133" s="247"/>
      <c r="AAR133" s="247"/>
      <c r="AAS133" s="247"/>
      <c r="AAT133" s="247"/>
      <c r="AAU133" s="247"/>
      <c r="AAV133" s="247"/>
      <c r="AAW133" s="247"/>
      <c r="AAX133" s="247"/>
      <c r="AAY133" s="247"/>
      <c r="AAZ133" s="247"/>
      <c r="ABA133" s="247"/>
      <c r="ABB133" s="247"/>
      <c r="ABC133" s="247"/>
      <c r="ABD133" s="247"/>
      <c r="ABE133" s="247"/>
      <c r="ABF133" s="247"/>
      <c r="ABG133" s="247"/>
      <c r="ABH133" s="247"/>
      <c r="ABI133" s="247"/>
      <c r="ABJ133" s="247"/>
      <c r="ABK133" s="247"/>
      <c r="ABL133" s="247"/>
      <c r="ABM133" s="247"/>
      <c r="ABN133" s="247"/>
      <c r="ABO133" s="247"/>
      <c r="ABP133" s="247"/>
      <c r="ABQ133" s="247"/>
      <c r="ABR133" s="247"/>
      <c r="ABS133" s="247"/>
      <c r="ABT133" s="247"/>
      <c r="ABU133" s="247"/>
      <c r="ABV133" s="247"/>
      <c r="ABW133" s="247"/>
      <c r="ABX133" s="247"/>
      <c r="ABY133" s="247"/>
      <c r="ABZ133" s="247"/>
      <c r="ACA133" s="247"/>
      <c r="ACB133" s="247"/>
      <c r="ACC133" s="247"/>
      <c r="ACD133" s="247"/>
      <c r="ACE133" s="247"/>
      <c r="ACF133" s="247"/>
      <c r="ACG133" s="247"/>
      <c r="ACH133" s="247"/>
      <c r="ACI133" s="247"/>
      <c r="ACJ133" s="247"/>
      <c r="ACK133" s="247"/>
      <c r="ACL133" s="247"/>
      <c r="ACM133" s="247"/>
      <c r="ACN133" s="247"/>
      <c r="ACO133" s="247"/>
      <c r="ACP133" s="247"/>
      <c r="ACQ133" s="247"/>
      <c r="ACR133" s="247"/>
      <c r="ACS133" s="247"/>
      <c r="ACT133" s="247"/>
      <c r="ACU133" s="247"/>
      <c r="ACV133" s="247"/>
      <c r="ACW133" s="247"/>
      <c r="ACX133" s="247"/>
      <c r="ACY133" s="247"/>
      <c r="ACZ133" s="247"/>
      <c r="ADA133" s="247"/>
      <c r="ADB133" s="247"/>
      <c r="ADC133" s="247"/>
      <c r="ADD133" s="247"/>
      <c r="ADE133" s="247"/>
      <c r="ADF133" s="247"/>
      <c r="ADG133" s="247"/>
      <c r="ADH133" s="247"/>
      <c r="ADI133" s="247"/>
      <c r="ADJ133" s="247"/>
      <c r="ADK133" s="247"/>
      <c r="ADL133" s="247"/>
      <c r="ADM133" s="247"/>
      <c r="ADN133" s="247"/>
      <c r="ADO133" s="247"/>
      <c r="ADP133" s="247"/>
      <c r="ADQ133" s="247"/>
      <c r="ADR133" s="247"/>
      <c r="ADS133" s="247"/>
      <c r="ADT133" s="247"/>
      <c r="ADU133" s="247"/>
      <c r="ADV133" s="247"/>
      <c r="ADW133" s="247"/>
      <c r="ADX133" s="247"/>
      <c r="ADY133" s="247"/>
      <c r="ADZ133" s="247"/>
      <c r="AEA133" s="247"/>
      <c r="AEB133" s="247"/>
      <c r="AEC133" s="247"/>
      <c r="AED133" s="247"/>
      <c r="AEE133" s="247"/>
      <c r="AEF133" s="247"/>
      <c r="AEG133" s="247"/>
      <c r="AEH133" s="247"/>
      <c r="AEI133" s="247"/>
      <c r="AEJ133" s="247"/>
      <c r="AEK133" s="247"/>
      <c r="AEL133" s="247"/>
      <c r="AEM133" s="247"/>
      <c r="AEN133" s="247"/>
      <c r="AEO133" s="247"/>
      <c r="AEP133" s="247"/>
      <c r="AEQ133" s="247"/>
      <c r="AER133" s="247"/>
      <c r="AES133" s="247"/>
      <c r="AET133" s="247"/>
      <c r="AEU133" s="247"/>
      <c r="AEV133" s="247"/>
      <c r="AEW133" s="247"/>
      <c r="AEX133" s="247"/>
      <c r="AEY133" s="247"/>
      <c r="AEZ133" s="247"/>
      <c r="AFA133" s="247"/>
      <c r="AFB133" s="247"/>
      <c r="AFC133" s="247"/>
      <c r="AFD133" s="247"/>
      <c r="AFE133" s="247"/>
      <c r="AFF133" s="247"/>
      <c r="AFG133" s="247"/>
      <c r="AFH133" s="247"/>
      <c r="AFI133" s="247"/>
      <c r="AFJ133" s="247"/>
      <c r="AFK133" s="247"/>
      <c r="AFL133" s="247"/>
      <c r="AFM133" s="247"/>
      <c r="AFN133" s="247"/>
      <c r="AFO133" s="247"/>
      <c r="AFP133" s="247"/>
      <c r="AFQ133" s="247"/>
      <c r="AFR133" s="247"/>
      <c r="AFS133" s="247"/>
      <c r="AFT133" s="247"/>
      <c r="AFU133" s="247"/>
      <c r="AFV133" s="247"/>
      <c r="AFW133" s="247"/>
      <c r="AFX133" s="247"/>
      <c r="AFY133" s="247"/>
      <c r="AFZ133" s="247"/>
      <c r="AGA133" s="247"/>
      <c r="AGB133" s="247"/>
      <c r="AGC133" s="247"/>
      <c r="AGD133" s="247"/>
      <c r="AGE133" s="247"/>
      <c r="AGF133" s="247"/>
      <c r="AGG133" s="247"/>
      <c r="AGH133" s="247"/>
      <c r="AGI133" s="247"/>
      <c r="AGJ133" s="247"/>
      <c r="AGK133" s="247"/>
      <c r="AGL133" s="247"/>
      <c r="AGM133" s="247"/>
      <c r="AGN133" s="247"/>
      <c r="AGO133" s="247"/>
      <c r="AGP133" s="247"/>
      <c r="AGQ133" s="247"/>
      <c r="AGR133" s="247"/>
      <c r="AGS133" s="247"/>
      <c r="AGT133" s="247"/>
      <c r="AGU133" s="247"/>
      <c r="AGV133" s="247"/>
      <c r="AGW133" s="247"/>
      <c r="AGX133" s="247"/>
      <c r="AGY133" s="247"/>
      <c r="AGZ133" s="247"/>
      <c r="AHA133" s="247"/>
      <c r="AHB133" s="247"/>
      <c r="AHC133" s="247"/>
      <c r="AHD133" s="247"/>
      <c r="AHE133" s="247"/>
      <c r="AHF133" s="247"/>
      <c r="AHG133" s="247"/>
      <c r="AHH133" s="247"/>
      <c r="AHI133" s="247"/>
      <c r="AHJ133" s="247"/>
      <c r="AHK133" s="247"/>
      <c r="AHL133" s="247"/>
      <c r="AHM133" s="247"/>
      <c r="AHN133" s="247"/>
      <c r="AHO133" s="247"/>
      <c r="AHP133" s="247"/>
      <c r="AHQ133" s="247"/>
      <c r="AHR133" s="247"/>
      <c r="AHS133" s="247"/>
      <c r="AHT133" s="247"/>
      <c r="AHU133" s="247"/>
      <c r="AHV133" s="247"/>
      <c r="AHW133" s="247"/>
      <c r="AHX133" s="247"/>
      <c r="AHY133" s="247"/>
      <c r="AHZ133" s="247"/>
      <c r="AIA133" s="247"/>
      <c r="AIB133" s="247"/>
      <c r="AIC133" s="247"/>
      <c r="AID133" s="247"/>
      <c r="AIE133" s="247"/>
      <c r="AIF133" s="247"/>
      <c r="AIG133" s="247"/>
      <c r="AIH133" s="247"/>
      <c r="AII133" s="247"/>
      <c r="AIJ133" s="247"/>
      <c r="AIK133" s="247"/>
      <c r="AIL133" s="247"/>
      <c r="AIM133" s="247"/>
      <c r="AIN133" s="247"/>
      <c r="AIO133" s="247"/>
      <c r="AIP133" s="247"/>
      <c r="AIQ133" s="247"/>
      <c r="AIR133" s="247"/>
      <c r="AIS133" s="247"/>
      <c r="AIT133" s="247"/>
      <c r="AIU133" s="247"/>
      <c r="AIV133" s="247"/>
      <c r="AIW133" s="247"/>
      <c r="AIX133" s="247"/>
      <c r="AIY133" s="247"/>
      <c r="AIZ133" s="247"/>
      <c r="AJA133" s="247"/>
      <c r="AJB133" s="247"/>
      <c r="AJC133" s="247"/>
      <c r="AJD133" s="247"/>
      <c r="AJE133" s="247"/>
      <c r="AJF133" s="247"/>
      <c r="AJG133" s="247"/>
      <c r="AJH133" s="247"/>
      <c r="AJI133" s="247"/>
      <c r="AJJ133" s="247"/>
      <c r="AJK133" s="247"/>
      <c r="AJL133" s="247"/>
      <c r="AJM133" s="247"/>
      <c r="AJN133" s="247"/>
      <c r="AJO133" s="247"/>
      <c r="AJP133" s="247"/>
      <c r="AJQ133" s="247"/>
      <c r="AJR133" s="247"/>
      <c r="AJS133" s="247"/>
      <c r="AJT133" s="247"/>
      <c r="AJU133" s="247"/>
      <c r="AJV133" s="247"/>
      <c r="AJW133" s="247"/>
      <c r="AJX133" s="247"/>
      <c r="AJY133" s="247"/>
      <c r="AJZ133" s="247"/>
      <c r="AKA133" s="247"/>
      <c r="AKB133" s="247"/>
      <c r="AKC133" s="247"/>
      <c r="AKD133" s="247"/>
      <c r="AKE133" s="247"/>
      <c r="AKF133" s="247"/>
      <c r="AKG133" s="247"/>
      <c r="AKH133" s="247"/>
      <c r="AKI133" s="247"/>
      <c r="AKJ133" s="247"/>
      <c r="AKK133" s="247"/>
      <c r="AKL133" s="247"/>
      <c r="AKM133" s="247"/>
      <c r="AKN133" s="247"/>
      <c r="AKO133" s="247"/>
      <c r="AKP133" s="247"/>
      <c r="AKQ133" s="247"/>
      <c r="AKR133" s="247"/>
      <c r="AKS133" s="247"/>
      <c r="AKT133" s="247"/>
      <c r="AKU133" s="247"/>
      <c r="AKV133" s="247"/>
      <c r="AKW133" s="247"/>
      <c r="AKX133" s="247"/>
      <c r="AKY133" s="247"/>
      <c r="AKZ133" s="247"/>
      <c r="ALA133" s="247"/>
      <c r="ALB133" s="247"/>
      <c r="ALC133" s="247"/>
      <c r="ALD133" s="247"/>
      <c r="ALE133" s="247"/>
      <c r="ALF133" s="247"/>
      <c r="ALG133" s="247"/>
      <c r="ALH133" s="247"/>
      <c r="ALI133" s="247"/>
      <c r="ALJ133" s="247"/>
      <c r="ALK133" s="247"/>
      <c r="ALL133" s="247"/>
      <c r="ALM133" s="247"/>
      <c r="ALN133" s="247"/>
      <c r="ALO133" s="247"/>
      <c r="ALP133" s="247"/>
    </row>
    <row r="134" spans="1:1004" ht="21.75" customHeight="1" x14ac:dyDescent="0.2">
      <c r="A134" s="344">
        <v>6.6</v>
      </c>
      <c r="B134" s="303" t="s">
        <v>409</v>
      </c>
      <c r="C134" s="290">
        <v>1</v>
      </c>
      <c r="D134" s="293" t="s">
        <v>5</v>
      </c>
      <c r="E134" s="272"/>
      <c r="F134" s="290">
        <f t="shared" si="3"/>
        <v>0</v>
      </c>
      <c r="G134" s="322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/>
      <c r="AE134" s="247"/>
      <c r="AF134" s="247"/>
      <c r="AG134" s="247"/>
      <c r="AH134" s="247"/>
      <c r="AI134" s="247"/>
      <c r="AJ134" s="247"/>
      <c r="AK134" s="247"/>
      <c r="AL134" s="247"/>
      <c r="AM134" s="247"/>
      <c r="AN134" s="247"/>
      <c r="AO134" s="247"/>
      <c r="AP134" s="247"/>
      <c r="AQ134" s="247"/>
      <c r="AR134" s="247"/>
      <c r="AS134" s="247"/>
      <c r="AT134" s="247"/>
      <c r="AU134" s="247"/>
      <c r="AV134" s="247"/>
      <c r="AW134" s="247"/>
      <c r="AX134" s="247"/>
      <c r="AY134" s="247"/>
      <c r="AZ134" s="247"/>
      <c r="BA134" s="247"/>
      <c r="BB134" s="247"/>
      <c r="BC134" s="247"/>
      <c r="BD134" s="247"/>
      <c r="BE134" s="247"/>
      <c r="BF134" s="247"/>
      <c r="BG134" s="247"/>
      <c r="BH134" s="247"/>
      <c r="BI134" s="247"/>
      <c r="BJ134" s="247"/>
      <c r="BK134" s="247"/>
      <c r="BL134" s="247"/>
      <c r="BM134" s="247"/>
      <c r="BN134" s="247"/>
      <c r="BO134" s="247"/>
      <c r="BP134" s="247"/>
      <c r="BQ134" s="247"/>
      <c r="BR134" s="247"/>
      <c r="BS134" s="247"/>
      <c r="BT134" s="247"/>
      <c r="BU134" s="247"/>
      <c r="BV134" s="247"/>
      <c r="BW134" s="247"/>
      <c r="BX134" s="247"/>
      <c r="BY134" s="247"/>
      <c r="BZ134" s="247"/>
      <c r="CA134" s="247"/>
      <c r="CB134" s="247"/>
      <c r="CC134" s="247"/>
      <c r="CD134" s="247"/>
      <c r="CE134" s="247"/>
      <c r="CF134" s="247"/>
      <c r="CG134" s="247"/>
      <c r="CH134" s="247"/>
      <c r="CI134" s="247"/>
      <c r="CJ134" s="247"/>
      <c r="CK134" s="247"/>
      <c r="CL134" s="247"/>
      <c r="CM134" s="247"/>
      <c r="CN134" s="247"/>
      <c r="CO134" s="247"/>
      <c r="CP134" s="247"/>
      <c r="CQ134" s="247"/>
      <c r="CR134" s="247"/>
      <c r="CS134" s="247"/>
      <c r="CT134" s="247"/>
      <c r="CU134" s="247"/>
      <c r="CV134" s="247"/>
      <c r="CW134" s="247"/>
      <c r="CX134" s="247"/>
      <c r="CY134" s="247"/>
      <c r="CZ134" s="247"/>
      <c r="DA134" s="247"/>
      <c r="DB134" s="247"/>
      <c r="DC134" s="247"/>
      <c r="DD134" s="247"/>
      <c r="DE134" s="247"/>
      <c r="DF134" s="247"/>
      <c r="DG134" s="247"/>
      <c r="DH134" s="247"/>
      <c r="DI134" s="247"/>
      <c r="DJ134" s="247"/>
      <c r="DK134" s="247"/>
      <c r="DL134" s="247"/>
      <c r="DM134" s="247"/>
      <c r="DN134" s="247"/>
      <c r="DO134" s="247"/>
      <c r="DP134" s="247"/>
      <c r="DQ134" s="247"/>
      <c r="DR134" s="247"/>
      <c r="DS134" s="247"/>
      <c r="DT134" s="247"/>
      <c r="DU134" s="247"/>
      <c r="DV134" s="247"/>
      <c r="DW134" s="247"/>
      <c r="DX134" s="247"/>
      <c r="DY134" s="247"/>
      <c r="DZ134" s="247"/>
      <c r="EA134" s="247"/>
      <c r="EB134" s="247"/>
      <c r="EC134" s="247"/>
      <c r="ED134" s="247"/>
      <c r="EE134" s="247"/>
      <c r="EF134" s="247"/>
      <c r="EG134" s="247"/>
      <c r="EH134" s="247"/>
      <c r="EI134" s="247"/>
      <c r="EJ134" s="247"/>
      <c r="EK134" s="247"/>
      <c r="EL134" s="247"/>
      <c r="EM134" s="247"/>
      <c r="EN134" s="247"/>
      <c r="EO134" s="247"/>
      <c r="EP134" s="247"/>
      <c r="EQ134" s="247"/>
      <c r="ER134" s="247"/>
      <c r="ES134" s="247"/>
      <c r="ET134" s="247"/>
      <c r="EU134" s="247"/>
      <c r="EV134" s="247"/>
      <c r="EW134" s="247"/>
      <c r="EX134" s="247"/>
      <c r="EY134" s="247"/>
      <c r="EZ134" s="247"/>
      <c r="FA134" s="247"/>
      <c r="FB134" s="247"/>
      <c r="FC134" s="247"/>
      <c r="FD134" s="247"/>
      <c r="FE134" s="247"/>
      <c r="FF134" s="247"/>
      <c r="FG134" s="247"/>
      <c r="FH134" s="247"/>
      <c r="FI134" s="247"/>
      <c r="FJ134" s="247"/>
      <c r="FK134" s="247"/>
      <c r="FL134" s="247"/>
      <c r="FM134" s="247"/>
      <c r="FN134" s="247"/>
      <c r="FO134" s="247"/>
      <c r="FP134" s="247"/>
      <c r="FQ134" s="247"/>
      <c r="FR134" s="247"/>
      <c r="FS134" s="247"/>
      <c r="FT134" s="247"/>
      <c r="FU134" s="247"/>
      <c r="FV134" s="247"/>
      <c r="FW134" s="247"/>
      <c r="FX134" s="247"/>
      <c r="FY134" s="247"/>
      <c r="FZ134" s="247"/>
      <c r="GA134" s="247"/>
      <c r="GB134" s="247"/>
      <c r="GC134" s="247"/>
      <c r="GD134" s="247"/>
      <c r="GE134" s="247"/>
      <c r="GF134" s="247"/>
      <c r="GG134" s="247"/>
      <c r="GH134" s="247"/>
      <c r="GI134" s="247"/>
      <c r="GJ134" s="247"/>
      <c r="GK134" s="247"/>
      <c r="GL134" s="247"/>
      <c r="GM134" s="247"/>
      <c r="GN134" s="247"/>
      <c r="GO134" s="247"/>
      <c r="GP134" s="247"/>
      <c r="GQ134" s="247"/>
      <c r="GR134" s="247"/>
      <c r="GS134" s="247"/>
      <c r="GT134" s="247"/>
      <c r="GU134" s="247"/>
      <c r="GV134" s="247"/>
      <c r="GW134" s="247"/>
      <c r="GX134" s="247"/>
      <c r="GY134" s="247"/>
      <c r="GZ134" s="247"/>
      <c r="HA134" s="247"/>
      <c r="HB134" s="247"/>
      <c r="HC134" s="247"/>
      <c r="HD134" s="247"/>
      <c r="HE134" s="247"/>
      <c r="HF134" s="247"/>
      <c r="HG134" s="247"/>
      <c r="HH134" s="247"/>
      <c r="HI134" s="247"/>
      <c r="HJ134" s="247"/>
      <c r="HK134" s="247"/>
      <c r="HL134" s="247"/>
      <c r="HM134" s="247"/>
      <c r="HN134" s="247"/>
      <c r="HO134" s="247"/>
      <c r="HP134" s="247"/>
      <c r="HQ134" s="247"/>
      <c r="HR134" s="247"/>
      <c r="HS134" s="247"/>
      <c r="HT134" s="247"/>
      <c r="HU134" s="247"/>
      <c r="HV134" s="247"/>
      <c r="HW134" s="247"/>
      <c r="HX134" s="247"/>
      <c r="HY134" s="247"/>
      <c r="HZ134" s="247"/>
      <c r="IA134" s="247"/>
      <c r="IB134" s="247"/>
      <c r="IC134" s="247"/>
      <c r="ID134" s="247"/>
      <c r="IE134" s="247"/>
      <c r="IF134" s="247"/>
      <c r="IG134" s="247"/>
      <c r="IH134" s="247"/>
      <c r="II134" s="247"/>
      <c r="IJ134" s="247"/>
      <c r="IK134" s="247"/>
      <c r="IL134" s="247"/>
      <c r="IM134" s="247"/>
      <c r="IN134" s="247"/>
      <c r="IO134" s="247"/>
      <c r="IP134" s="247"/>
      <c r="IQ134" s="247"/>
      <c r="IR134" s="247"/>
      <c r="IS134" s="247"/>
      <c r="IT134" s="247"/>
      <c r="IU134" s="247"/>
      <c r="IV134" s="247"/>
      <c r="IW134" s="247"/>
      <c r="IX134" s="247"/>
      <c r="IY134" s="247"/>
      <c r="IZ134" s="247"/>
      <c r="JA134" s="247"/>
      <c r="JB134" s="247"/>
      <c r="JC134" s="247"/>
      <c r="JD134" s="247"/>
      <c r="JE134" s="247"/>
      <c r="JF134" s="247"/>
      <c r="JG134" s="247"/>
      <c r="JH134" s="247"/>
      <c r="JI134" s="247"/>
      <c r="JJ134" s="247"/>
      <c r="JK134" s="247"/>
      <c r="JL134" s="247"/>
      <c r="JM134" s="247"/>
      <c r="JN134" s="247"/>
      <c r="JO134" s="247"/>
      <c r="JP134" s="247"/>
      <c r="JQ134" s="247"/>
      <c r="JR134" s="247"/>
      <c r="JS134" s="247"/>
      <c r="JT134" s="247"/>
      <c r="JU134" s="247"/>
      <c r="JV134" s="247"/>
      <c r="JW134" s="247"/>
      <c r="JX134" s="247"/>
      <c r="JY134" s="247"/>
      <c r="JZ134" s="247"/>
      <c r="KA134" s="247"/>
      <c r="KB134" s="247"/>
      <c r="KC134" s="247"/>
      <c r="KD134" s="247"/>
      <c r="KE134" s="247"/>
      <c r="KF134" s="247"/>
      <c r="KG134" s="247"/>
      <c r="KH134" s="247"/>
      <c r="KI134" s="247"/>
      <c r="KJ134" s="247"/>
      <c r="KK134" s="247"/>
      <c r="KL134" s="247"/>
      <c r="KM134" s="247"/>
      <c r="KN134" s="247"/>
      <c r="KO134" s="247"/>
      <c r="KP134" s="247"/>
      <c r="KQ134" s="247"/>
      <c r="KR134" s="247"/>
      <c r="KS134" s="247"/>
      <c r="KT134" s="247"/>
      <c r="KU134" s="247"/>
      <c r="KV134" s="247"/>
      <c r="KW134" s="247"/>
      <c r="KX134" s="247"/>
      <c r="KY134" s="247"/>
      <c r="KZ134" s="247"/>
      <c r="LA134" s="247"/>
      <c r="LB134" s="247"/>
      <c r="LC134" s="247"/>
      <c r="LD134" s="247"/>
      <c r="LE134" s="247"/>
      <c r="LF134" s="247"/>
      <c r="LG134" s="247"/>
      <c r="LH134" s="247"/>
      <c r="LI134" s="247"/>
      <c r="LJ134" s="247"/>
      <c r="LK134" s="247"/>
      <c r="LL134" s="247"/>
      <c r="LM134" s="247"/>
      <c r="LN134" s="247"/>
      <c r="LO134" s="247"/>
      <c r="LP134" s="247"/>
      <c r="LQ134" s="247"/>
      <c r="LR134" s="247"/>
      <c r="LS134" s="247"/>
      <c r="LT134" s="247"/>
      <c r="LU134" s="247"/>
      <c r="LV134" s="247"/>
      <c r="LW134" s="247"/>
      <c r="LX134" s="247"/>
      <c r="LY134" s="247"/>
      <c r="LZ134" s="247"/>
      <c r="MA134" s="247"/>
      <c r="MB134" s="247"/>
      <c r="MC134" s="247"/>
      <c r="MD134" s="247"/>
      <c r="ME134" s="247"/>
      <c r="MF134" s="247"/>
      <c r="MG134" s="247"/>
      <c r="MH134" s="247"/>
      <c r="MI134" s="247"/>
      <c r="MJ134" s="247"/>
      <c r="MK134" s="247"/>
      <c r="ML134" s="247"/>
      <c r="MM134" s="247"/>
      <c r="MN134" s="247"/>
      <c r="MO134" s="247"/>
      <c r="MP134" s="247"/>
      <c r="MQ134" s="247"/>
      <c r="MR134" s="247"/>
      <c r="MS134" s="247"/>
      <c r="MT134" s="247"/>
      <c r="MU134" s="247"/>
      <c r="MV134" s="247"/>
      <c r="MW134" s="247"/>
      <c r="MX134" s="247"/>
      <c r="MY134" s="247"/>
      <c r="MZ134" s="247"/>
      <c r="NA134" s="247"/>
      <c r="NB134" s="247"/>
      <c r="NC134" s="247"/>
      <c r="ND134" s="247"/>
      <c r="NE134" s="247"/>
      <c r="NF134" s="247"/>
      <c r="NG134" s="247"/>
      <c r="NH134" s="247"/>
      <c r="NI134" s="247"/>
      <c r="NJ134" s="247"/>
      <c r="NK134" s="247"/>
      <c r="NL134" s="247"/>
      <c r="NM134" s="247"/>
      <c r="NN134" s="247"/>
      <c r="NO134" s="247"/>
      <c r="NP134" s="247"/>
      <c r="NQ134" s="247"/>
      <c r="NR134" s="247"/>
      <c r="NS134" s="247"/>
      <c r="NT134" s="247"/>
      <c r="NU134" s="247"/>
      <c r="NV134" s="247"/>
      <c r="NW134" s="247"/>
      <c r="NX134" s="247"/>
      <c r="NY134" s="247"/>
      <c r="NZ134" s="247"/>
      <c r="OA134" s="247"/>
      <c r="OB134" s="247"/>
      <c r="OC134" s="247"/>
      <c r="OD134" s="247"/>
      <c r="OE134" s="247"/>
      <c r="OF134" s="247"/>
      <c r="OG134" s="247"/>
      <c r="OH134" s="247"/>
      <c r="OI134" s="247"/>
      <c r="OJ134" s="247"/>
      <c r="OK134" s="247"/>
      <c r="OL134" s="247"/>
      <c r="OM134" s="247"/>
      <c r="ON134" s="247"/>
      <c r="OO134" s="247"/>
      <c r="OP134" s="247"/>
      <c r="OQ134" s="247"/>
      <c r="OR134" s="247"/>
      <c r="OS134" s="247"/>
      <c r="OT134" s="247"/>
      <c r="OU134" s="247"/>
      <c r="OV134" s="247"/>
      <c r="OW134" s="247"/>
      <c r="OX134" s="247"/>
      <c r="OY134" s="247"/>
      <c r="OZ134" s="247"/>
      <c r="PA134" s="247"/>
      <c r="PB134" s="247"/>
      <c r="PC134" s="247"/>
      <c r="PD134" s="247"/>
      <c r="PE134" s="247"/>
      <c r="PF134" s="247"/>
      <c r="PG134" s="247"/>
      <c r="PH134" s="247"/>
      <c r="PI134" s="247"/>
      <c r="PJ134" s="247"/>
      <c r="PK134" s="247"/>
      <c r="PL134" s="247"/>
      <c r="PM134" s="247"/>
      <c r="PN134" s="247"/>
      <c r="PO134" s="247"/>
      <c r="PP134" s="247"/>
      <c r="PQ134" s="247"/>
      <c r="PR134" s="247"/>
      <c r="PS134" s="247"/>
      <c r="PT134" s="247"/>
      <c r="PU134" s="247"/>
      <c r="PV134" s="247"/>
      <c r="PW134" s="247"/>
      <c r="PX134" s="247"/>
      <c r="PY134" s="247"/>
      <c r="PZ134" s="247"/>
      <c r="QA134" s="247"/>
      <c r="QB134" s="247"/>
      <c r="QC134" s="247"/>
      <c r="QD134" s="247"/>
      <c r="QE134" s="247"/>
      <c r="QF134" s="247"/>
      <c r="QG134" s="247"/>
      <c r="QH134" s="247"/>
      <c r="QI134" s="247"/>
      <c r="QJ134" s="247"/>
      <c r="QK134" s="247"/>
      <c r="QL134" s="247"/>
      <c r="QM134" s="247"/>
      <c r="QN134" s="247"/>
      <c r="QO134" s="247"/>
      <c r="QP134" s="247"/>
      <c r="QQ134" s="247"/>
      <c r="QR134" s="247"/>
      <c r="QS134" s="247"/>
      <c r="QT134" s="247"/>
      <c r="QU134" s="247"/>
      <c r="QV134" s="247"/>
      <c r="QW134" s="247"/>
      <c r="QX134" s="247"/>
      <c r="QY134" s="247"/>
      <c r="QZ134" s="247"/>
      <c r="RA134" s="247"/>
      <c r="RB134" s="247"/>
      <c r="RC134" s="247"/>
      <c r="RD134" s="247"/>
      <c r="RE134" s="247"/>
      <c r="RF134" s="247"/>
      <c r="RG134" s="247"/>
      <c r="RH134" s="247"/>
      <c r="RI134" s="247"/>
      <c r="RJ134" s="247"/>
      <c r="RK134" s="247"/>
      <c r="RL134" s="247"/>
      <c r="RM134" s="247"/>
      <c r="RN134" s="247"/>
      <c r="RO134" s="247"/>
      <c r="RP134" s="247"/>
      <c r="RQ134" s="247"/>
      <c r="RR134" s="247"/>
      <c r="RS134" s="247"/>
      <c r="RT134" s="247"/>
      <c r="RU134" s="247"/>
      <c r="RV134" s="247"/>
      <c r="RW134" s="247"/>
      <c r="RX134" s="247"/>
      <c r="RY134" s="247"/>
      <c r="RZ134" s="247"/>
      <c r="SA134" s="247"/>
      <c r="SB134" s="247"/>
      <c r="SC134" s="247"/>
      <c r="SD134" s="247"/>
      <c r="SE134" s="247"/>
      <c r="SF134" s="247"/>
      <c r="SG134" s="247"/>
      <c r="SH134" s="247"/>
      <c r="SI134" s="247"/>
      <c r="SJ134" s="247"/>
      <c r="SK134" s="247"/>
      <c r="SL134" s="247"/>
      <c r="SM134" s="247"/>
      <c r="SN134" s="247"/>
      <c r="SO134" s="247"/>
      <c r="SP134" s="247"/>
      <c r="SQ134" s="247"/>
      <c r="SR134" s="247"/>
      <c r="SS134" s="247"/>
      <c r="ST134" s="247"/>
      <c r="SU134" s="247"/>
      <c r="SV134" s="247"/>
      <c r="SW134" s="247"/>
      <c r="SX134" s="247"/>
      <c r="SY134" s="247"/>
      <c r="SZ134" s="247"/>
      <c r="TA134" s="247"/>
      <c r="TB134" s="247"/>
      <c r="TC134" s="247"/>
      <c r="TD134" s="247"/>
      <c r="TE134" s="247"/>
      <c r="TF134" s="247"/>
      <c r="TG134" s="247"/>
      <c r="TH134" s="247"/>
      <c r="TI134" s="247"/>
      <c r="TJ134" s="247"/>
      <c r="TK134" s="247"/>
      <c r="TL134" s="247"/>
      <c r="TM134" s="247"/>
      <c r="TN134" s="247"/>
      <c r="TO134" s="247"/>
      <c r="TP134" s="247"/>
      <c r="TQ134" s="247"/>
      <c r="TR134" s="247"/>
      <c r="TS134" s="247"/>
      <c r="TT134" s="247"/>
      <c r="TU134" s="247"/>
      <c r="TV134" s="247"/>
      <c r="TW134" s="247"/>
      <c r="TX134" s="247"/>
      <c r="TY134" s="247"/>
      <c r="TZ134" s="247"/>
      <c r="UA134" s="247"/>
      <c r="UB134" s="247"/>
      <c r="UC134" s="247"/>
      <c r="UD134" s="247"/>
      <c r="UE134" s="247"/>
      <c r="UF134" s="247"/>
      <c r="UG134" s="247"/>
      <c r="UH134" s="247"/>
      <c r="UI134" s="247"/>
      <c r="UJ134" s="247"/>
      <c r="UK134" s="247"/>
      <c r="UL134" s="247"/>
      <c r="UM134" s="247"/>
      <c r="UN134" s="247"/>
      <c r="UO134" s="247"/>
      <c r="UP134" s="247"/>
      <c r="UQ134" s="247"/>
      <c r="UR134" s="247"/>
      <c r="US134" s="247"/>
      <c r="UT134" s="247"/>
      <c r="UU134" s="247"/>
      <c r="UV134" s="247"/>
      <c r="UW134" s="247"/>
      <c r="UX134" s="247"/>
      <c r="UY134" s="247"/>
      <c r="UZ134" s="247"/>
      <c r="VA134" s="247"/>
      <c r="VB134" s="247"/>
      <c r="VC134" s="247"/>
      <c r="VD134" s="247"/>
      <c r="VE134" s="247"/>
      <c r="VF134" s="247"/>
      <c r="VG134" s="247"/>
      <c r="VH134" s="247"/>
      <c r="VI134" s="247"/>
      <c r="VJ134" s="247"/>
      <c r="VK134" s="247"/>
      <c r="VL134" s="247"/>
      <c r="VM134" s="247"/>
      <c r="VN134" s="247"/>
      <c r="VO134" s="247"/>
      <c r="VP134" s="247"/>
      <c r="VQ134" s="247"/>
      <c r="VR134" s="247"/>
      <c r="VS134" s="247"/>
      <c r="VT134" s="247"/>
      <c r="VU134" s="247"/>
      <c r="VV134" s="247"/>
      <c r="VW134" s="247"/>
      <c r="VX134" s="247"/>
      <c r="VY134" s="247"/>
      <c r="VZ134" s="247"/>
      <c r="WA134" s="247"/>
      <c r="WB134" s="247"/>
      <c r="WC134" s="247"/>
      <c r="WD134" s="247"/>
      <c r="WE134" s="247"/>
      <c r="WF134" s="247"/>
      <c r="WG134" s="247"/>
      <c r="WH134" s="247"/>
      <c r="WI134" s="247"/>
      <c r="WJ134" s="247"/>
      <c r="WK134" s="247"/>
      <c r="WL134" s="247"/>
      <c r="WM134" s="247"/>
      <c r="WN134" s="247"/>
      <c r="WO134" s="247"/>
      <c r="WP134" s="247"/>
      <c r="WQ134" s="247"/>
      <c r="WR134" s="247"/>
      <c r="WS134" s="247"/>
      <c r="WT134" s="247"/>
      <c r="WU134" s="247"/>
      <c r="WV134" s="247"/>
      <c r="WW134" s="247"/>
      <c r="WX134" s="247"/>
      <c r="WY134" s="247"/>
      <c r="WZ134" s="247"/>
      <c r="XA134" s="247"/>
      <c r="XB134" s="247"/>
      <c r="XC134" s="247"/>
      <c r="XD134" s="247"/>
      <c r="XE134" s="247"/>
      <c r="XF134" s="247"/>
      <c r="XG134" s="247"/>
      <c r="XH134" s="247"/>
      <c r="XI134" s="247"/>
      <c r="XJ134" s="247"/>
      <c r="XK134" s="247"/>
      <c r="XL134" s="247"/>
      <c r="XM134" s="247"/>
      <c r="XN134" s="247"/>
      <c r="XO134" s="247"/>
      <c r="XP134" s="247"/>
      <c r="XQ134" s="247"/>
      <c r="XR134" s="247"/>
      <c r="XS134" s="247"/>
      <c r="XT134" s="247"/>
      <c r="XU134" s="247"/>
      <c r="XV134" s="247"/>
      <c r="XW134" s="247"/>
      <c r="XX134" s="247"/>
      <c r="XY134" s="247"/>
      <c r="XZ134" s="247"/>
      <c r="YA134" s="247"/>
      <c r="YB134" s="247"/>
      <c r="YC134" s="247"/>
      <c r="YD134" s="247"/>
      <c r="YE134" s="247"/>
      <c r="YF134" s="247"/>
      <c r="YG134" s="247"/>
      <c r="YH134" s="247"/>
      <c r="YI134" s="247"/>
      <c r="YJ134" s="247"/>
      <c r="YK134" s="247"/>
      <c r="YL134" s="247"/>
      <c r="YM134" s="247"/>
      <c r="YN134" s="247"/>
      <c r="YO134" s="247"/>
      <c r="YP134" s="247"/>
      <c r="YQ134" s="247"/>
      <c r="YR134" s="247"/>
      <c r="YS134" s="247"/>
      <c r="YT134" s="247"/>
      <c r="YU134" s="247"/>
      <c r="YV134" s="247"/>
      <c r="YW134" s="247"/>
      <c r="YX134" s="247"/>
      <c r="YY134" s="247"/>
      <c r="YZ134" s="247"/>
      <c r="ZA134" s="247"/>
      <c r="ZB134" s="247"/>
      <c r="ZC134" s="247"/>
      <c r="ZD134" s="247"/>
      <c r="ZE134" s="247"/>
      <c r="ZF134" s="247"/>
      <c r="ZG134" s="247"/>
      <c r="ZH134" s="247"/>
      <c r="ZI134" s="247"/>
      <c r="ZJ134" s="247"/>
      <c r="ZK134" s="247"/>
      <c r="ZL134" s="247"/>
      <c r="ZM134" s="247"/>
      <c r="ZN134" s="247"/>
      <c r="ZO134" s="247"/>
      <c r="ZP134" s="247"/>
      <c r="ZQ134" s="247"/>
      <c r="ZR134" s="247"/>
      <c r="ZS134" s="247"/>
      <c r="ZT134" s="247"/>
      <c r="ZU134" s="247"/>
      <c r="ZV134" s="247"/>
      <c r="ZW134" s="247"/>
      <c r="ZX134" s="247"/>
      <c r="ZY134" s="247"/>
      <c r="ZZ134" s="247"/>
      <c r="AAA134" s="247"/>
      <c r="AAB134" s="247"/>
      <c r="AAC134" s="247"/>
      <c r="AAD134" s="247"/>
      <c r="AAE134" s="247"/>
      <c r="AAF134" s="247"/>
      <c r="AAG134" s="247"/>
      <c r="AAH134" s="247"/>
      <c r="AAI134" s="247"/>
      <c r="AAJ134" s="247"/>
      <c r="AAK134" s="247"/>
      <c r="AAL134" s="247"/>
      <c r="AAM134" s="247"/>
      <c r="AAN134" s="247"/>
      <c r="AAO134" s="247"/>
      <c r="AAP134" s="247"/>
      <c r="AAQ134" s="247"/>
      <c r="AAR134" s="247"/>
      <c r="AAS134" s="247"/>
      <c r="AAT134" s="247"/>
      <c r="AAU134" s="247"/>
      <c r="AAV134" s="247"/>
      <c r="AAW134" s="247"/>
      <c r="AAX134" s="247"/>
      <c r="AAY134" s="247"/>
      <c r="AAZ134" s="247"/>
      <c r="ABA134" s="247"/>
      <c r="ABB134" s="247"/>
      <c r="ABC134" s="247"/>
      <c r="ABD134" s="247"/>
      <c r="ABE134" s="247"/>
      <c r="ABF134" s="247"/>
      <c r="ABG134" s="247"/>
      <c r="ABH134" s="247"/>
      <c r="ABI134" s="247"/>
      <c r="ABJ134" s="247"/>
      <c r="ABK134" s="247"/>
      <c r="ABL134" s="247"/>
      <c r="ABM134" s="247"/>
      <c r="ABN134" s="247"/>
      <c r="ABO134" s="247"/>
      <c r="ABP134" s="247"/>
      <c r="ABQ134" s="247"/>
      <c r="ABR134" s="247"/>
      <c r="ABS134" s="247"/>
      <c r="ABT134" s="247"/>
      <c r="ABU134" s="247"/>
      <c r="ABV134" s="247"/>
      <c r="ABW134" s="247"/>
      <c r="ABX134" s="247"/>
      <c r="ABY134" s="247"/>
      <c r="ABZ134" s="247"/>
      <c r="ACA134" s="247"/>
      <c r="ACB134" s="247"/>
      <c r="ACC134" s="247"/>
      <c r="ACD134" s="247"/>
      <c r="ACE134" s="247"/>
      <c r="ACF134" s="247"/>
      <c r="ACG134" s="247"/>
      <c r="ACH134" s="247"/>
      <c r="ACI134" s="247"/>
      <c r="ACJ134" s="247"/>
      <c r="ACK134" s="247"/>
      <c r="ACL134" s="247"/>
      <c r="ACM134" s="247"/>
      <c r="ACN134" s="247"/>
      <c r="ACO134" s="247"/>
      <c r="ACP134" s="247"/>
      <c r="ACQ134" s="247"/>
      <c r="ACR134" s="247"/>
      <c r="ACS134" s="247"/>
      <c r="ACT134" s="247"/>
      <c r="ACU134" s="247"/>
      <c r="ACV134" s="247"/>
      <c r="ACW134" s="247"/>
      <c r="ACX134" s="247"/>
      <c r="ACY134" s="247"/>
      <c r="ACZ134" s="247"/>
      <c r="ADA134" s="247"/>
      <c r="ADB134" s="247"/>
      <c r="ADC134" s="247"/>
      <c r="ADD134" s="247"/>
      <c r="ADE134" s="247"/>
      <c r="ADF134" s="247"/>
      <c r="ADG134" s="247"/>
      <c r="ADH134" s="247"/>
      <c r="ADI134" s="247"/>
      <c r="ADJ134" s="247"/>
      <c r="ADK134" s="247"/>
      <c r="ADL134" s="247"/>
      <c r="ADM134" s="247"/>
      <c r="ADN134" s="247"/>
      <c r="ADO134" s="247"/>
      <c r="ADP134" s="247"/>
      <c r="ADQ134" s="247"/>
      <c r="ADR134" s="247"/>
      <c r="ADS134" s="247"/>
      <c r="ADT134" s="247"/>
      <c r="ADU134" s="247"/>
      <c r="ADV134" s="247"/>
      <c r="ADW134" s="247"/>
      <c r="ADX134" s="247"/>
      <c r="ADY134" s="247"/>
      <c r="ADZ134" s="247"/>
      <c r="AEA134" s="247"/>
      <c r="AEB134" s="247"/>
      <c r="AEC134" s="247"/>
      <c r="AED134" s="247"/>
      <c r="AEE134" s="247"/>
      <c r="AEF134" s="247"/>
      <c r="AEG134" s="247"/>
      <c r="AEH134" s="247"/>
      <c r="AEI134" s="247"/>
      <c r="AEJ134" s="247"/>
      <c r="AEK134" s="247"/>
      <c r="AEL134" s="247"/>
      <c r="AEM134" s="247"/>
      <c r="AEN134" s="247"/>
      <c r="AEO134" s="247"/>
      <c r="AEP134" s="247"/>
      <c r="AEQ134" s="247"/>
      <c r="AER134" s="247"/>
      <c r="AES134" s="247"/>
      <c r="AET134" s="247"/>
      <c r="AEU134" s="247"/>
      <c r="AEV134" s="247"/>
      <c r="AEW134" s="247"/>
      <c r="AEX134" s="247"/>
      <c r="AEY134" s="247"/>
      <c r="AEZ134" s="247"/>
      <c r="AFA134" s="247"/>
      <c r="AFB134" s="247"/>
      <c r="AFC134" s="247"/>
      <c r="AFD134" s="247"/>
      <c r="AFE134" s="247"/>
      <c r="AFF134" s="247"/>
      <c r="AFG134" s="247"/>
      <c r="AFH134" s="247"/>
      <c r="AFI134" s="247"/>
      <c r="AFJ134" s="247"/>
      <c r="AFK134" s="247"/>
      <c r="AFL134" s="247"/>
      <c r="AFM134" s="247"/>
      <c r="AFN134" s="247"/>
      <c r="AFO134" s="247"/>
      <c r="AFP134" s="247"/>
      <c r="AFQ134" s="247"/>
      <c r="AFR134" s="247"/>
      <c r="AFS134" s="247"/>
      <c r="AFT134" s="247"/>
      <c r="AFU134" s="247"/>
      <c r="AFV134" s="247"/>
      <c r="AFW134" s="247"/>
      <c r="AFX134" s="247"/>
      <c r="AFY134" s="247"/>
      <c r="AFZ134" s="247"/>
      <c r="AGA134" s="247"/>
      <c r="AGB134" s="247"/>
      <c r="AGC134" s="247"/>
      <c r="AGD134" s="247"/>
      <c r="AGE134" s="247"/>
      <c r="AGF134" s="247"/>
      <c r="AGG134" s="247"/>
      <c r="AGH134" s="247"/>
      <c r="AGI134" s="247"/>
      <c r="AGJ134" s="247"/>
      <c r="AGK134" s="247"/>
      <c r="AGL134" s="247"/>
      <c r="AGM134" s="247"/>
      <c r="AGN134" s="247"/>
      <c r="AGO134" s="247"/>
      <c r="AGP134" s="247"/>
      <c r="AGQ134" s="247"/>
      <c r="AGR134" s="247"/>
      <c r="AGS134" s="247"/>
      <c r="AGT134" s="247"/>
      <c r="AGU134" s="247"/>
      <c r="AGV134" s="247"/>
      <c r="AGW134" s="247"/>
      <c r="AGX134" s="247"/>
      <c r="AGY134" s="247"/>
      <c r="AGZ134" s="247"/>
      <c r="AHA134" s="247"/>
      <c r="AHB134" s="247"/>
      <c r="AHC134" s="247"/>
      <c r="AHD134" s="247"/>
      <c r="AHE134" s="247"/>
      <c r="AHF134" s="247"/>
      <c r="AHG134" s="247"/>
      <c r="AHH134" s="247"/>
      <c r="AHI134" s="247"/>
      <c r="AHJ134" s="247"/>
      <c r="AHK134" s="247"/>
      <c r="AHL134" s="247"/>
      <c r="AHM134" s="247"/>
      <c r="AHN134" s="247"/>
      <c r="AHO134" s="247"/>
      <c r="AHP134" s="247"/>
      <c r="AHQ134" s="247"/>
      <c r="AHR134" s="247"/>
      <c r="AHS134" s="247"/>
      <c r="AHT134" s="247"/>
      <c r="AHU134" s="247"/>
      <c r="AHV134" s="247"/>
      <c r="AHW134" s="247"/>
      <c r="AHX134" s="247"/>
      <c r="AHY134" s="247"/>
      <c r="AHZ134" s="247"/>
      <c r="AIA134" s="247"/>
      <c r="AIB134" s="247"/>
      <c r="AIC134" s="247"/>
      <c r="AID134" s="247"/>
      <c r="AIE134" s="247"/>
      <c r="AIF134" s="247"/>
      <c r="AIG134" s="247"/>
      <c r="AIH134" s="247"/>
      <c r="AII134" s="247"/>
      <c r="AIJ134" s="247"/>
      <c r="AIK134" s="247"/>
      <c r="AIL134" s="247"/>
      <c r="AIM134" s="247"/>
      <c r="AIN134" s="247"/>
      <c r="AIO134" s="247"/>
      <c r="AIP134" s="247"/>
      <c r="AIQ134" s="247"/>
      <c r="AIR134" s="247"/>
      <c r="AIS134" s="247"/>
      <c r="AIT134" s="247"/>
      <c r="AIU134" s="247"/>
      <c r="AIV134" s="247"/>
      <c r="AIW134" s="247"/>
      <c r="AIX134" s="247"/>
      <c r="AIY134" s="247"/>
      <c r="AIZ134" s="247"/>
      <c r="AJA134" s="247"/>
      <c r="AJB134" s="247"/>
      <c r="AJC134" s="247"/>
      <c r="AJD134" s="247"/>
      <c r="AJE134" s="247"/>
      <c r="AJF134" s="247"/>
      <c r="AJG134" s="247"/>
      <c r="AJH134" s="247"/>
      <c r="AJI134" s="247"/>
      <c r="AJJ134" s="247"/>
      <c r="AJK134" s="247"/>
      <c r="AJL134" s="247"/>
      <c r="AJM134" s="247"/>
      <c r="AJN134" s="247"/>
      <c r="AJO134" s="247"/>
      <c r="AJP134" s="247"/>
      <c r="AJQ134" s="247"/>
      <c r="AJR134" s="247"/>
      <c r="AJS134" s="247"/>
      <c r="AJT134" s="247"/>
      <c r="AJU134" s="247"/>
      <c r="AJV134" s="247"/>
      <c r="AJW134" s="247"/>
      <c r="AJX134" s="247"/>
      <c r="AJY134" s="247"/>
      <c r="AJZ134" s="247"/>
      <c r="AKA134" s="247"/>
      <c r="AKB134" s="247"/>
      <c r="AKC134" s="247"/>
      <c r="AKD134" s="247"/>
      <c r="AKE134" s="247"/>
      <c r="AKF134" s="247"/>
      <c r="AKG134" s="247"/>
      <c r="AKH134" s="247"/>
      <c r="AKI134" s="247"/>
      <c r="AKJ134" s="247"/>
      <c r="AKK134" s="247"/>
      <c r="AKL134" s="247"/>
      <c r="AKM134" s="247"/>
      <c r="AKN134" s="247"/>
      <c r="AKO134" s="247"/>
      <c r="AKP134" s="247"/>
      <c r="AKQ134" s="247"/>
      <c r="AKR134" s="247"/>
      <c r="AKS134" s="247"/>
      <c r="AKT134" s="247"/>
      <c r="AKU134" s="247"/>
      <c r="AKV134" s="247"/>
      <c r="AKW134" s="247"/>
      <c r="AKX134" s="247"/>
      <c r="AKY134" s="247"/>
      <c r="AKZ134" s="247"/>
      <c r="ALA134" s="247"/>
      <c r="ALB134" s="247"/>
      <c r="ALC134" s="247"/>
      <c r="ALD134" s="247"/>
      <c r="ALE134" s="247"/>
      <c r="ALF134" s="247"/>
      <c r="ALG134" s="247"/>
      <c r="ALH134" s="247"/>
      <c r="ALI134" s="247"/>
      <c r="ALJ134" s="247"/>
      <c r="ALK134" s="247"/>
      <c r="ALL134" s="247"/>
      <c r="ALM134" s="247"/>
      <c r="ALN134" s="247"/>
      <c r="ALO134" s="247"/>
      <c r="ALP134" s="247"/>
    </row>
    <row r="135" spans="1:1004" ht="31.5" x14ac:dyDescent="0.2">
      <c r="A135" s="344">
        <v>6.7</v>
      </c>
      <c r="B135" s="346" t="s">
        <v>381</v>
      </c>
      <c r="C135" s="290">
        <v>1</v>
      </c>
      <c r="D135" s="293" t="s">
        <v>5</v>
      </c>
      <c r="E135" s="272"/>
      <c r="F135" s="290">
        <f t="shared" si="3"/>
        <v>0</v>
      </c>
      <c r="G135" s="267"/>
    </row>
    <row r="136" spans="1:1004" ht="15.75" x14ac:dyDescent="0.2">
      <c r="A136" s="344">
        <v>6.8</v>
      </c>
      <c r="B136" s="347" t="s">
        <v>382</v>
      </c>
      <c r="C136" s="290">
        <v>1</v>
      </c>
      <c r="D136" s="293" t="s">
        <v>5</v>
      </c>
      <c r="E136" s="272"/>
      <c r="F136" s="290">
        <f t="shared" si="3"/>
        <v>0</v>
      </c>
      <c r="G136" s="267"/>
    </row>
    <row r="137" spans="1:1004" ht="15.75" x14ac:dyDescent="0.2">
      <c r="A137" s="344">
        <v>6.9</v>
      </c>
      <c r="B137" s="347" t="s">
        <v>383</v>
      </c>
      <c r="C137" s="290">
        <v>1</v>
      </c>
      <c r="D137" s="293" t="s">
        <v>5</v>
      </c>
      <c r="E137" s="272"/>
      <c r="F137" s="290">
        <f t="shared" si="3"/>
        <v>0</v>
      </c>
      <c r="G137" s="267"/>
    </row>
    <row r="138" spans="1:1004" s="308" customFormat="1" ht="15.75" x14ac:dyDescent="0.2">
      <c r="A138" s="348">
        <v>6.1</v>
      </c>
      <c r="B138" s="347" t="s">
        <v>384</v>
      </c>
      <c r="C138" s="290">
        <v>4</v>
      </c>
      <c r="D138" s="293" t="s">
        <v>5</v>
      </c>
      <c r="E138" s="272"/>
      <c r="F138" s="290">
        <f t="shared" si="3"/>
        <v>0</v>
      </c>
      <c r="G138" s="267"/>
    </row>
    <row r="139" spans="1:1004" s="308" customFormat="1" ht="15.75" x14ac:dyDescent="0.2">
      <c r="A139" s="348">
        <v>6.11</v>
      </c>
      <c r="B139" s="347" t="s">
        <v>385</v>
      </c>
      <c r="C139" s="290">
        <v>2</v>
      </c>
      <c r="D139" s="293" t="s">
        <v>5</v>
      </c>
      <c r="E139" s="272"/>
      <c r="F139" s="290">
        <f t="shared" si="3"/>
        <v>0</v>
      </c>
      <c r="G139" s="267"/>
    </row>
    <row r="140" spans="1:1004" ht="15.75" x14ac:dyDescent="0.2">
      <c r="A140" s="348">
        <v>6.12</v>
      </c>
      <c r="B140" s="347" t="s">
        <v>386</v>
      </c>
      <c r="C140" s="290">
        <v>20</v>
      </c>
      <c r="D140" s="293" t="s">
        <v>374</v>
      </c>
      <c r="E140" s="272"/>
      <c r="F140" s="290">
        <f t="shared" si="3"/>
        <v>0</v>
      </c>
      <c r="G140" s="267"/>
    </row>
    <row r="141" spans="1:1004" ht="16.5" thickBot="1" x14ac:dyDescent="0.25">
      <c r="A141" s="348">
        <v>6.13</v>
      </c>
      <c r="B141" s="347" t="s">
        <v>387</v>
      </c>
      <c r="C141" s="290">
        <v>2</v>
      </c>
      <c r="D141" s="293" t="s">
        <v>5</v>
      </c>
      <c r="E141" s="272"/>
      <c r="F141" s="290">
        <f t="shared" si="3"/>
        <v>0</v>
      </c>
      <c r="G141" s="267"/>
    </row>
    <row r="142" spans="1:1004" s="309" customFormat="1" ht="17.25" thickTop="1" thickBot="1" x14ac:dyDescent="0.25">
      <c r="A142" s="348">
        <v>6.14</v>
      </c>
      <c r="B142" s="347" t="s">
        <v>388</v>
      </c>
      <c r="C142" s="290">
        <v>2</v>
      </c>
      <c r="D142" s="293" t="s">
        <v>5</v>
      </c>
      <c r="E142" s="272"/>
      <c r="F142" s="290">
        <f t="shared" si="3"/>
        <v>0</v>
      </c>
      <c r="G142" s="267"/>
      <c r="H142" s="308"/>
      <c r="I142" s="308"/>
      <c r="J142" s="308"/>
      <c r="K142" s="308"/>
    </row>
    <row r="143" spans="1:1004" ht="16.5" thickTop="1" x14ac:dyDescent="0.2">
      <c r="A143" s="348">
        <v>6.15</v>
      </c>
      <c r="B143" s="347" t="s">
        <v>389</v>
      </c>
      <c r="C143" s="290">
        <v>2</v>
      </c>
      <c r="D143" s="293" t="s">
        <v>5</v>
      </c>
      <c r="E143" s="272"/>
      <c r="F143" s="290">
        <f t="shared" si="3"/>
        <v>0</v>
      </c>
      <c r="G143" s="267"/>
    </row>
    <row r="144" spans="1:1004" ht="15.75" x14ac:dyDescent="0.2">
      <c r="A144" s="348">
        <v>6.16</v>
      </c>
      <c r="B144" s="347" t="s">
        <v>390</v>
      </c>
      <c r="C144" s="290">
        <v>1</v>
      </c>
      <c r="D144" s="293" t="s">
        <v>3</v>
      </c>
      <c r="E144" s="272"/>
      <c r="F144" s="290">
        <f t="shared" si="3"/>
        <v>0</v>
      </c>
      <c r="G144" s="267"/>
    </row>
    <row r="145" spans="1:1004" ht="15.75" x14ac:dyDescent="0.2">
      <c r="A145" s="348">
        <v>6.17</v>
      </c>
      <c r="B145" s="347" t="s">
        <v>166</v>
      </c>
      <c r="C145" s="290">
        <v>1</v>
      </c>
      <c r="D145" s="293" t="s">
        <v>3</v>
      </c>
      <c r="E145" s="272"/>
      <c r="F145" s="290">
        <f t="shared" si="3"/>
        <v>0</v>
      </c>
      <c r="G145" s="267"/>
    </row>
    <row r="146" spans="1:1004" ht="15.75" x14ac:dyDescent="0.2">
      <c r="A146" s="260"/>
      <c r="B146" s="255"/>
      <c r="C146" s="261"/>
      <c r="D146" s="262"/>
      <c r="E146" s="265"/>
      <c r="F146" s="264"/>
      <c r="G146" s="264">
        <f>SUM(F129:F145)</f>
        <v>0</v>
      </c>
    </row>
    <row r="147" spans="1:1004" ht="15.75" x14ac:dyDescent="0.2">
      <c r="A147" s="341" t="s">
        <v>8</v>
      </c>
      <c r="B147" s="342" t="s">
        <v>391</v>
      </c>
      <c r="C147" s="342"/>
      <c r="D147" s="343"/>
      <c r="E147" s="342"/>
      <c r="F147" s="342"/>
      <c r="G147" s="267"/>
    </row>
    <row r="148" spans="1:1004" ht="63" x14ac:dyDescent="0.2">
      <c r="A148" s="344">
        <v>7.1</v>
      </c>
      <c r="B148" s="345" t="s">
        <v>418</v>
      </c>
      <c r="C148" s="290">
        <v>6</v>
      </c>
      <c r="D148" s="293" t="s">
        <v>2</v>
      </c>
      <c r="E148" s="272"/>
      <c r="F148" s="290">
        <f t="shared" ref="F148:F167" si="4">+(E148*C148)</f>
        <v>0</v>
      </c>
      <c r="G148" s="322"/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247"/>
      <c r="AH148" s="247"/>
      <c r="AI148" s="247"/>
      <c r="AJ148" s="247"/>
      <c r="AK148" s="247"/>
      <c r="AL148" s="247"/>
      <c r="AM148" s="247"/>
      <c r="AN148" s="247"/>
      <c r="AO148" s="247"/>
      <c r="AP148" s="247"/>
      <c r="AQ148" s="247"/>
      <c r="AR148" s="247"/>
      <c r="AS148" s="247"/>
      <c r="AT148" s="247"/>
      <c r="AU148" s="247"/>
      <c r="AV148" s="247"/>
      <c r="AW148" s="247"/>
      <c r="AX148" s="247"/>
      <c r="AY148" s="247"/>
      <c r="AZ148" s="247"/>
      <c r="BA148" s="247"/>
      <c r="BB148" s="247"/>
      <c r="BC148" s="247"/>
      <c r="BD148" s="247"/>
      <c r="BE148" s="247"/>
      <c r="BF148" s="247"/>
      <c r="BG148" s="247"/>
      <c r="BH148" s="247"/>
      <c r="BI148" s="247"/>
      <c r="BJ148" s="247"/>
      <c r="BK148" s="247"/>
      <c r="BL148" s="247"/>
      <c r="BM148" s="247"/>
      <c r="BN148" s="247"/>
      <c r="BO148" s="247"/>
      <c r="BP148" s="247"/>
      <c r="BQ148" s="247"/>
      <c r="BR148" s="247"/>
      <c r="BS148" s="247"/>
      <c r="BT148" s="247"/>
      <c r="BU148" s="247"/>
      <c r="BV148" s="247"/>
      <c r="BW148" s="247"/>
      <c r="BX148" s="247"/>
      <c r="BY148" s="247"/>
      <c r="BZ148" s="247"/>
      <c r="CA148" s="247"/>
      <c r="CB148" s="247"/>
      <c r="CC148" s="247"/>
      <c r="CD148" s="247"/>
      <c r="CE148" s="247"/>
      <c r="CF148" s="247"/>
      <c r="CG148" s="247"/>
      <c r="CH148" s="247"/>
      <c r="CI148" s="247"/>
      <c r="CJ148" s="247"/>
      <c r="CK148" s="247"/>
      <c r="CL148" s="247"/>
      <c r="CM148" s="247"/>
      <c r="CN148" s="247"/>
      <c r="CO148" s="247"/>
      <c r="CP148" s="247"/>
      <c r="CQ148" s="247"/>
      <c r="CR148" s="247"/>
      <c r="CS148" s="247"/>
      <c r="CT148" s="247"/>
      <c r="CU148" s="247"/>
      <c r="CV148" s="247"/>
      <c r="CW148" s="247"/>
      <c r="CX148" s="247"/>
      <c r="CY148" s="247"/>
      <c r="CZ148" s="247"/>
      <c r="DA148" s="247"/>
      <c r="DB148" s="247"/>
      <c r="DC148" s="247"/>
      <c r="DD148" s="247"/>
      <c r="DE148" s="247"/>
      <c r="DF148" s="247"/>
      <c r="DG148" s="247"/>
      <c r="DH148" s="247"/>
      <c r="DI148" s="247"/>
      <c r="DJ148" s="247"/>
      <c r="DK148" s="247"/>
      <c r="DL148" s="247"/>
      <c r="DM148" s="247"/>
      <c r="DN148" s="247"/>
      <c r="DO148" s="247"/>
      <c r="DP148" s="247"/>
      <c r="DQ148" s="247"/>
      <c r="DR148" s="247"/>
      <c r="DS148" s="247"/>
      <c r="DT148" s="247"/>
      <c r="DU148" s="247"/>
      <c r="DV148" s="247"/>
      <c r="DW148" s="247"/>
      <c r="DX148" s="247"/>
      <c r="DY148" s="247"/>
      <c r="DZ148" s="247"/>
      <c r="EA148" s="247"/>
      <c r="EB148" s="247"/>
      <c r="EC148" s="247"/>
      <c r="ED148" s="247"/>
      <c r="EE148" s="247"/>
      <c r="EF148" s="247"/>
      <c r="EG148" s="247"/>
      <c r="EH148" s="247"/>
      <c r="EI148" s="247"/>
      <c r="EJ148" s="247"/>
      <c r="EK148" s="247"/>
      <c r="EL148" s="247"/>
      <c r="EM148" s="247"/>
      <c r="EN148" s="247"/>
      <c r="EO148" s="247"/>
      <c r="EP148" s="247"/>
      <c r="EQ148" s="247"/>
      <c r="ER148" s="247"/>
      <c r="ES148" s="247"/>
      <c r="ET148" s="247"/>
      <c r="EU148" s="247"/>
      <c r="EV148" s="247"/>
      <c r="EW148" s="247"/>
      <c r="EX148" s="247"/>
      <c r="EY148" s="247"/>
      <c r="EZ148" s="247"/>
      <c r="FA148" s="247"/>
      <c r="FB148" s="247"/>
      <c r="FC148" s="247"/>
      <c r="FD148" s="247"/>
      <c r="FE148" s="247"/>
      <c r="FF148" s="247"/>
      <c r="FG148" s="247"/>
      <c r="FH148" s="247"/>
      <c r="FI148" s="247"/>
      <c r="FJ148" s="247"/>
      <c r="FK148" s="247"/>
      <c r="FL148" s="247"/>
      <c r="FM148" s="247"/>
      <c r="FN148" s="247"/>
      <c r="FO148" s="247"/>
      <c r="FP148" s="247"/>
      <c r="FQ148" s="247"/>
      <c r="FR148" s="247"/>
      <c r="FS148" s="247"/>
      <c r="FT148" s="247"/>
      <c r="FU148" s="247"/>
      <c r="FV148" s="247"/>
      <c r="FW148" s="247"/>
      <c r="FX148" s="247"/>
      <c r="FY148" s="247"/>
      <c r="FZ148" s="247"/>
      <c r="GA148" s="247"/>
      <c r="GB148" s="247"/>
      <c r="GC148" s="247"/>
      <c r="GD148" s="247"/>
      <c r="GE148" s="247"/>
      <c r="GF148" s="247"/>
      <c r="GG148" s="247"/>
      <c r="GH148" s="247"/>
      <c r="GI148" s="247"/>
      <c r="GJ148" s="247"/>
      <c r="GK148" s="247"/>
      <c r="GL148" s="247"/>
      <c r="GM148" s="247"/>
      <c r="GN148" s="247"/>
      <c r="GO148" s="247"/>
      <c r="GP148" s="247"/>
      <c r="GQ148" s="247"/>
      <c r="GR148" s="247"/>
      <c r="GS148" s="247"/>
      <c r="GT148" s="247"/>
      <c r="GU148" s="247"/>
      <c r="GV148" s="247"/>
      <c r="GW148" s="247"/>
      <c r="GX148" s="247"/>
      <c r="GY148" s="247"/>
      <c r="GZ148" s="247"/>
      <c r="HA148" s="247"/>
      <c r="HB148" s="247"/>
      <c r="HC148" s="247"/>
      <c r="HD148" s="247"/>
      <c r="HE148" s="247"/>
      <c r="HF148" s="247"/>
      <c r="HG148" s="247"/>
      <c r="HH148" s="247"/>
      <c r="HI148" s="247"/>
      <c r="HJ148" s="247"/>
      <c r="HK148" s="247"/>
      <c r="HL148" s="247"/>
      <c r="HM148" s="247"/>
      <c r="HN148" s="247"/>
      <c r="HO148" s="247"/>
      <c r="HP148" s="247"/>
      <c r="HQ148" s="247"/>
      <c r="HR148" s="247"/>
      <c r="HS148" s="247"/>
      <c r="HT148" s="247"/>
      <c r="HU148" s="247"/>
      <c r="HV148" s="247"/>
      <c r="HW148" s="247"/>
      <c r="HX148" s="247"/>
      <c r="HY148" s="247"/>
      <c r="HZ148" s="247"/>
      <c r="IA148" s="247"/>
      <c r="IB148" s="247"/>
      <c r="IC148" s="247"/>
      <c r="ID148" s="247"/>
      <c r="IE148" s="247"/>
      <c r="IF148" s="247"/>
      <c r="IG148" s="247"/>
      <c r="IH148" s="247"/>
      <c r="II148" s="247"/>
      <c r="IJ148" s="247"/>
      <c r="IK148" s="247"/>
      <c r="IL148" s="247"/>
      <c r="IM148" s="247"/>
      <c r="IN148" s="247"/>
      <c r="IO148" s="247"/>
      <c r="IP148" s="247"/>
      <c r="IQ148" s="247"/>
      <c r="IR148" s="247"/>
      <c r="IS148" s="247"/>
      <c r="IT148" s="247"/>
      <c r="IU148" s="247"/>
      <c r="IV148" s="247"/>
      <c r="IW148" s="247"/>
      <c r="IX148" s="247"/>
      <c r="IY148" s="247"/>
      <c r="IZ148" s="247"/>
      <c r="JA148" s="247"/>
      <c r="JB148" s="247"/>
      <c r="JC148" s="247"/>
      <c r="JD148" s="247"/>
      <c r="JE148" s="247"/>
      <c r="JF148" s="247"/>
      <c r="JG148" s="247"/>
      <c r="JH148" s="247"/>
      <c r="JI148" s="247"/>
      <c r="JJ148" s="247"/>
      <c r="JK148" s="247"/>
      <c r="JL148" s="247"/>
      <c r="JM148" s="247"/>
      <c r="JN148" s="247"/>
      <c r="JO148" s="247"/>
      <c r="JP148" s="247"/>
      <c r="JQ148" s="247"/>
      <c r="JR148" s="247"/>
      <c r="JS148" s="247"/>
      <c r="JT148" s="247"/>
      <c r="JU148" s="247"/>
      <c r="JV148" s="247"/>
      <c r="JW148" s="247"/>
      <c r="JX148" s="247"/>
      <c r="JY148" s="247"/>
      <c r="JZ148" s="247"/>
      <c r="KA148" s="247"/>
      <c r="KB148" s="247"/>
      <c r="KC148" s="247"/>
      <c r="KD148" s="247"/>
      <c r="KE148" s="247"/>
      <c r="KF148" s="247"/>
      <c r="KG148" s="247"/>
      <c r="KH148" s="247"/>
      <c r="KI148" s="247"/>
      <c r="KJ148" s="247"/>
      <c r="KK148" s="247"/>
      <c r="KL148" s="247"/>
      <c r="KM148" s="247"/>
      <c r="KN148" s="247"/>
      <c r="KO148" s="247"/>
      <c r="KP148" s="247"/>
      <c r="KQ148" s="247"/>
      <c r="KR148" s="247"/>
      <c r="KS148" s="247"/>
      <c r="KT148" s="247"/>
      <c r="KU148" s="247"/>
      <c r="KV148" s="247"/>
      <c r="KW148" s="247"/>
      <c r="KX148" s="247"/>
      <c r="KY148" s="247"/>
      <c r="KZ148" s="247"/>
      <c r="LA148" s="247"/>
      <c r="LB148" s="247"/>
      <c r="LC148" s="247"/>
      <c r="LD148" s="247"/>
      <c r="LE148" s="247"/>
      <c r="LF148" s="247"/>
      <c r="LG148" s="247"/>
      <c r="LH148" s="247"/>
      <c r="LI148" s="247"/>
      <c r="LJ148" s="247"/>
      <c r="LK148" s="247"/>
      <c r="LL148" s="247"/>
      <c r="LM148" s="247"/>
      <c r="LN148" s="247"/>
      <c r="LO148" s="247"/>
      <c r="LP148" s="247"/>
      <c r="LQ148" s="247"/>
      <c r="LR148" s="247"/>
      <c r="LS148" s="247"/>
      <c r="LT148" s="247"/>
      <c r="LU148" s="247"/>
      <c r="LV148" s="247"/>
      <c r="LW148" s="247"/>
      <c r="LX148" s="247"/>
      <c r="LY148" s="247"/>
      <c r="LZ148" s="247"/>
      <c r="MA148" s="247"/>
      <c r="MB148" s="247"/>
      <c r="MC148" s="247"/>
      <c r="MD148" s="247"/>
      <c r="ME148" s="247"/>
      <c r="MF148" s="247"/>
      <c r="MG148" s="247"/>
      <c r="MH148" s="247"/>
      <c r="MI148" s="247"/>
      <c r="MJ148" s="247"/>
      <c r="MK148" s="247"/>
      <c r="ML148" s="247"/>
      <c r="MM148" s="247"/>
      <c r="MN148" s="247"/>
      <c r="MO148" s="247"/>
      <c r="MP148" s="247"/>
      <c r="MQ148" s="247"/>
      <c r="MR148" s="247"/>
      <c r="MS148" s="247"/>
      <c r="MT148" s="247"/>
      <c r="MU148" s="247"/>
      <c r="MV148" s="247"/>
      <c r="MW148" s="247"/>
      <c r="MX148" s="247"/>
      <c r="MY148" s="247"/>
      <c r="MZ148" s="247"/>
      <c r="NA148" s="247"/>
      <c r="NB148" s="247"/>
      <c r="NC148" s="247"/>
      <c r="ND148" s="247"/>
      <c r="NE148" s="247"/>
      <c r="NF148" s="247"/>
      <c r="NG148" s="247"/>
      <c r="NH148" s="247"/>
      <c r="NI148" s="247"/>
      <c r="NJ148" s="247"/>
      <c r="NK148" s="247"/>
      <c r="NL148" s="247"/>
      <c r="NM148" s="247"/>
      <c r="NN148" s="247"/>
      <c r="NO148" s="247"/>
      <c r="NP148" s="247"/>
      <c r="NQ148" s="247"/>
      <c r="NR148" s="247"/>
      <c r="NS148" s="247"/>
      <c r="NT148" s="247"/>
      <c r="NU148" s="247"/>
      <c r="NV148" s="247"/>
      <c r="NW148" s="247"/>
      <c r="NX148" s="247"/>
      <c r="NY148" s="247"/>
      <c r="NZ148" s="247"/>
      <c r="OA148" s="247"/>
      <c r="OB148" s="247"/>
      <c r="OC148" s="247"/>
      <c r="OD148" s="247"/>
      <c r="OE148" s="247"/>
      <c r="OF148" s="247"/>
      <c r="OG148" s="247"/>
      <c r="OH148" s="247"/>
      <c r="OI148" s="247"/>
      <c r="OJ148" s="247"/>
      <c r="OK148" s="247"/>
      <c r="OL148" s="247"/>
      <c r="OM148" s="247"/>
      <c r="ON148" s="247"/>
      <c r="OO148" s="247"/>
      <c r="OP148" s="247"/>
      <c r="OQ148" s="247"/>
      <c r="OR148" s="247"/>
      <c r="OS148" s="247"/>
      <c r="OT148" s="247"/>
      <c r="OU148" s="247"/>
      <c r="OV148" s="247"/>
      <c r="OW148" s="247"/>
      <c r="OX148" s="247"/>
      <c r="OY148" s="247"/>
      <c r="OZ148" s="247"/>
      <c r="PA148" s="247"/>
      <c r="PB148" s="247"/>
      <c r="PC148" s="247"/>
      <c r="PD148" s="247"/>
      <c r="PE148" s="247"/>
      <c r="PF148" s="247"/>
      <c r="PG148" s="247"/>
      <c r="PH148" s="247"/>
      <c r="PI148" s="247"/>
      <c r="PJ148" s="247"/>
      <c r="PK148" s="247"/>
      <c r="PL148" s="247"/>
      <c r="PM148" s="247"/>
      <c r="PN148" s="247"/>
      <c r="PO148" s="247"/>
      <c r="PP148" s="247"/>
      <c r="PQ148" s="247"/>
      <c r="PR148" s="247"/>
      <c r="PS148" s="247"/>
      <c r="PT148" s="247"/>
      <c r="PU148" s="247"/>
      <c r="PV148" s="247"/>
      <c r="PW148" s="247"/>
      <c r="PX148" s="247"/>
      <c r="PY148" s="247"/>
      <c r="PZ148" s="247"/>
      <c r="QA148" s="247"/>
      <c r="QB148" s="247"/>
      <c r="QC148" s="247"/>
      <c r="QD148" s="247"/>
      <c r="QE148" s="247"/>
      <c r="QF148" s="247"/>
      <c r="QG148" s="247"/>
      <c r="QH148" s="247"/>
      <c r="QI148" s="247"/>
      <c r="QJ148" s="247"/>
      <c r="QK148" s="247"/>
      <c r="QL148" s="247"/>
      <c r="QM148" s="247"/>
      <c r="QN148" s="247"/>
      <c r="QO148" s="247"/>
      <c r="QP148" s="247"/>
      <c r="QQ148" s="247"/>
      <c r="QR148" s="247"/>
      <c r="QS148" s="247"/>
      <c r="QT148" s="247"/>
      <c r="QU148" s="247"/>
      <c r="QV148" s="247"/>
      <c r="QW148" s="247"/>
      <c r="QX148" s="247"/>
      <c r="QY148" s="247"/>
      <c r="QZ148" s="247"/>
      <c r="RA148" s="247"/>
      <c r="RB148" s="247"/>
      <c r="RC148" s="247"/>
      <c r="RD148" s="247"/>
      <c r="RE148" s="247"/>
      <c r="RF148" s="247"/>
      <c r="RG148" s="247"/>
      <c r="RH148" s="247"/>
      <c r="RI148" s="247"/>
      <c r="RJ148" s="247"/>
      <c r="RK148" s="247"/>
      <c r="RL148" s="247"/>
      <c r="RM148" s="247"/>
      <c r="RN148" s="247"/>
      <c r="RO148" s="247"/>
      <c r="RP148" s="247"/>
      <c r="RQ148" s="247"/>
      <c r="RR148" s="247"/>
      <c r="RS148" s="247"/>
      <c r="RT148" s="247"/>
      <c r="RU148" s="247"/>
      <c r="RV148" s="247"/>
      <c r="RW148" s="247"/>
      <c r="RX148" s="247"/>
      <c r="RY148" s="247"/>
      <c r="RZ148" s="247"/>
      <c r="SA148" s="247"/>
      <c r="SB148" s="247"/>
      <c r="SC148" s="247"/>
      <c r="SD148" s="247"/>
      <c r="SE148" s="247"/>
      <c r="SF148" s="247"/>
      <c r="SG148" s="247"/>
      <c r="SH148" s="247"/>
      <c r="SI148" s="247"/>
      <c r="SJ148" s="247"/>
      <c r="SK148" s="247"/>
      <c r="SL148" s="247"/>
      <c r="SM148" s="247"/>
      <c r="SN148" s="247"/>
      <c r="SO148" s="247"/>
      <c r="SP148" s="247"/>
      <c r="SQ148" s="247"/>
      <c r="SR148" s="247"/>
      <c r="SS148" s="247"/>
      <c r="ST148" s="247"/>
      <c r="SU148" s="247"/>
      <c r="SV148" s="247"/>
      <c r="SW148" s="247"/>
      <c r="SX148" s="247"/>
      <c r="SY148" s="247"/>
      <c r="SZ148" s="247"/>
      <c r="TA148" s="247"/>
      <c r="TB148" s="247"/>
      <c r="TC148" s="247"/>
      <c r="TD148" s="247"/>
      <c r="TE148" s="247"/>
      <c r="TF148" s="247"/>
      <c r="TG148" s="247"/>
      <c r="TH148" s="247"/>
      <c r="TI148" s="247"/>
      <c r="TJ148" s="247"/>
      <c r="TK148" s="247"/>
      <c r="TL148" s="247"/>
      <c r="TM148" s="247"/>
      <c r="TN148" s="247"/>
      <c r="TO148" s="247"/>
      <c r="TP148" s="247"/>
      <c r="TQ148" s="247"/>
      <c r="TR148" s="247"/>
      <c r="TS148" s="247"/>
      <c r="TT148" s="247"/>
      <c r="TU148" s="247"/>
      <c r="TV148" s="247"/>
      <c r="TW148" s="247"/>
      <c r="TX148" s="247"/>
      <c r="TY148" s="247"/>
      <c r="TZ148" s="247"/>
      <c r="UA148" s="247"/>
      <c r="UB148" s="247"/>
      <c r="UC148" s="247"/>
      <c r="UD148" s="247"/>
      <c r="UE148" s="247"/>
      <c r="UF148" s="247"/>
      <c r="UG148" s="247"/>
      <c r="UH148" s="247"/>
      <c r="UI148" s="247"/>
      <c r="UJ148" s="247"/>
      <c r="UK148" s="247"/>
      <c r="UL148" s="247"/>
      <c r="UM148" s="247"/>
      <c r="UN148" s="247"/>
      <c r="UO148" s="247"/>
      <c r="UP148" s="247"/>
      <c r="UQ148" s="247"/>
      <c r="UR148" s="247"/>
      <c r="US148" s="247"/>
      <c r="UT148" s="247"/>
      <c r="UU148" s="247"/>
      <c r="UV148" s="247"/>
      <c r="UW148" s="247"/>
      <c r="UX148" s="247"/>
      <c r="UY148" s="247"/>
      <c r="UZ148" s="247"/>
      <c r="VA148" s="247"/>
      <c r="VB148" s="247"/>
      <c r="VC148" s="247"/>
      <c r="VD148" s="247"/>
      <c r="VE148" s="247"/>
      <c r="VF148" s="247"/>
      <c r="VG148" s="247"/>
      <c r="VH148" s="247"/>
      <c r="VI148" s="247"/>
      <c r="VJ148" s="247"/>
      <c r="VK148" s="247"/>
      <c r="VL148" s="247"/>
      <c r="VM148" s="247"/>
      <c r="VN148" s="247"/>
      <c r="VO148" s="247"/>
      <c r="VP148" s="247"/>
      <c r="VQ148" s="247"/>
      <c r="VR148" s="247"/>
      <c r="VS148" s="247"/>
      <c r="VT148" s="247"/>
      <c r="VU148" s="247"/>
      <c r="VV148" s="247"/>
      <c r="VW148" s="247"/>
      <c r="VX148" s="247"/>
      <c r="VY148" s="247"/>
      <c r="VZ148" s="247"/>
      <c r="WA148" s="247"/>
      <c r="WB148" s="247"/>
      <c r="WC148" s="247"/>
      <c r="WD148" s="247"/>
      <c r="WE148" s="247"/>
      <c r="WF148" s="247"/>
      <c r="WG148" s="247"/>
      <c r="WH148" s="247"/>
      <c r="WI148" s="247"/>
      <c r="WJ148" s="247"/>
      <c r="WK148" s="247"/>
      <c r="WL148" s="247"/>
      <c r="WM148" s="247"/>
      <c r="WN148" s="247"/>
      <c r="WO148" s="247"/>
      <c r="WP148" s="247"/>
      <c r="WQ148" s="247"/>
      <c r="WR148" s="247"/>
      <c r="WS148" s="247"/>
      <c r="WT148" s="247"/>
      <c r="WU148" s="247"/>
      <c r="WV148" s="247"/>
      <c r="WW148" s="247"/>
      <c r="WX148" s="247"/>
      <c r="WY148" s="247"/>
      <c r="WZ148" s="247"/>
      <c r="XA148" s="247"/>
      <c r="XB148" s="247"/>
      <c r="XC148" s="247"/>
      <c r="XD148" s="247"/>
      <c r="XE148" s="247"/>
      <c r="XF148" s="247"/>
      <c r="XG148" s="247"/>
      <c r="XH148" s="247"/>
      <c r="XI148" s="247"/>
      <c r="XJ148" s="247"/>
      <c r="XK148" s="247"/>
      <c r="XL148" s="247"/>
      <c r="XM148" s="247"/>
      <c r="XN148" s="247"/>
      <c r="XO148" s="247"/>
      <c r="XP148" s="247"/>
      <c r="XQ148" s="247"/>
      <c r="XR148" s="247"/>
      <c r="XS148" s="247"/>
      <c r="XT148" s="247"/>
      <c r="XU148" s="247"/>
      <c r="XV148" s="247"/>
      <c r="XW148" s="247"/>
      <c r="XX148" s="247"/>
      <c r="XY148" s="247"/>
      <c r="XZ148" s="247"/>
      <c r="YA148" s="247"/>
      <c r="YB148" s="247"/>
      <c r="YC148" s="247"/>
      <c r="YD148" s="247"/>
      <c r="YE148" s="247"/>
      <c r="YF148" s="247"/>
      <c r="YG148" s="247"/>
      <c r="YH148" s="247"/>
      <c r="YI148" s="247"/>
      <c r="YJ148" s="247"/>
      <c r="YK148" s="247"/>
      <c r="YL148" s="247"/>
      <c r="YM148" s="247"/>
      <c r="YN148" s="247"/>
      <c r="YO148" s="247"/>
      <c r="YP148" s="247"/>
      <c r="YQ148" s="247"/>
      <c r="YR148" s="247"/>
      <c r="YS148" s="247"/>
      <c r="YT148" s="247"/>
      <c r="YU148" s="247"/>
      <c r="YV148" s="247"/>
      <c r="YW148" s="247"/>
      <c r="YX148" s="247"/>
      <c r="YY148" s="247"/>
      <c r="YZ148" s="247"/>
      <c r="ZA148" s="247"/>
      <c r="ZB148" s="247"/>
      <c r="ZC148" s="247"/>
      <c r="ZD148" s="247"/>
      <c r="ZE148" s="247"/>
      <c r="ZF148" s="247"/>
      <c r="ZG148" s="247"/>
      <c r="ZH148" s="247"/>
      <c r="ZI148" s="247"/>
      <c r="ZJ148" s="247"/>
      <c r="ZK148" s="247"/>
      <c r="ZL148" s="247"/>
      <c r="ZM148" s="247"/>
      <c r="ZN148" s="247"/>
      <c r="ZO148" s="247"/>
      <c r="ZP148" s="247"/>
      <c r="ZQ148" s="247"/>
      <c r="ZR148" s="247"/>
      <c r="ZS148" s="247"/>
      <c r="ZT148" s="247"/>
      <c r="ZU148" s="247"/>
      <c r="ZV148" s="247"/>
      <c r="ZW148" s="247"/>
      <c r="ZX148" s="247"/>
      <c r="ZY148" s="247"/>
      <c r="ZZ148" s="247"/>
      <c r="AAA148" s="247"/>
      <c r="AAB148" s="247"/>
      <c r="AAC148" s="247"/>
      <c r="AAD148" s="247"/>
      <c r="AAE148" s="247"/>
      <c r="AAF148" s="247"/>
      <c r="AAG148" s="247"/>
      <c r="AAH148" s="247"/>
      <c r="AAI148" s="247"/>
      <c r="AAJ148" s="247"/>
      <c r="AAK148" s="247"/>
      <c r="AAL148" s="247"/>
      <c r="AAM148" s="247"/>
      <c r="AAN148" s="247"/>
      <c r="AAO148" s="247"/>
      <c r="AAP148" s="247"/>
      <c r="AAQ148" s="247"/>
      <c r="AAR148" s="247"/>
      <c r="AAS148" s="247"/>
      <c r="AAT148" s="247"/>
      <c r="AAU148" s="247"/>
      <c r="AAV148" s="247"/>
      <c r="AAW148" s="247"/>
      <c r="AAX148" s="247"/>
      <c r="AAY148" s="247"/>
      <c r="AAZ148" s="247"/>
      <c r="ABA148" s="247"/>
      <c r="ABB148" s="247"/>
      <c r="ABC148" s="247"/>
      <c r="ABD148" s="247"/>
      <c r="ABE148" s="247"/>
      <c r="ABF148" s="247"/>
      <c r="ABG148" s="247"/>
      <c r="ABH148" s="247"/>
      <c r="ABI148" s="247"/>
      <c r="ABJ148" s="247"/>
      <c r="ABK148" s="247"/>
      <c r="ABL148" s="247"/>
      <c r="ABM148" s="247"/>
      <c r="ABN148" s="247"/>
      <c r="ABO148" s="247"/>
      <c r="ABP148" s="247"/>
      <c r="ABQ148" s="247"/>
      <c r="ABR148" s="247"/>
      <c r="ABS148" s="247"/>
      <c r="ABT148" s="247"/>
      <c r="ABU148" s="247"/>
      <c r="ABV148" s="247"/>
      <c r="ABW148" s="247"/>
      <c r="ABX148" s="247"/>
      <c r="ABY148" s="247"/>
      <c r="ABZ148" s="247"/>
      <c r="ACA148" s="247"/>
      <c r="ACB148" s="247"/>
      <c r="ACC148" s="247"/>
      <c r="ACD148" s="247"/>
      <c r="ACE148" s="247"/>
      <c r="ACF148" s="247"/>
      <c r="ACG148" s="247"/>
      <c r="ACH148" s="247"/>
      <c r="ACI148" s="247"/>
      <c r="ACJ148" s="247"/>
      <c r="ACK148" s="247"/>
      <c r="ACL148" s="247"/>
      <c r="ACM148" s="247"/>
      <c r="ACN148" s="247"/>
      <c r="ACO148" s="247"/>
      <c r="ACP148" s="247"/>
      <c r="ACQ148" s="247"/>
      <c r="ACR148" s="247"/>
      <c r="ACS148" s="247"/>
      <c r="ACT148" s="247"/>
      <c r="ACU148" s="247"/>
      <c r="ACV148" s="247"/>
      <c r="ACW148" s="247"/>
      <c r="ACX148" s="247"/>
      <c r="ACY148" s="247"/>
      <c r="ACZ148" s="247"/>
      <c r="ADA148" s="247"/>
      <c r="ADB148" s="247"/>
      <c r="ADC148" s="247"/>
      <c r="ADD148" s="247"/>
      <c r="ADE148" s="247"/>
      <c r="ADF148" s="247"/>
      <c r="ADG148" s="247"/>
      <c r="ADH148" s="247"/>
      <c r="ADI148" s="247"/>
      <c r="ADJ148" s="247"/>
      <c r="ADK148" s="247"/>
      <c r="ADL148" s="247"/>
      <c r="ADM148" s="247"/>
      <c r="ADN148" s="247"/>
      <c r="ADO148" s="247"/>
      <c r="ADP148" s="247"/>
      <c r="ADQ148" s="247"/>
      <c r="ADR148" s="247"/>
      <c r="ADS148" s="247"/>
      <c r="ADT148" s="247"/>
      <c r="ADU148" s="247"/>
      <c r="ADV148" s="247"/>
      <c r="ADW148" s="247"/>
      <c r="ADX148" s="247"/>
      <c r="ADY148" s="247"/>
      <c r="ADZ148" s="247"/>
      <c r="AEA148" s="247"/>
      <c r="AEB148" s="247"/>
      <c r="AEC148" s="247"/>
      <c r="AED148" s="247"/>
      <c r="AEE148" s="247"/>
      <c r="AEF148" s="247"/>
      <c r="AEG148" s="247"/>
      <c r="AEH148" s="247"/>
      <c r="AEI148" s="247"/>
      <c r="AEJ148" s="247"/>
      <c r="AEK148" s="247"/>
      <c r="AEL148" s="247"/>
      <c r="AEM148" s="247"/>
      <c r="AEN148" s="247"/>
      <c r="AEO148" s="247"/>
      <c r="AEP148" s="247"/>
      <c r="AEQ148" s="247"/>
      <c r="AER148" s="247"/>
      <c r="AES148" s="247"/>
      <c r="AET148" s="247"/>
      <c r="AEU148" s="247"/>
      <c r="AEV148" s="247"/>
      <c r="AEW148" s="247"/>
      <c r="AEX148" s="247"/>
      <c r="AEY148" s="247"/>
      <c r="AEZ148" s="247"/>
      <c r="AFA148" s="247"/>
      <c r="AFB148" s="247"/>
      <c r="AFC148" s="247"/>
      <c r="AFD148" s="247"/>
      <c r="AFE148" s="247"/>
      <c r="AFF148" s="247"/>
      <c r="AFG148" s="247"/>
      <c r="AFH148" s="247"/>
      <c r="AFI148" s="247"/>
      <c r="AFJ148" s="247"/>
      <c r="AFK148" s="247"/>
      <c r="AFL148" s="247"/>
      <c r="AFM148" s="247"/>
      <c r="AFN148" s="247"/>
      <c r="AFO148" s="247"/>
      <c r="AFP148" s="247"/>
      <c r="AFQ148" s="247"/>
      <c r="AFR148" s="247"/>
      <c r="AFS148" s="247"/>
      <c r="AFT148" s="247"/>
      <c r="AFU148" s="247"/>
      <c r="AFV148" s="247"/>
      <c r="AFW148" s="247"/>
      <c r="AFX148" s="247"/>
      <c r="AFY148" s="247"/>
      <c r="AFZ148" s="247"/>
      <c r="AGA148" s="247"/>
      <c r="AGB148" s="247"/>
      <c r="AGC148" s="247"/>
      <c r="AGD148" s="247"/>
      <c r="AGE148" s="247"/>
      <c r="AGF148" s="247"/>
      <c r="AGG148" s="247"/>
      <c r="AGH148" s="247"/>
      <c r="AGI148" s="247"/>
      <c r="AGJ148" s="247"/>
      <c r="AGK148" s="247"/>
      <c r="AGL148" s="247"/>
      <c r="AGM148" s="247"/>
      <c r="AGN148" s="247"/>
      <c r="AGO148" s="247"/>
      <c r="AGP148" s="247"/>
      <c r="AGQ148" s="247"/>
      <c r="AGR148" s="247"/>
      <c r="AGS148" s="247"/>
      <c r="AGT148" s="247"/>
      <c r="AGU148" s="247"/>
      <c r="AGV148" s="247"/>
      <c r="AGW148" s="247"/>
      <c r="AGX148" s="247"/>
      <c r="AGY148" s="247"/>
      <c r="AGZ148" s="247"/>
      <c r="AHA148" s="247"/>
      <c r="AHB148" s="247"/>
      <c r="AHC148" s="247"/>
      <c r="AHD148" s="247"/>
      <c r="AHE148" s="247"/>
      <c r="AHF148" s="247"/>
      <c r="AHG148" s="247"/>
      <c r="AHH148" s="247"/>
      <c r="AHI148" s="247"/>
      <c r="AHJ148" s="247"/>
      <c r="AHK148" s="247"/>
      <c r="AHL148" s="247"/>
      <c r="AHM148" s="247"/>
      <c r="AHN148" s="247"/>
      <c r="AHO148" s="247"/>
      <c r="AHP148" s="247"/>
      <c r="AHQ148" s="247"/>
      <c r="AHR148" s="247"/>
      <c r="AHS148" s="247"/>
      <c r="AHT148" s="247"/>
      <c r="AHU148" s="247"/>
      <c r="AHV148" s="247"/>
      <c r="AHW148" s="247"/>
      <c r="AHX148" s="247"/>
      <c r="AHY148" s="247"/>
      <c r="AHZ148" s="247"/>
      <c r="AIA148" s="247"/>
      <c r="AIB148" s="247"/>
      <c r="AIC148" s="247"/>
      <c r="AID148" s="247"/>
      <c r="AIE148" s="247"/>
      <c r="AIF148" s="247"/>
      <c r="AIG148" s="247"/>
      <c r="AIH148" s="247"/>
      <c r="AII148" s="247"/>
      <c r="AIJ148" s="247"/>
      <c r="AIK148" s="247"/>
      <c r="AIL148" s="247"/>
      <c r="AIM148" s="247"/>
      <c r="AIN148" s="247"/>
      <c r="AIO148" s="247"/>
      <c r="AIP148" s="247"/>
      <c r="AIQ148" s="247"/>
      <c r="AIR148" s="247"/>
      <c r="AIS148" s="247"/>
      <c r="AIT148" s="247"/>
      <c r="AIU148" s="247"/>
      <c r="AIV148" s="247"/>
      <c r="AIW148" s="247"/>
      <c r="AIX148" s="247"/>
      <c r="AIY148" s="247"/>
      <c r="AIZ148" s="247"/>
      <c r="AJA148" s="247"/>
      <c r="AJB148" s="247"/>
      <c r="AJC148" s="247"/>
      <c r="AJD148" s="247"/>
      <c r="AJE148" s="247"/>
      <c r="AJF148" s="247"/>
      <c r="AJG148" s="247"/>
      <c r="AJH148" s="247"/>
      <c r="AJI148" s="247"/>
      <c r="AJJ148" s="247"/>
      <c r="AJK148" s="247"/>
      <c r="AJL148" s="247"/>
      <c r="AJM148" s="247"/>
      <c r="AJN148" s="247"/>
      <c r="AJO148" s="247"/>
      <c r="AJP148" s="247"/>
      <c r="AJQ148" s="247"/>
      <c r="AJR148" s="247"/>
      <c r="AJS148" s="247"/>
      <c r="AJT148" s="247"/>
      <c r="AJU148" s="247"/>
      <c r="AJV148" s="247"/>
      <c r="AJW148" s="247"/>
      <c r="AJX148" s="247"/>
      <c r="AJY148" s="247"/>
      <c r="AJZ148" s="247"/>
      <c r="AKA148" s="247"/>
      <c r="AKB148" s="247"/>
      <c r="AKC148" s="247"/>
      <c r="AKD148" s="247"/>
      <c r="AKE148" s="247"/>
      <c r="AKF148" s="247"/>
      <c r="AKG148" s="247"/>
      <c r="AKH148" s="247"/>
      <c r="AKI148" s="247"/>
      <c r="AKJ148" s="247"/>
      <c r="AKK148" s="247"/>
      <c r="AKL148" s="247"/>
      <c r="AKM148" s="247"/>
      <c r="AKN148" s="247"/>
      <c r="AKO148" s="247"/>
      <c r="AKP148" s="247"/>
      <c r="AKQ148" s="247"/>
      <c r="AKR148" s="247"/>
      <c r="AKS148" s="247"/>
      <c r="AKT148" s="247"/>
      <c r="AKU148" s="247"/>
      <c r="AKV148" s="247"/>
      <c r="AKW148" s="247"/>
      <c r="AKX148" s="247"/>
      <c r="AKY148" s="247"/>
      <c r="AKZ148" s="247"/>
      <c r="ALA148" s="247"/>
      <c r="ALB148" s="247"/>
      <c r="ALC148" s="247"/>
      <c r="ALD148" s="247"/>
      <c r="ALE148" s="247"/>
      <c r="ALF148" s="247"/>
      <c r="ALG148" s="247"/>
      <c r="ALH148" s="247"/>
      <c r="ALI148" s="247"/>
      <c r="ALJ148" s="247"/>
      <c r="ALK148" s="247"/>
      <c r="ALL148" s="247"/>
      <c r="ALM148" s="247"/>
      <c r="ALN148" s="247"/>
      <c r="ALO148" s="247"/>
      <c r="ALP148" s="247"/>
    </row>
    <row r="149" spans="1:1004" ht="47.25" x14ac:dyDescent="0.2">
      <c r="A149" s="344">
        <v>7.2</v>
      </c>
      <c r="B149" s="345" t="s">
        <v>419</v>
      </c>
      <c r="C149" s="290">
        <v>1.5</v>
      </c>
      <c r="D149" s="293" t="s">
        <v>2</v>
      </c>
      <c r="E149" s="272"/>
      <c r="F149" s="290">
        <f t="shared" si="4"/>
        <v>0</v>
      </c>
      <c r="G149" s="322"/>
      <c r="H149" s="247"/>
      <c r="I149" s="247"/>
      <c r="J149" s="247"/>
      <c r="K149" s="247"/>
      <c r="L149" s="247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7"/>
      <c r="AE149" s="247"/>
      <c r="AF149" s="247"/>
      <c r="AG149" s="247"/>
      <c r="AH149" s="247"/>
      <c r="AI149" s="247"/>
      <c r="AJ149" s="247"/>
      <c r="AK149" s="247"/>
      <c r="AL149" s="247"/>
      <c r="AM149" s="247"/>
      <c r="AN149" s="247"/>
      <c r="AO149" s="247"/>
      <c r="AP149" s="247"/>
      <c r="AQ149" s="247"/>
      <c r="AR149" s="247"/>
      <c r="AS149" s="247"/>
      <c r="AT149" s="247"/>
      <c r="AU149" s="247"/>
      <c r="AV149" s="247"/>
      <c r="AW149" s="247"/>
      <c r="AX149" s="247"/>
      <c r="AY149" s="247"/>
      <c r="AZ149" s="247"/>
      <c r="BA149" s="247"/>
      <c r="BB149" s="247"/>
      <c r="BC149" s="247"/>
      <c r="BD149" s="247"/>
      <c r="BE149" s="247"/>
      <c r="BF149" s="247"/>
      <c r="BG149" s="247"/>
      <c r="BH149" s="247"/>
      <c r="BI149" s="247"/>
      <c r="BJ149" s="247"/>
      <c r="BK149" s="247"/>
      <c r="BL149" s="247"/>
      <c r="BM149" s="247"/>
      <c r="BN149" s="247"/>
      <c r="BO149" s="247"/>
      <c r="BP149" s="247"/>
      <c r="BQ149" s="247"/>
      <c r="BR149" s="247"/>
      <c r="BS149" s="247"/>
      <c r="BT149" s="247"/>
      <c r="BU149" s="247"/>
      <c r="BV149" s="247"/>
      <c r="BW149" s="247"/>
      <c r="BX149" s="247"/>
      <c r="BY149" s="247"/>
      <c r="BZ149" s="247"/>
      <c r="CA149" s="247"/>
      <c r="CB149" s="247"/>
      <c r="CC149" s="247"/>
      <c r="CD149" s="247"/>
      <c r="CE149" s="247"/>
      <c r="CF149" s="247"/>
      <c r="CG149" s="247"/>
      <c r="CH149" s="247"/>
      <c r="CI149" s="247"/>
      <c r="CJ149" s="247"/>
      <c r="CK149" s="247"/>
      <c r="CL149" s="247"/>
      <c r="CM149" s="247"/>
      <c r="CN149" s="247"/>
      <c r="CO149" s="247"/>
      <c r="CP149" s="247"/>
      <c r="CQ149" s="247"/>
      <c r="CR149" s="247"/>
      <c r="CS149" s="247"/>
      <c r="CT149" s="247"/>
      <c r="CU149" s="247"/>
      <c r="CV149" s="247"/>
      <c r="CW149" s="247"/>
      <c r="CX149" s="247"/>
      <c r="CY149" s="247"/>
      <c r="CZ149" s="247"/>
      <c r="DA149" s="247"/>
      <c r="DB149" s="247"/>
      <c r="DC149" s="247"/>
      <c r="DD149" s="247"/>
      <c r="DE149" s="247"/>
      <c r="DF149" s="247"/>
      <c r="DG149" s="247"/>
      <c r="DH149" s="247"/>
      <c r="DI149" s="247"/>
      <c r="DJ149" s="247"/>
      <c r="DK149" s="247"/>
      <c r="DL149" s="247"/>
      <c r="DM149" s="247"/>
      <c r="DN149" s="247"/>
      <c r="DO149" s="247"/>
      <c r="DP149" s="247"/>
      <c r="DQ149" s="247"/>
      <c r="DR149" s="247"/>
      <c r="DS149" s="247"/>
      <c r="DT149" s="247"/>
      <c r="DU149" s="247"/>
      <c r="DV149" s="247"/>
      <c r="DW149" s="247"/>
      <c r="DX149" s="247"/>
      <c r="DY149" s="247"/>
      <c r="DZ149" s="247"/>
      <c r="EA149" s="247"/>
      <c r="EB149" s="247"/>
      <c r="EC149" s="247"/>
      <c r="ED149" s="247"/>
      <c r="EE149" s="247"/>
      <c r="EF149" s="247"/>
      <c r="EG149" s="247"/>
      <c r="EH149" s="247"/>
      <c r="EI149" s="247"/>
      <c r="EJ149" s="247"/>
      <c r="EK149" s="247"/>
      <c r="EL149" s="247"/>
      <c r="EM149" s="247"/>
      <c r="EN149" s="247"/>
      <c r="EO149" s="247"/>
      <c r="EP149" s="247"/>
      <c r="EQ149" s="247"/>
      <c r="ER149" s="247"/>
      <c r="ES149" s="247"/>
      <c r="ET149" s="247"/>
      <c r="EU149" s="247"/>
      <c r="EV149" s="247"/>
      <c r="EW149" s="247"/>
      <c r="EX149" s="247"/>
      <c r="EY149" s="247"/>
      <c r="EZ149" s="247"/>
      <c r="FA149" s="247"/>
      <c r="FB149" s="247"/>
      <c r="FC149" s="247"/>
      <c r="FD149" s="247"/>
      <c r="FE149" s="247"/>
      <c r="FF149" s="247"/>
      <c r="FG149" s="247"/>
      <c r="FH149" s="247"/>
      <c r="FI149" s="247"/>
      <c r="FJ149" s="247"/>
      <c r="FK149" s="247"/>
      <c r="FL149" s="247"/>
      <c r="FM149" s="247"/>
      <c r="FN149" s="247"/>
      <c r="FO149" s="247"/>
      <c r="FP149" s="247"/>
      <c r="FQ149" s="247"/>
      <c r="FR149" s="247"/>
      <c r="FS149" s="247"/>
      <c r="FT149" s="247"/>
      <c r="FU149" s="247"/>
      <c r="FV149" s="247"/>
      <c r="FW149" s="247"/>
      <c r="FX149" s="247"/>
      <c r="FY149" s="247"/>
      <c r="FZ149" s="247"/>
      <c r="GA149" s="247"/>
      <c r="GB149" s="247"/>
      <c r="GC149" s="247"/>
      <c r="GD149" s="247"/>
      <c r="GE149" s="247"/>
      <c r="GF149" s="247"/>
      <c r="GG149" s="247"/>
      <c r="GH149" s="247"/>
      <c r="GI149" s="247"/>
      <c r="GJ149" s="247"/>
      <c r="GK149" s="247"/>
      <c r="GL149" s="247"/>
      <c r="GM149" s="247"/>
      <c r="GN149" s="247"/>
      <c r="GO149" s="247"/>
      <c r="GP149" s="247"/>
      <c r="GQ149" s="247"/>
      <c r="GR149" s="247"/>
      <c r="GS149" s="247"/>
      <c r="GT149" s="247"/>
      <c r="GU149" s="247"/>
      <c r="GV149" s="247"/>
      <c r="GW149" s="247"/>
      <c r="GX149" s="247"/>
      <c r="GY149" s="247"/>
      <c r="GZ149" s="247"/>
      <c r="HA149" s="247"/>
      <c r="HB149" s="247"/>
      <c r="HC149" s="247"/>
      <c r="HD149" s="247"/>
      <c r="HE149" s="247"/>
      <c r="HF149" s="247"/>
      <c r="HG149" s="247"/>
      <c r="HH149" s="247"/>
      <c r="HI149" s="247"/>
      <c r="HJ149" s="247"/>
      <c r="HK149" s="247"/>
      <c r="HL149" s="247"/>
      <c r="HM149" s="247"/>
      <c r="HN149" s="247"/>
      <c r="HO149" s="247"/>
      <c r="HP149" s="247"/>
      <c r="HQ149" s="247"/>
      <c r="HR149" s="247"/>
      <c r="HS149" s="247"/>
      <c r="HT149" s="247"/>
      <c r="HU149" s="247"/>
      <c r="HV149" s="247"/>
      <c r="HW149" s="247"/>
      <c r="HX149" s="247"/>
      <c r="HY149" s="247"/>
      <c r="HZ149" s="247"/>
      <c r="IA149" s="247"/>
      <c r="IB149" s="247"/>
      <c r="IC149" s="247"/>
      <c r="ID149" s="247"/>
      <c r="IE149" s="247"/>
      <c r="IF149" s="247"/>
      <c r="IG149" s="247"/>
      <c r="IH149" s="247"/>
      <c r="II149" s="247"/>
      <c r="IJ149" s="247"/>
      <c r="IK149" s="247"/>
      <c r="IL149" s="247"/>
      <c r="IM149" s="247"/>
      <c r="IN149" s="247"/>
      <c r="IO149" s="247"/>
      <c r="IP149" s="247"/>
      <c r="IQ149" s="247"/>
      <c r="IR149" s="247"/>
      <c r="IS149" s="247"/>
      <c r="IT149" s="247"/>
      <c r="IU149" s="247"/>
      <c r="IV149" s="247"/>
      <c r="IW149" s="247"/>
      <c r="IX149" s="247"/>
      <c r="IY149" s="247"/>
      <c r="IZ149" s="247"/>
      <c r="JA149" s="247"/>
      <c r="JB149" s="247"/>
      <c r="JC149" s="247"/>
      <c r="JD149" s="247"/>
      <c r="JE149" s="247"/>
      <c r="JF149" s="247"/>
      <c r="JG149" s="247"/>
      <c r="JH149" s="247"/>
      <c r="JI149" s="247"/>
      <c r="JJ149" s="247"/>
      <c r="JK149" s="247"/>
      <c r="JL149" s="247"/>
      <c r="JM149" s="247"/>
      <c r="JN149" s="247"/>
      <c r="JO149" s="247"/>
      <c r="JP149" s="247"/>
      <c r="JQ149" s="247"/>
      <c r="JR149" s="247"/>
      <c r="JS149" s="247"/>
      <c r="JT149" s="247"/>
      <c r="JU149" s="247"/>
      <c r="JV149" s="247"/>
      <c r="JW149" s="247"/>
      <c r="JX149" s="247"/>
      <c r="JY149" s="247"/>
      <c r="JZ149" s="247"/>
      <c r="KA149" s="247"/>
      <c r="KB149" s="247"/>
      <c r="KC149" s="247"/>
      <c r="KD149" s="247"/>
      <c r="KE149" s="247"/>
      <c r="KF149" s="247"/>
      <c r="KG149" s="247"/>
      <c r="KH149" s="247"/>
      <c r="KI149" s="247"/>
      <c r="KJ149" s="247"/>
      <c r="KK149" s="247"/>
      <c r="KL149" s="247"/>
      <c r="KM149" s="247"/>
      <c r="KN149" s="247"/>
      <c r="KO149" s="247"/>
      <c r="KP149" s="247"/>
      <c r="KQ149" s="247"/>
      <c r="KR149" s="247"/>
      <c r="KS149" s="247"/>
      <c r="KT149" s="247"/>
      <c r="KU149" s="247"/>
      <c r="KV149" s="247"/>
      <c r="KW149" s="247"/>
      <c r="KX149" s="247"/>
      <c r="KY149" s="247"/>
      <c r="KZ149" s="247"/>
      <c r="LA149" s="247"/>
      <c r="LB149" s="247"/>
      <c r="LC149" s="247"/>
      <c r="LD149" s="247"/>
      <c r="LE149" s="247"/>
      <c r="LF149" s="247"/>
      <c r="LG149" s="247"/>
      <c r="LH149" s="247"/>
      <c r="LI149" s="247"/>
      <c r="LJ149" s="247"/>
      <c r="LK149" s="247"/>
      <c r="LL149" s="247"/>
      <c r="LM149" s="247"/>
      <c r="LN149" s="247"/>
      <c r="LO149" s="247"/>
      <c r="LP149" s="247"/>
      <c r="LQ149" s="247"/>
      <c r="LR149" s="247"/>
      <c r="LS149" s="247"/>
      <c r="LT149" s="247"/>
      <c r="LU149" s="247"/>
      <c r="LV149" s="247"/>
      <c r="LW149" s="247"/>
      <c r="LX149" s="247"/>
      <c r="LY149" s="247"/>
      <c r="LZ149" s="247"/>
      <c r="MA149" s="247"/>
      <c r="MB149" s="247"/>
      <c r="MC149" s="247"/>
      <c r="MD149" s="247"/>
      <c r="ME149" s="247"/>
      <c r="MF149" s="247"/>
      <c r="MG149" s="247"/>
      <c r="MH149" s="247"/>
      <c r="MI149" s="247"/>
      <c r="MJ149" s="247"/>
      <c r="MK149" s="247"/>
      <c r="ML149" s="247"/>
      <c r="MM149" s="247"/>
      <c r="MN149" s="247"/>
      <c r="MO149" s="247"/>
      <c r="MP149" s="247"/>
      <c r="MQ149" s="247"/>
      <c r="MR149" s="247"/>
      <c r="MS149" s="247"/>
      <c r="MT149" s="247"/>
      <c r="MU149" s="247"/>
      <c r="MV149" s="247"/>
      <c r="MW149" s="247"/>
      <c r="MX149" s="247"/>
      <c r="MY149" s="247"/>
      <c r="MZ149" s="247"/>
      <c r="NA149" s="247"/>
      <c r="NB149" s="247"/>
      <c r="NC149" s="247"/>
      <c r="ND149" s="247"/>
      <c r="NE149" s="247"/>
      <c r="NF149" s="247"/>
      <c r="NG149" s="247"/>
      <c r="NH149" s="247"/>
      <c r="NI149" s="247"/>
      <c r="NJ149" s="247"/>
      <c r="NK149" s="247"/>
      <c r="NL149" s="247"/>
      <c r="NM149" s="247"/>
      <c r="NN149" s="247"/>
      <c r="NO149" s="247"/>
      <c r="NP149" s="247"/>
      <c r="NQ149" s="247"/>
      <c r="NR149" s="247"/>
      <c r="NS149" s="247"/>
      <c r="NT149" s="247"/>
      <c r="NU149" s="247"/>
      <c r="NV149" s="247"/>
      <c r="NW149" s="247"/>
      <c r="NX149" s="247"/>
      <c r="NY149" s="247"/>
      <c r="NZ149" s="247"/>
      <c r="OA149" s="247"/>
      <c r="OB149" s="247"/>
      <c r="OC149" s="247"/>
      <c r="OD149" s="247"/>
      <c r="OE149" s="247"/>
      <c r="OF149" s="247"/>
      <c r="OG149" s="247"/>
      <c r="OH149" s="247"/>
      <c r="OI149" s="247"/>
      <c r="OJ149" s="247"/>
      <c r="OK149" s="247"/>
      <c r="OL149" s="247"/>
      <c r="OM149" s="247"/>
      <c r="ON149" s="247"/>
      <c r="OO149" s="247"/>
      <c r="OP149" s="247"/>
      <c r="OQ149" s="247"/>
      <c r="OR149" s="247"/>
      <c r="OS149" s="247"/>
      <c r="OT149" s="247"/>
      <c r="OU149" s="247"/>
      <c r="OV149" s="247"/>
      <c r="OW149" s="247"/>
      <c r="OX149" s="247"/>
      <c r="OY149" s="247"/>
      <c r="OZ149" s="247"/>
      <c r="PA149" s="247"/>
      <c r="PB149" s="247"/>
      <c r="PC149" s="247"/>
      <c r="PD149" s="247"/>
      <c r="PE149" s="247"/>
      <c r="PF149" s="247"/>
      <c r="PG149" s="247"/>
      <c r="PH149" s="247"/>
      <c r="PI149" s="247"/>
      <c r="PJ149" s="247"/>
      <c r="PK149" s="247"/>
      <c r="PL149" s="247"/>
      <c r="PM149" s="247"/>
      <c r="PN149" s="247"/>
      <c r="PO149" s="247"/>
      <c r="PP149" s="247"/>
      <c r="PQ149" s="247"/>
      <c r="PR149" s="247"/>
      <c r="PS149" s="247"/>
      <c r="PT149" s="247"/>
      <c r="PU149" s="247"/>
      <c r="PV149" s="247"/>
      <c r="PW149" s="247"/>
      <c r="PX149" s="247"/>
      <c r="PY149" s="247"/>
      <c r="PZ149" s="247"/>
      <c r="QA149" s="247"/>
      <c r="QB149" s="247"/>
      <c r="QC149" s="247"/>
      <c r="QD149" s="247"/>
      <c r="QE149" s="247"/>
      <c r="QF149" s="247"/>
      <c r="QG149" s="247"/>
      <c r="QH149" s="247"/>
      <c r="QI149" s="247"/>
      <c r="QJ149" s="247"/>
      <c r="QK149" s="247"/>
      <c r="QL149" s="247"/>
      <c r="QM149" s="247"/>
      <c r="QN149" s="247"/>
      <c r="QO149" s="247"/>
      <c r="QP149" s="247"/>
      <c r="QQ149" s="247"/>
      <c r="QR149" s="247"/>
      <c r="QS149" s="247"/>
      <c r="QT149" s="247"/>
      <c r="QU149" s="247"/>
      <c r="QV149" s="247"/>
      <c r="QW149" s="247"/>
      <c r="QX149" s="247"/>
      <c r="QY149" s="247"/>
      <c r="QZ149" s="247"/>
      <c r="RA149" s="247"/>
      <c r="RB149" s="247"/>
      <c r="RC149" s="247"/>
      <c r="RD149" s="247"/>
      <c r="RE149" s="247"/>
      <c r="RF149" s="247"/>
      <c r="RG149" s="247"/>
      <c r="RH149" s="247"/>
      <c r="RI149" s="247"/>
      <c r="RJ149" s="247"/>
      <c r="RK149" s="247"/>
      <c r="RL149" s="247"/>
      <c r="RM149" s="247"/>
      <c r="RN149" s="247"/>
      <c r="RO149" s="247"/>
      <c r="RP149" s="247"/>
      <c r="RQ149" s="247"/>
      <c r="RR149" s="247"/>
      <c r="RS149" s="247"/>
      <c r="RT149" s="247"/>
      <c r="RU149" s="247"/>
      <c r="RV149" s="247"/>
      <c r="RW149" s="247"/>
      <c r="RX149" s="247"/>
      <c r="RY149" s="247"/>
      <c r="RZ149" s="247"/>
      <c r="SA149" s="247"/>
      <c r="SB149" s="247"/>
      <c r="SC149" s="247"/>
      <c r="SD149" s="247"/>
      <c r="SE149" s="247"/>
      <c r="SF149" s="247"/>
      <c r="SG149" s="247"/>
      <c r="SH149" s="247"/>
      <c r="SI149" s="247"/>
      <c r="SJ149" s="247"/>
      <c r="SK149" s="247"/>
      <c r="SL149" s="247"/>
      <c r="SM149" s="247"/>
      <c r="SN149" s="247"/>
      <c r="SO149" s="247"/>
      <c r="SP149" s="247"/>
      <c r="SQ149" s="247"/>
      <c r="SR149" s="247"/>
      <c r="SS149" s="247"/>
      <c r="ST149" s="247"/>
      <c r="SU149" s="247"/>
      <c r="SV149" s="247"/>
      <c r="SW149" s="247"/>
      <c r="SX149" s="247"/>
      <c r="SY149" s="247"/>
      <c r="SZ149" s="247"/>
      <c r="TA149" s="247"/>
      <c r="TB149" s="247"/>
      <c r="TC149" s="247"/>
      <c r="TD149" s="247"/>
      <c r="TE149" s="247"/>
      <c r="TF149" s="247"/>
      <c r="TG149" s="247"/>
      <c r="TH149" s="247"/>
      <c r="TI149" s="247"/>
      <c r="TJ149" s="247"/>
      <c r="TK149" s="247"/>
      <c r="TL149" s="247"/>
      <c r="TM149" s="247"/>
      <c r="TN149" s="247"/>
      <c r="TO149" s="247"/>
      <c r="TP149" s="247"/>
      <c r="TQ149" s="247"/>
      <c r="TR149" s="247"/>
      <c r="TS149" s="247"/>
      <c r="TT149" s="247"/>
      <c r="TU149" s="247"/>
      <c r="TV149" s="247"/>
      <c r="TW149" s="247"/>
      <c r="TX149" s="247"/>
      <c r="TY149" s="247"/>
      <c r="TZ149" s="247"/>
      <c r="UA149" s="247"/>
      <c r="UB149" s="247"/>
      <c r="UC149" s="247"/>
      <c r="UD149" s="247"/>
      <c r="UE149" s="247"/>
      <c r="UF149" s="247"/>
      <c r="UG149" s="247"/>
      <c r="UH149" s="247"/>
      <c r="UI149" s="247"/>
      <c r="UJ149" s="247"/>
      <c r="UK149" s="247"/>
      <c r="UL149" s="247"/>
      <c r="UM149" s="247"/>
      <c r="UN149" s="247"/>
      <c r="UO149" s="247"/>
      <c r="UP149" s="247"/>
      <c r="UQ149" s="247"/>
      <c r="UR149" s="247"/>
      <c r="US149" s="247"/>
      <c r="UT149" s="247"/>
      <c r="UU149" s="247"/>
      <c r="UV149" s="247"/>
      <c r="UW149" s="247"/>
      <c r="UX149" s="247"/>
      <c r="UY149" s="247"/>
      <c r="UZ149" s="247"/>
      <c r="VA149" s="247"/>
      <c r="VB149" s="247"/>
      <c r="VC149" s="247"/>
      <c r="VD149" s="247"/>
      <c r="VE149" s="247"/>
      <c r="VF149" s="247"/>
      <c r="VG149" s="247"/>
      <c r="VH149" s="247"/>
      <c r="VI149" s="247"/>
      <c r="VJ149" s="247"/>
      <c r="VK149" s="247"/>
      <c r="VL149" s="247"/>
      <c r="VM149" s="247"/>
      <c r="VN149" s="247"/>
      <c r="VO149" s="247"/>
      <c r="VP149" s="247"/>
      <c r="VQ149" s="247"/>
      <c r="VR149" s="247"/>
      <c r="VS149" s="247"/>
      <c r="VT149" s="247"/>
      <c r="VU149" s="247"/>
      <c r="VV149" s="247"/>
      <c r="VW149" s="247"/>
      <c r="VX149" s="247"/>
      <c r="VY149" s="247"/>
      <c r="VZ149" s="247"/>
      <c r="WA149" s="247"/>
      <c r="WB149" s="247"/>
      <c r="WC149" s="247"/>
      <c r="WD149" s="247"/>
      <c r="WE149" s="247"/>
      <c r="WF149" s="247"/>
      <c r="WG149" s="247"/>
      <c r="WH149" s="247"/>
      <c r="WI149" s="247"/>
      <c r="WJ149" s="247"/>
      <c r="WK149" s="247"/>
      <c r="WL149" s="247"/>
      <c r="WM149" s="247"/>
      <c r="WN149" s="247"/>
      <c r="WO149" s="247"/>
      <c r="WP149" s="247"/>
      <c r="WQ149" s="247"/>
      <c r="WR149" s="247"/>
      <c r="WS149" s="247"/>
      <c r="WT149" s="247"/>
      <c r="WU149" s="247"/>
      <c r="WV149" s="247"/>
      <c r="WW149" s="247"/>
      <c r="WX149" s="247"/>
      <c r="WY149" s="247"/>
      <c r="WZ149" s="247"/>
      <c r="XA149" s="247"/>
      <c r="XB149" s="247"/>
      <c r="XC149" s="247"/>
      <c r="XD149" s="247"/>
      <c r="XE149" s="247"/>
      <c r="XF149" s="247"/>
      <c r="XG149" s="247"/>
      <c r="XH149" s="247"/>
      <c r="XI149" s="247"/>
      <c r="XJ149" s="247"/>
      <c r="XK149" s="247"/>
      <c r="XL149" s="247"/>
      <c r="XM149" s="247"/>
      <c r="XN149" s="247"/>
      <c r="XO149" s="247"/>
      <c r="XP149" s="247"/>
      <c r="XQ149" s="247"/>
      <c r="XR149" s="247"/>
      <c r="XS149" s="247"/>
      <c r="XT149" s="247"/>
      <c r="XU149" s="247"/>
      <c r="XV149" s="247"/>
      <c r="XW149" s="247"/>
      <c r="XX149" s="247"/>
      <c r="XY149" s="247"/>
      <c r="XZ149" s="247"/>
      <c r="YA149" s="247"/>
      <c r="YB149" s="247"/>
      <c r="YC149" s="247"/>
      <c r="YD149" s="247"/>
      <c r="YE149" s="247"/>
      <c r="YF149" s="247"/>
      <c r="YG149" s="247"/>
      <c r="YH149" s="247"/>
      <c r="YI149" s="247"/>
      <c r="YJ149" s="247"/>
      <c r="YK149" s="247"/>
      <c r="YL149" s="247"/>
      <c r="YM149" s="247"/>
      <c r="YN149" s="247"/>
      <c r="YO149" s="247"/>
      <c r="YP149" s="247"/>
      <c r="YQ149" s="247"/>
      <c r="YR149" s="247"/>
      <c r="YS149" s="247"/>
      <c r="YT149" s="247"/>
      <c r="YU149" s="247"/>
      <c r="YV149" s="247"/>
      <c r="YW149" s="247"/>
      <c r="YX149" s="247"/>
      <c r="YY149" s="247"/>
      <c r="YZ149" s="247"/>
      <c r="ZA149" s="247"/>
      <c r="ZB149" s="247"/>
      <c r="ZC149" s="247"/>
      <c r="ZD149" s="247"/>
      <c r="ZE149" s="247"/>
      <c r="ZF149" s="247"/>
      <c r="ZG149" s="247"/>
      <c r="ZH149" s="247"/>
      <c r="ZI149" s="247"/>
      <c r="ZJ149" s="247"/>
      <c r="ZK149" s="247"/>
      <c r="ZL149" s="247"/>
      <c r="ZM149" s="247"/>
      <c r="ZN149" s="247"/>
      <c r="ZO149" s="247"/>
      <c r="ZP149" s="247"/>
      <c r="ZQ149" s="247"/>
      <c r="ZR149" s="247"/>
      <c r="ZS149" s="247"/>
      <c r="ZT149" s="247"/>
      <c r="ZU149" s="247"/>
      <c r="ZV149" s="247"/>
      <c r="ZW149" s="247"/>
      <c r="ZX149" s="247"/>
      <c r="ZY149" s="247"/>
      <c r="ZZ149" s="247"/>
      <c r="AAA149" s="247"/>
      <c r="AAB149" s="247"/>
      <c r="AAC149" s="247"/>
      <c r="AAD149" s="247"/>
      <c r="AAE149" s="247"/>
      <c r="AAF149" s="247"/>
      <c r="AAG149" s="247"/>
      <c r="AAH149" s="247"/>
      <c r="AAI149" s="247"/>
      <c r="AAJ149" s="247"/>
      <c r="AAK149" s="247"/>
      <c r="AAL149" s="247"/>
      <c r="AAM149" s="247"/>
      <c r="AAN149" s="247"/>
      <c r="AAO149" s="247"/>
      <c r="AAP149" s="247"/>
      <c r="AAQ149" s="247"/>
      <c r="AAR149" s="247"/>
      <c r="AAS149" s="247"/>
      <c r="AAT149" s="247"/>
      <c r="AAU149" s="247"/>
      <c r="AAV149" s="247"/>
      <c r="AAW149" s="247"/>
      <c r="AAX149" s="247"/>
      <c r="AAY149" s="247"/>
      <c r="AAZ149" s="247"/>
      <c r="ABA149" s="247"/>
      <c r="ABB149" s="247"/>
      <c r="ABC149" s="247"/>
      <c r="ABD149" s="247"/>
      <c r="ABE149" s="247"/>
      <c r="ABF149" s="247"/>
      <c r="ABG149" s="247"/>
      <c r="ABH149" s="247"/>
      <c r="ABI149" s="247"/>
      <c r="ABJ149" s="247"/>
      <c r="ABK149" s="247"/>
      <c r="ABL149" s="247"/>
      <c r="ABM149" s="247"/>
      <c r="ABN149" s="247"/>
      <c r="ABO149" s="247"/>
      <c r="ABP149" s="247"/>
      <c r="ABQ149" s="247"/>
      <c r="ABR149" s="247"/>
      <c r="ABS149" s="247"/>
      <c r="ABT149" s="247"/>
      <c r="ABU149" s="247"/>
      <c r="ABV149" s="247"/>
      <c r="ABW149" s="247"/>
      <c r="ABX149" s="247"/>
      <c r="ABY149" s="247"/>
      <c r="ABZ149" s="247"/>
      <c r="ACA149" s="247"/>
      <c r="ACB149" s="247"/>
      <c r="ACC149" s="247"/>
      <c r="ACD149" s="247"/>
      <c r="ACE149" s="247"/>
      <c r="ACF149" s="247"/>
      <c r="ACG149" s="247"/>
      <c r="ACH149" s="247"/>
      <c r="ACI149" s="247"/>
      <c r="ACJ149" s="247"/>
      <c r="ACK149" s="247"/>
      <c r="ACL149" s="247"/>
      <c r="ACM149" s="247"/>
      <c r="ACN149" s="247"/>
      <c r="ACO149" s="247"/>
      <c r="ACP149" s="247"/>
      <c r="ACQ149" s="247"/>
      <c r="ACR149" s="247"/>
      <c r="ACS149" s="247"/>
      <c r="ACT149" s="247"/>
      <c r="ACU149" s="247"/>
      <c r="ACV149" s="247"/>
      <c r="ACW149" s="247"/>
      <c r="ACX149" s="247"/>
      <c r="ACY149" s="247"/>
      <c r="ACZ149" s="247"/>
      <c r="ADA149" s="247"/>
      <c r="ADB149" s="247"/>
      <c r="ADC149" s="247"/>
      <c r="ADD149" s="247"/>
      <c r="ADE149" s="247"/>
      <c r="ADF149" s="247"/>
      <c r="ADG149" s="247"/>
      <c r="ADH149" s="247"/>
      <c r="ADI149" s="247"/>
      <c r="ADJ149" s="247"/>
      <c r="ADK149" s="247"/>
      <c r="ADL149" s="247"/>
      <c r="ADM149" s="247"/>
      <c r="ADN149" s="247"/>
      <c r="ADO149" s="247"/>
      <c r="ADP149" s="247"/>
      <c r="ADQ149" s="247"/>
      <c r="ADR149" s="247"/>
      <c r="ADS149" s="247"/>
      <c r="ADT149" s="247"/>
      <c r="ADU149" s="247"/>
      <c r="ADV149" s="247"/>
      <c r="ADW149" s="247"/>
      <c r="ADX149" s="247"/>
      <c r="ADY149" s="247"/>
      <c r="ADZ149" s="247"/>
      <c r="AEA149" s="247"/>
      <c r="AEB149" s="247"/>
      <c r="AEC149" s="247"/>
      <c r="AED149" s="247"/>
      <c r="AEE149" s="247"/>
      <c r="AEF149" s="247"/>
      <c r="AEG149" s="247"/>
      <c r="AEH149" s="247"/>
      <c r="AEI149" s="247"/>
      <c r="AEJ149" s="247"/>
      <c r="AEK149" s="247"/>
      <c r="AEL149" s="247"/>
      <c r="AEM149" s="247"/>
      <c r="AEN149" s="247"/>
      <c r="AEO149" s="247"/>
      <c r="AEP149" s="247"/>
      <c r="AEQ149" s="247"/>
      <c r="AER149" s="247"/>
      <c r="AES149" s="247"/>
      <c r="AET149" s="247"/>
      <c r="AEU149" s="247"/>
      <c r="AEV149" s="247"/>
      <c r="AEW149" s="247"/>
      <c r="AEX149" s="247"/>
      <c r="AEY149" s="247"/>
      <c r="AEZ149" s="247"/>
      <c r="AFA149" s="247"/>
      <c r="AFB149" s="247"/>
      <c r="AFC149" s="247"/>
      <c r="AFD149" s="247"/>
      <c r="AFE149" s="247"/>
      <c r="AFF149" s="247"/>
      <c r="AFG149" s="247"/>
      <c r="AFH149" s="247"/>
      <c r="AFI149" s="247"/>
      <c r="AFJ149" s="247"/>
      <c r="AFK149" s="247"/>
      <c r="AFL149" s="247"/>
      <c r="AFM149" s="247"/>
      <c r="AFN149" s="247"/>
      <c r="AFO149" s="247"/>
      <c r="AFP149" s="247"/>
      <c r="AFQ149" s="247"/>
      <c r="AFR149" s="247"/>
      <c r="AFS149" s="247"/>
      <c r="AFT149" s="247"/>
      <c r="AFU149" s="247"/>
      <c r="AFV149" s="247"/>
      <c r="AFW149" s="247"/>
      <c r="AFX149" s="247"/>
      <c r="AFY149" s="247"/>
      <c r="AFZ149" s="247"/>
      <c r="AGA149" s="247"/>
      <c r="AGB149" s="247"/>
      <c r="AGC149" s="247"/>
      <c r="AGD149" s="247"/>
      <c r="AGE149" s="247"/>
      <c r="AGF149" s="247"/>
      <c r="AGG149" s="247"/>
      <c r="AGH149" s="247"/>
      <c r="AGI149" s="247"/>
      <c r="AGJ149" s="247"/>
      <c r="AGK149" s="247"/>
      <c r="AGL149" s="247"/>
      <c r="AGM149" s="247"/>
      <c r="AGN149" s="247"/>
      <c r="AGO149" s="247"/>
      <c r="AGP149" s="247"/>
      <c r="AGQ149" s="247"/>
      <c r="AGR149" s="247"/>
      <c r="AGS149" s="247"/>
      <c r="AGT149" s="247"/>
      <c r="AGU149" s="247"/>
      <c r="AGV149" s="247"/>
      <c r="AGW149" s="247"/>
      <c r="AGX149" s="247"/>
      <c r="AGY149" s="247"/>
      <c r="AGZ149" s="247"/>
      <c r="AHA149" s="247"/>
      <c r="AHB149" s="247"/>
      <c r="AHC149" s="247"/>
      <c r="AHD149" s="247"/>
      <c r="AHE149" s="247"/>
      <c r="AHF149" s="247"/>
      <c r="AHG149" s="247"/>
      <c r="AHH149" s="247"/>
      <c r="AHI149" s="247"/>
      <c r="AHJ149" s="247"/>
      <c r="AHK149" s="247"/>
      <c r="AHL149" s="247"/>
      <c r="AHM149" s="247"/>
      <c r="AHN149" s="247"/>
      <c r="AHO149" s="247"/>
      <c r="AHP149" s="247"/>
      <c r="AHQ149" s="247"/>
      <c r="AHR149" s="247"/>
      <c r="AHS149" s="247"/>
      <c r="AHT149" s="247"/>
      <c r="AHU149" s="247"/>
      <c r="AHV149" s="247"/>
      <c r="AHW149" s="247"/>
      <c r="AHX149" s="247"/>
      <c r="AHY149" s="247"/>
      <c r="AHZ149" s="247"/>
      <c r="AIA149" s="247"/>
      <c r="AIB149" s="247"/>
      <c r="AIC149" s="247"/>
      <c r="AID149" s="247"/>
      <c r="AIE149" s="247"/>
      <c r="AIF149" s="247"/>
      <c r="AIG149" s="247"/>
      <c r="AIH149" s="247"/>
      <c r="AII149" s="247"/>
      <c r="AIJ149" s="247"/>
      <c r="AIK149" s="247"/>
      <c r="AIL149" s="247"/>
      <c r="AIM149" s="247"/>
      <c r="AIN149" s="247"/>
      <c r="AIO149" s="247"/>
      <c r="AIP149" s="247"/>
      <c r="AIQ149" s="247"/>
      <c r="AIR149" s="247"/>
      <c r="AIS149" s="247"/>
      <c r="AIT149" s="247"/>
      <c r="AIU149" s="247"/>
      <c r="AIV149" s="247"/>
      <c r="AIW149" s="247"/>
      <c r="AIX149" s="247"/>
      <c r="AIY149" s="247"/>
      <c r="AIZ149" s="247"/>
      <c r="AJA149" s="247"/>
      <c r="AJB149" s="247"/>
      <c r="AJC149" s="247"/>
      <c r="AJD149" s="247"/>
      <c r="AJE149" s="247"/>
      <c r="AJF149" s="247"/>
      <c r="AJG149" s="247"/>
      <c r="AJH149" s="247"/>
      <c r="AJI149" s="247"/>
      <c r="AJJ149" s="247"/>
      <c r="AJK149" s="247"/>
      <c r="AJL149" s="247"/>
      <c r="AJM149" s="247"/>
      <c r="AJN149" s="247"/>
      <c r="AJO149" s="247"/>
      <c r="AJP149" s="247"/>
      <c r="AJQ149" s="247"/>
      <c r="AJR149" s="247"/>
      <c r="AJS149" s="247"/>
      <c r="AJT149" s="247"/>
      <c r="AJU149" s="247"/>
      <c r="AJV149" s="247"/>
      <c r="AJW149" s="247"/>
      <c r="AJX149" s="247"/>
      <c r="AJY149" s="247"/>
      <c r="AJZ149" s="247"/>
      <c r="AKA149" s="247"/>
      <c r="AKB149" s="247"/>
      <c r="AKC149" s="247"/>
      <c r="AKD149" s="247"/>
      <c r="AKE149" s="247"/>
      <c r="AKF149" s="247"/>
      <c r="AKG149" s="247"/>
      <c r="AKH149" s="247"/>
      <c r="AKI149" s="247"/>
      <c r="AKJ149" s="247"/>
      <c r="AKK149" s="247"/>
      <c r="AKL149" s="247"/>
      <c r="AKM149" s="247"/>
      <c r="AKN149" s="247"/>
      <c r="AKO149" s="247"/>
      <c r="AKP149" s="247"/>
      <c r="AKQ149" s="247"/>
      <c r="AKR149" s="247"/>
      <c r="AKS149" s="247"/>
      <c r="AKT149" s="247"/>
      <c r="AKU149" s="247"/>
      <c r="AKV149" s="247"/>
      <c r="AKW149" s="247"/>
      <c r="AKX149" s="247"/>
      <c r="AKY149" s="247"/>
      <c r="AKZ149" s="247"/>
      <c r="ALA149" s="247"/>
      <c r="ALB149" s="247"/>
      <c r="ALC149" s="247"/>
      <c r="ALD149" s="247"/>
      <c r="ALE149" s="247"/>
      <c r="ALF149" s="247"/>
      <c r="ALG149" s="247"/>
      <c r="ALH149" s="247"/>
      <c r="ALI149" s="247"/>
      <c r="ALJ149" s="247"/>
      <c r="ALK149" s="247"/>
      <c r="ALL149" s="247"/>
      <c r="ALM149" s="247"/>
      <c r="ALN149" s="247"/>
      <c r="ALO149" s="247"/>
      <c r="ALP149" s="247"/>
    </row>
    <row r="150" spans="1:1004" ht="63" x14ac:dyDescent="0.2">
      <c r="A150" s="344">
        <v>7.3</v>
      </c>
      <c r="B150" s="345" t="s">
        <v>420</v>
      </c>
      <c r="C150" s="290">
        <v>4</v>
      </c>
      <c r="D150" s="293" t="s">
        <v>5</v>
      </c>
      <c r="E150" s="272"/>
      <c r="F150" s="290">
        <f t="shared" si="4"/>
        <v>0</v>
      </c>
      <c r="G150" s="322"/>
      <c r="H150" s="247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7"/>
      <c r="AE150" s="247"/>
      <c r="AF150" s="247"/>
      <c r="AG150" s="247"/>
      <c r="AH150" s="247"/>
      <c r="AI150" s="247"/>
      <c r="AJ150" s="247"/>
      <c r="AK150" s="247"/>
      <c r="AL150" s="247"/>
      <c r="AM150" s="247"/>
      <c r="AN150" s="247"/>
      <c r="AO150" s="247"/>
      <c r="AP150" s="247"/>
      <c r="AQ150" s="247"/>
      <c r="AR150" s="247"/>
      <c r="AS150" s="247"/>
      <c r="AT150" s="247"/>
      <c r="AU150" s="247"/>
      <c r="AV150" s="247"/>
      <c r="AW150" s="247"/>
      <c r="AX150" s="247"/>
      <c r="AY150" s="247"/>
      <c r="AZ150" s="247"/>
      <c r="BA150" s="247"/>
      <c r="BB150" s="247"/>
      <c r="BC150" s="247"/>
      <c r="BD150" s="247"/>
      <c r="BE150" s="247"/>
      <c r="BF150" s="247"/>
      <c r="BG150" s="247"/>
      <c r="BH150" s="247"/>
      <c r="BI150" s="247"/>
      <c r="BJ150" s="247"/>
      <c r="BK150" s="247"/>
      <c r="BL150" s="247"/>
      <c r="BM150" s="247"/>
      <c r="BN150" s="247"/>
      <c r="BO150" s="247"/>
      <c r="BP150" s="247"/>
      <c r="BQ150" s="247"/>
      <c r="BR150" s="247"/>
      <c r="BS150" s="247"/>
      <c r="BT150" s="247"/>
      <c r="BU150" s="247"/>
      <c r="BV150" s="247"/>
      <c r="BW150" s="247"/>
      <c r="BX150" s="247"/>
      <c r="BY150" s="247"/>
      <c r="BZ150" s="247"/>
      <c r="CA150" s="247"/>
      <c r="CB150" s="247"/>
      <c r="CC150" s="247"/>
      <c r="CD150" s="247"/>
      <c r="CE150" s="247"/>
      <c r="CF150" s="247"/>
      <c r="CG150" s="247"/>
      <c r="CH150" s="247"/>
      <c r="CI150" s="247"/>
      <c r="CJ150" s="247"/>
      <c r="CK150" s="247"/>
      <c r="CL150" s="247"/>
      <c r="CM150" s="247"/>
      <c r="CN150" s="247"/>
      <c r="CO150" s="247"/>
      <c r="CP150" s="247"/>
      <c r="CQ150" s="247"/>
      <c r="CR150" s="247"/>
      <c r="CS150" s="247"/>
      <c r="CT150" s="247"/>
      <c r="CU150" s="247"/>
      <c r="CV150" s="247"/>
      <c r="CW150" s="247"/>
      <c r="CX150" s="247"/>
      <c r="CY150" s="247"/>
      <c r="CZ150" s="247"/>
      <c r="DA150" s="247"/>
      <c r="DB150" s="247"/>
      <c r="DC150" s="247"/>
      <c r="DD150" s="247"/>
      <c r="DE150" s="247"/>
      <c r="DF150" s="247"/>
      <c r="DG150" s="247"/>
      <c r="DH150" s="247"/>
      <c r="DI150" s="247"/>
      <c r="DJ150" s="247"/>
      <c r="DK150" s="247"/>
      <c r="DL150" s="247"/>
      <c r="DM150" s="247"/>
      <c r="DN150" s="247"/>
      <c r="DO150" s="247"/>
      <c r="DP150" s="247"/>
      <c r="DQ150" s="247"/>
      <c r="DR150" s="247"/>
      <c r="DS150" s="247"/>
      <c r="DT150" s="247"/>
      <c r="DU150" s="247"/>
      <c r="DV150" s="247"/>
      <c r="DW150" s="247"/>
      <c r="DX150" s="247"/>
      <c r="DY150" s="247"/>
      <c r="DZ150" s="247"/>
      <c r="EA150" s="247"/>
      <c r="EB150" s="247"/>
      <c r="EC150" s="247"/>
      <c r="ED150" s="247"/>
      <c r="EE150" s="247"/>
      <c r="EF150" s="247"/>
      <c r="EG150" s="247"/>
      <c r="EH150" s="247"/>
      <c r="EI150" s="247"/>
      <c r="EJ150" s="247"/>
      <c r="EK150" s="247"/>
      <c r="EL150" s="247"/>
      <c r="EM150" s="247"/>
      <c r="EN150" s="247"/>
      <c r="EO150" s="247"/>
      <c r="EP150" s="247"/>
      <c r="EQ150" s="247"/>
      <c r="ER150" s="247"/>
      <c r="ES150" s="247"/>
      <c r="ET150" s="247"/>
      <c r="EU150" s="247"/>
      <c r="EV150" s="247"/>
      <c r="EW150" s="247"/>
      <c r="EX150" s="247"/>
      <c r="EY150" s="247"/>
      <c r="EZ150" s="247"/>
      <c r="FA150" s="247"/>
      <c r="FB150" s="247"/>
      <c r="FC150" s="247"/>
      <c r="FD150" s="247"/>
      <c r="FE150" s="247"/>
      <c r="FF150" s="247"/>
      <c r="FG150" s="247"/>
      <c r="FH150" s="247"/>
      <c r="FI150" s="247"/>
      <c r="FJ150" s="247"/>
      <c r="FK150" s="247"/>
      <c r="FL150" s="247"/>
      <c r="FM150" s="247"/>
      <c r="FN150" s="247"/>
      <c r="FO150" s="247"/>
      <c r="FP150" s="247"/>
      <c r="FQ150" s="247"/>
      <c r="FR150" s="247"/>
      <c r="FS150" s="247"/>
      <c r="FT150" s="247"/>
      <c r="FU150" s="247"/>
      <c r="FV150" s="247"/>
      <c r="FW150" s="247"/>
      <c r="FX150" s="247"/>
      <c r="FY150" s="247"/>
      <c r="FZ150" s="247"/>
      <c r="GA150" s="247"/>
      <c r="GB150" s="247"/>
      <c r="GC150" s="247"/>
      <c r="GD150" s="247"/>
      <c r="GE150" s="247"/>
      <c r="GF150" s="247"/>
      <c r="GG150" s="247"/>
      <c r="GH150" s="247"/>
      <c r="GI150" s="247"/>
      <c r="GJ150" s="247"/>
      <c r="GK150" s="247"/>
      <c r="GL150" s="247"/>
      <c r="GM150" s="247"/>
      <c r="GN150" s="247"/>
      <c r="GO150" s="247"/>
      <c r="GP150" s="247"/>
      <c r="GQ150" s="247"/>
      <c r="GR150" s="247"/>
      <c r="GS150" s="247"/>
      <c r="GT150" s="247"/>
      <c r="GU150" s="247"/>
      <c r="GV150" s="247"/>
      <c r="GW150" s="247"/>
      <c r="GX150" s="247"/>
      <c r="GY150" s="247"/>
      <c r="GZ150" s="247"/>
      <c r="HA150" s="247"/>
      <c r="HB150" s="247"/>
      <c r="HC150" s="247"/>
      <c r="HD150" s="247"/>
      <c r="HE150" s="247"/>
      <c r="HF150" s="247"/>
      <c r="HG150" s="247"/>
      <c r="HH150" s="247"/>
      <c r="HI150" s="247"/>
      <c r="HJ150" s="247"/>
      <c r="HK150" s="247"/>
      <c r="HL150" s="247"/>
      <c r="HM150" s="247"/>
      <c r="HN150" s="247"/>
      <c r="HO150" s="247"/>
      <c r="HP150" s="247"/>
      <c r="HQ150" s="247"/>
      <c r="HR150" s="247"/>
      <c r="HS150" s="247"/>
      <c r="HT150" s="247"/>
      <c r="HU150" s="247"/>
      <c r="HV150" s="247"/>
      <c r="HW150" s="247"/>
      <c r="HX150" s="247"/>
      <c r="HY150" s="247"/>
      <c r="HZ150" s="247"/>
      <c r="IA150" s="247"/>
      <c r="IB150" s="247"/>
      <c r="IC150" s="247"/>
      <c r="ID150" s="247"/>
      <c r="IE150" s="247"/>
      <c r="IF150" s="247"/>
      <c r="IG150" s="247"/>
      <c r="IH150" s="247"/>
      <c r="II150" s="247"/>
      <c r="IJ150" s="247"/>
      <c r="IK150" s="247"/>
      <c r="IL150" s="247"/>
      <c r="IM150" s="247"/>
      <c r="IN150" s="247"/>
      <c r="IO150" s="247"/>
      <c r="IP150" s="247"/>
      <c r="IQ150" s="247"/>
      <c r="IR150" s="247"/>
      <c r="IS150" s="247"/>
      <c r="IT150" s="247"/>
      <c r="IU150" s="247"/>
      <c r="IV150" s="247"/>
      <c r="IW150" s="247"/>
      <c r="IX150" s="247"/>
      <c r="IY150" s="247"/>
      <c r="IZ150" s="247"/>
      <c r="JA150" s="247"/>
      <c r="JB150" s="247"/>
      <c r="JC150" s="247"/>
      <c r="JD150" s="247"/>
      <c r="JE150" s="247"/>
      <c r="JF150" s="247"/>
      <c r="JG150" s="247"/>
      <c r="JH150" s="247"/>
      <c r="JI150" s="247"/>
      <c r="JJ150" s="247"/>
      <c r="JK150" s="247"/>
      <c r="JL150" s="247"/>
      <c r="JM150" s="247"/>
      <c r="JN150" s="247"/>
      <c r="JO150" s="247"/>
      <c r="JP150" s="247"/>
      <c r="JQ150" s="247"/>
      <c r="JR150" s="247"/>
      <c r="JS150" s="247"/>
      <c r="JT150" s="247"/>
      <c r="JU150" s="247"/>
      <c r="JV150" s="247"/>
      <c r="JW150" s="247"/>
      <c r="JX150" s="247"/>
      <c r="JY150" s="247"/>
      <c r="JZ150" s="247"/>
      <c r="KA150" s="247"/>
      <c r="KB150" s="247"/>
      <c r="KC150" s="247"/>
      <c r="KD150" s="247"/>
      <c r="KE150" s="247"/>
      <c r="KF150" s="247"/>
      <c r="KG150" s="247"/>
      <c r="KH150" s="247"/>
      <c r="KI150" s="247"/>
      <c r="KJ150" s="247"/>
      <c r="KK150" s="247"/>
      <c r="KL150" s="247"/>
      <c r="KM150" s="247"/>
      <c r="KN150" s="247"/>
      <c r="KO150" s="247"/>
      <c r="KP150" s="247"/>
      <c r="KQ150" s="247"/>
      <c r="KR150" s="247"/>
      <c r="KS150" s="247"/>
      <c r="KT150" s="247"/>
      <c r="KU150" s="247"/>
      <c r="KV150" s="247"/>
      <c r="KW150" s="247"/>
      <c r="KX150" s="247"/>
      <c r="KY150" s="247"/>
      <c r="KZ150" s="247"/>
      <c r="LA150" s="247"/>
      <c r="LB150" s="247"/>
      <c r="LC150" s="247"/>
      <c r="LD150" s="247"/>
      <c r="LE150" s="247"/>
      <c r="LF150" s="247"/>
      <c r="LG150" s="247"/>
      <c r="LH150" s="247"/>
      <c r="LI150" s="247"/>
      <c r="LJ150" s="247"/>
      <c r="LK150" s="247"/>
      <c r="LL150" s="247"/>
      <c r="LM150" s="247"/>
      <c r="LN150" s="247"/>
      <c r="LO150" s="247"/>
      <c r="LP150" s="247"/>
      <c r="LQ150" s="247"/>
      <c r="LR150" s="247"/>
      <c r="LS150" s="247"/>
      <c r="LT150" s="247"/>
      <c r="LU150" s="247"/>
      <c r="LV150" s="247"/>
      <c r="LW150" s="247"/>
      <c r="LX150" s="247"/>
      <c r="LY150" s="247"/>
      <c r="LZ150" s="247"/>
      <c r="MA150" s="247"/>
      <c r="MB150" s="247"/>
      <c r="MC150" s="247"/>
      <c r="MD150" s="247"/>
      <c r="ME150" s="247"/>
      <c r="MF150" s="247"/>
      <c r="MG150" s="247"/>
      <c r="MH150" s="247"/>
      <c r="MI150" s="247"/>
      <c r="MJ150" s="247"/>
      <c r="MK150" s="247"/>
      <c r="ML150" s="247"/>
      <c r="MM150" s="247"/>
      <c r="MN150" s="247"/>
      <c r="MO150" s="247"/>
      <c r="MP150" s="247"/>
      <c r="MQ150" s="247"/>
      <c r="MR150" s="247"/>
      <c r="MS150" s="247"/>
      <c r="MT150" s="247"/>
      <c r="MU150" s="247"/>
      <c r="MV150" s="247"/>
      <c r="MW150" s="247"/>
      <c r="MX150" s="247"/>
      <c r="MY150" s="247"/>
      <c r="MZ150" s="247"/>
      <c r="NA150" s="247"/>
      <c r="NB150" s="247"/>
      <c r="NC150" s="247"/>
      <c r="ND150" s="247"/>
      <c r="NE150" s="247"/>
      <c r="NF150" s="247"/>
      <c r="NG150" s="247"/>
      <c r="NH150" s="247"/>
      <c r="NI150" s="247"/>
      <c r="NJ150" s="247"/>
      <c r="NK150" s="247"/>
      <c r="NL150" s="247"/>
      <c r="NM150" s="247"/>
      <c r="NN150" s="247"/>
      <c r="NO150" s="247"/>
      <c r="NP150" s="247"/>
      <c r="NQ150" s="247"/>
      <c r="NR150" s="247"/>
      <c r="NS150" s="247"/>
      <c r="NT150" s="247"/>
      <c r="NU150" s="247"/>
      <c r="NV150" s="247"/>
      <c r="NW150" s="247"/>
      <c r="NX150" s="247"/>
      <c r="NY150" s="247"/>
      <c r="NZ150" s="247"/>
      <c r="OA150" s="247"/>
      <c r="OB150" s="247"/>
      <c r="OC150" s="247"/>
      <c r="OD150" s="247"/>
      <c r="OE150" s="247"/>
      <c r="OF150" s="247"/>
      <c r="OG150" s="247"/>
      <c r="OH150" s="247"/>
      <c r="OI150" s="247"/>
      <c r="OJ150" s="247"/>
      <c r="OK150" s="247"/>
      <c r="OL150" s="247"/>
      <c r="OM150" s="247"/>
      <c r="ON150" s="247"/>
      <c r="OO150" s="247"/>
      <c r="OP150" s="247"/>
      <c r="OQ150" s="247"/>
      <c r="OR150" s="247"/>
      <c r="OS150" s="247"/>
      <c r="OT150" s="247"/>
      <c r="OU150" s="247"/>
      <c r="OV150" s="247"/>
      <c r="OW150" s="247"/>
      <c r="OX150" s="247"/>
      <c r="OY150" s="247"/>
      <c r="OZ150" s="247"/>
      <c r="PA150" s="247"/>
      <c r="PB150" s="247"/>
      <c r="PC150" s="247"/>
      <c r="PD150" s="247"/>
      <c r="PE150" s="247"/>
      <c r="PF150" s="247"/>
      <c r="PG150" s="247"/>
      <c r="PH150" s="247"/>
      <c r="PI150" s="247"/>
      <c r="PJ150" s="247"/>
      <c r="PK150" s="247"/>
      <c r="PL150" s="247"/>
      <c r="PM150" s="247"/>
      <c r="PN150" s="247"/>
      <c r="PO150" s="247"/>
      <c r="PP150" s="247"/>
      <c r="PQ150" s="247"/>
      <c r="PR150" s="247"/>
      <c r="PS150" s="247"/>
      <c r="PT150" s="247"/>
      <c r="PU150" s="247"/>
      <c r="PV150" s="247"/>
      <c r="PW150" s="247"/>
      <c r="PX150" s="247"/>
      <c r="PY150" s="247"/>
      <c r="PZ150" s="247"/>
      <c r="QA150" s="247"/>
      <c r="QB150" s="247"/>
      <c r="QC150" s="247"/>
      <c r="QD150" s="247"/>
      <c r="QE150" s="247"/>
      <c r="QF150" s="247"/>
      <c r="QG150" s="247"/>
      <c r="QH150" s="247"/>
      <c r="QI150" s="247"/>
      <c r="QJ150" s="247"/>
      <c r="QK150" s="247"/>
      <c r="QL150" s="247"/>
      <c r="QM150" s="247"/>
      <c r="QN150" s="247"/>
      <c r="QO150" s="247"/>
      <c r="QP150" s="247"/>
      <c r="QQ150" s="247"/>
      <c r="QR150" s="247"/>
      <c r="QS150" s="247"/>
      <c r="QT150" s="247"/>
      <c r="QU150" s="247"/>
      <c r="QV150" s="247"/>
      <c r="QW150" s="247"/>
      <c r="QX150" s="247"/>
      <c r="QY150" s="247"/>
      <c r="QZ150" s="247"/>
      <c r="RA150" s="247"/>
      <c r="RB150" s="247"/>
      <c r="RC150" s="247"/>
      <c r="RD150" s="247"/>
      <c r="RE150" s="247"/>
      <c r="RF150" s="247"/>
      <c r="RG150" s="247"/>
      <c r="RH150" s="247"/>
      <c r="RI150" s="247"/>
      <c r="RJ150" s="247"/>
      <c r="RK150" s="247"/>
      <c r="RL150" s="247"/>
      <c r="RM150" s="247"/>
      <c r="RN150" s="247"/>
      <c r="RO150" s="247"/>
      <c r="RP150" s="247"/>
      <c r="RQ150" s="247"/>
      <c r="RR150" s="247"/>
      <c r="RS150" s="247"/>
      <c r="RT150" s="247"/>
      <c r="RU150" s="247"/>
      <c r="RV150" s="247"/>
      <c r="RW150" s="247"/>
      <c r="RX150" s="247"/>
      <c r="RY150" s="247"/>
      <c r="RZ150" s="247"/>
      <c r="SA150" s="247"/>
      <c r="SB150" s="247"/>
      <c r="SC150" s="247"/>
      <c r="SD150" s="247"/>
      <c r="SE150" s="247"/>
      <c r="SF150" s="247"/>
      <c r="SG150" s="247"/>
      <c r="SH150" s="247"/>
      <c r="SI150" s="247"/>
      <c r="SJ150" s="247"/>
      <c r="SK150" s="247"/>
      <c r="SL150" s="247"/>
      <c r="SM150" s="247"/>
      <c r="SN150" s="247"/>
      <c r="SO150" s="247"/>
      <c r="SP150" s="247"/>
      <c r="SQ150" s="247"/>
      <c r="SR150" s="247"/>
      <c r="SS150" s="247"/>
      <c r="ST150" s="247"/>
      <c r="SU150" s="247"/>
      <c r="SV150" s="247"/>
      <c r="SW150" s="247"/>
      <c r="SX150" s="247"/>
      <c r="SY150" s="247"/>
      <c r="SZ150" s="247"/>
      <c r="TA150" s="247"/>
      <c r="TB150" s="247"/>
      <c r="TC150" s="247"/>
      <c r="TD150" s="247"/>
      <c r="TE150" s="247"/>
      <c r="TF150" s="247"/>
      <c r="TG150" s="247"/>
      <c r="TH150" s="247"/>
      <c r="TI150" s="247"/>
      <c r="TJ150" s="247"/>
      <c r="TK150" s="247"/>
      <c r="TL150" s="247"/>
      <c r="TM150" s="247"/>
      <c r="TN150" s="247"/>
      <c r="TO150" s="247"/>
      <c r="TP150" s="247"/>
      <c r="TQ150" s="247"/>
      <c r="TR150" s="247"/>
      <c r="TS150" s="247"/>
      <c r="TT150" s="247"/>
      <c r="TU150" s="247"/>
      <c r="TV150" s="247"/>
      <c r="TW150" s="247"/>
      <c r="TX150" s="247"/>
      <c r="TY150" s="247"/>
      <c r="TZ150" s="247"/>
      <c r="UA150" s="247"/>
      <c r="UB150" s="247"/>
      <c r="UC150" s="247"/>
      <c r="UD150" s="247"/>
      <c r="UE150" s="247"/>
      <c r="UF150" s="247"/>
      <c r="UG150" s="247"/>
      <c r="UH150" s="247"/>
      <c r="UI150" s="247"/>
      <c r="UJ150" s="247"/>
      <c r="UK150" s="247"/>
      <c r="UL150" s="247"/>
      <c r="UM150" s="247"/>
      <c r="UN150" s="247"/>
      <c r="UO150" s="247"/>
      <c r="UP150" s="247"/>
      <c r="UQ150" s="247"/>
      <c r="UR150" s="247"/>
      <c r="US150" s="247"/>
      <c r="UT150" s="247"/>
      <c r="UU150" s="247"/>
      <c r="UV150" s="247"/>
      <c r="UW150" s="247"/>
      <c r="UX150" s="247"/>
      <c r="UY150" s="247"/>
      <c r="UZ150" s="247"/>
      <c r="VA150" s="247"/>
      <c r="VB150" s="247"/>
      <c r="VC150" s="247"/>
      <c r="VD150" s="247"/>
      <c r="VE150" s="247"/>
      <c r="VF150" s="247"/>
      <c r="VG150" s="247"/>
      <c r="VH150" s="247"/>
      <c r="VI150" s="247"/>
      <c r="VJ150" s="247"/>
      <c r="VK150" s="247"/>
      <c r="VL150" s="247"/>
      <c r="VM150" s="247"/>
      <c r="VN150" s="247"/>
      <c r="VO150" s="247"/>
      <c r="VP150" s="247"/>
      <c r="VQ150" s="247"/>
      <c r="VR150" s="247"/>
      <c r="VS150" s="247"/>
      <c r="VT150" s="247"/>
      <c r="VU150" s="247"/>
      <c r="VV150" s="247"/>
      <c r="VW150" s="247"/>
      <c r="VX150" s="247"/>
      <c r="VY150" s="247"/>
      <c r="VZ150" s="247"/>
      <c r="WA150" s="247"/>
      <c r="WB150" s="247"/>
      <c r="WC150" s="247"/>
      <c r="WD150" s="247"/>
      <c r="WE150" s="247"/>
      <c r="WF150" s="247"/>
      <c r="WG150" s="247"/>
      <c r="WH150" s="247"/>
      <c r="WI150" s="247"/>
      <c r="WJ150" s="247"/>
      <c r="WK150" s="247"/>
      <c r="WL150" s="247"/>
      <c r="WM150" s="247"/>
      <c r="WN150" s="247"/>
      <c r="WO150" s="247"/>
      <c r="WP150" s="247"/>
      <c r="WQ150" s="247"/>
      <c r="WR150" s="247"/>
      <c r="WS150" s="247"/>
      <c r="WT150" s="247"/>
      <c r="WU150" s="247"/>
      <c r="WV150" s="247"/>
      <c r="WW150" s="247"/>
      <c r="WX150" s="247"/>
      <c r="WY150" s="247"/>
      <c r="WZ150" s="247"/>
      <c r="XA150" s="247"/>
      <c r="XB150" s="247"/>
      <c r="XC150" s="247"/>
      <c r="XD150" s="247"/>
      <c r="XE150" s="247"/>
      <c r="XF150" s="247"/>
      <c r="XG150" s="247"/>
      <c r="XH150" s="247"/>
      <c r="XI150" s="247"/>
      <c r="XJ150" s="247"/>
      <c r="XK150" s="247"/>
      <c r="XL150" s="247"/>
      <c r="XM150" s="247"/>
      <c r="XN150" s="247"/>
      <c r="XO150" s="247"/>
      <c r="XP150" s="247"/>
      <c r="XQ150" s="247"/>
      <c r="XR150" s="247"/>
      <c r="XS150" s="247"/>
      <c r="XT150" s="247"/>
      <c r="XU150" s="247"/>
      <c r="XV150" s="247"/>
      <c r="XW150" s="247"/>
      <c r="XX150" s="247"/>
      <c r="XY150" s="247"/>
      <c r="XZ150" s="247"/>
      <c r="YA150" s="247"/>
      <c r="YB150" s="247"/>
      <c r="YC150" s="247"/>
      <c r="YD150" s="247"/>
      <c r="YE150" s="247"/>
      <c r="YF150" s="247"/>
      <c r="YG150" s="247"/>
      <c r="YH150" s="247"/>
      <c r="YI150" s="247"/>
      <c r="YJ150" s="247"/>
      <c r="YK150" s="247"/>
      <c r="YL150" s="247"/>
      <c r="YM150" s="247"/>
      <c r="YN150" s="247"/>
      <c r="YO150" s="247"/>
      <c r="YP150" s="247"/>
      <c r="YQ150" s="247"/>
      <c r="YR150" s="247"/>
      <c r="YS150" s="247"/>
      <c r="YT150" s="247"/>
      <c r="YU150" s="247"/>
      <c r="YV150" s="247"/>
      <c r="YW150" s="247"/>
      <c r="YX150" s="247"/>
      <c r="YY150" s="247"/>
      <c r="YZ150" s="247"/>
      <c r="ZA150" s="247"/>
      <c r="ZB150" s="247"/>
      <c r="ZC150" s="247"/>
      <c r="ZD150" s="247"/>
      <c r="ZE150" s="247"/>
      <c r="ZF150" s="247"/>
      <c r="ZG150" s="247"/>
      <c r="ZH150" s="247"/>
      <c r="ZI150" s="247"/>
      <c r="ZJ150" s="247"/>
      <c r="ZK150" s="247"/>
      <c r="ZL150" s="247"/>
      <c r="ZM150" s="247"/>
      <c r="ZN150" s="247"/>
      <c r="ZO150" s="247"/>
      <c r="ZP150" s="247"/>
      <c r="ZQ150" s="247"/>
      <c r="ZR150" s="247"/>
      <c r="ZS150" s="247"/>
      <c r="ZT150" s="247"/>
      <c r="ZU150" s="247"/>
      <c r="ZV150" s="247"/>
      <c r="ZW150" s="247"/>
      <c r="ZX150" s="247"/>
      <c r="ZY150" s="247"/>
      <c r="ZZ150" s="247"/>
      <c r="AAA150" s="247"/>
      <c r="AAB150" s="247"/>
      <c r="AAC150" s="247"/>
      <c r="AAD150" s="247"/>
      <c r="AAE150" s="247"/>
      <c r="AAF150" s="247"/>
      <c r="AAG150" s="247"/>
      <c r="AAH150" s="247"/>
      <c r="AAI150" s="247"/>
      <c r="AAJ150" s="247"/>
      <c r="AAK150" s="247"/>
      <c r="AAL150" s="247"/>
      <c r="AAM150" s="247"/>
      <c r="AAN150" s="247"/>
      <c r="AAO150" s="247"/>
      <c r="AAP150" s="247"/>
      <c r="AAQ150" s="247"/>
      <c r="AAR150" s="247"/>
      <c r="AAS150" s="247"/>
      <c r="AAT150" s="247"/>
      <c r="AAU150" s="247"/>
      <c r="AAV150" s="247"/>
      <c r="AAW150" s="247"/>
      <c r="AAX150" s="247"/>
      <c r="AAY150" s="247"/>
      <c r="AAZ150" s="247"/>
      <c r="ABA150" s="247"/>
      <c r="ABB150" s="247"/>
      <c r="ABC150" s="247"/>
      <c r="ABD150" s="247"/>
      <c r="ABE150" s="247"/>
      <c r="ABF150" s="247"/>
      <c r="ABG150" s="247"/>
      <c r="ABH150" s="247"/>
      <c r="ABI150" s="247"/>
      <c r="ABJ150" s="247"/>
      <c r="ABK150" s="247"/>
      <c r="ABL150" s="247"/>
      <c r="ABM150" s="247"/>
      <c r="ABN150" s="247"/>
      <c r="ABO150" s="247"/>
      <c r="ABP150" s="247"/>
      <c r="ABQ150" s="247"/>
      <c r="ABR150" s="247"/>
      <c r="ABS150" s="247"/>
      <c r="ABT150" s="247"/>
      <c r="ABU150" s="247"/>
      <c r="ABV150" s="247"/>
      <c r="ABW150" s="247"/>
      <c r="ABX150" s="247"/>
      <c r="ABY150" s="247"/>
      <c r="ABZ150" s="247"/>
      <c r="ACA150" s="247"/>
      <c r="ACB150" s="247"/>
      <c r="ACC150" s="247"/>
      <c r="ACD150" s="247"/>
      <c r="ACE150" s="247"/>
      <c r="ACF150" s="247"/>
      <c r="ACG150" s="247"/>
      <c r="ACH150" s="247"/>
      <c r="ACI150" s="247"/>
      <c r="ACJ150" s="247"/>
      <c r="ACK150" s="247"/>
      <c r="ACL150" s="247"/>
      <c r="ACM150" s="247"/>
      <c r="ACN150" s="247"/>
      <c r="ACO150" s="247"/>
      <c r="ACP150" s="247"/>
      <c r="ACQ150" s="247"/>
      <c r="ACR150" s="247"/>
      <c r="ACS150" s="247"/>
      <c r="ACT150" s="247"/>
      <c r="ACU150" s="247"/>
      <c r="ACV150" s="247"/>
      <c r="ACW150" s="247"/>
      <c r="ACX150" s="247"/>
      <c r="ACY150" s="247"/>
      <c r="ACZ150" s="247"/>
      <c r="ADA150" s="247"/>
      <c r="ADB150" s="247"/>
      <c r="ADC150" s="247"/>
      <c r="ADD150" s="247"/>
      <c r="ADE150" s="247"/>
      <c r="ADF150" s="247"/>
      <c r="ADG150" s="247"/>
      <c r="ADH150" s="247"/>
      <c r="ADI150" s="247"/>
      <c r="ADJ150" s="247"/>
      <c r="ADK150" s="247"/>
      <c r="ADL150" s="247"/>
      <c r="ADM150" s="247"/>
      <c r="ADN150" s="247"/>
      <c r="ADO150" s="247"/>
      <c r="ADP150" s="247"/>
      <c r="ADQ150" s="247"/>
      <c r="ADR150" s="247"/>
      <c r="ADS150" s="247"/>
      <c r="ADT150" s="247"/>
      <c r="ADU150" s="247"/>
      <c r="ADV150" s="247"/>
      <c r="ADW150" s="247"/>
      <c r="ADX150" s="247"/>
      <c r="ADY150" s="247"/>
      <c r="ADZ150" s="247"/>
      <c r="AEA150" s="247"/>
      <c r="AEB150" s="247"/>
      <c r="AEC150" s="247"/>
      <c r="AED150" s="247"/>
      <c r="AEE150" s="247"/>
      <c r="AEF150" s="247"/>
      <c r="AEG150" s="247"/>
      <c r="AEH150" s="247"/>
      <c r="AEI150" s="247"/>
      <c r="AEJ150" s="247"/>
      <c r="AEK150" s="247"/>
      <c r="AEL150" s="247"/>
      <c r="AEM150" s="247"/>
      <c r="AEN150" s="247"/>
      <c r="AEO150" s="247"/>
      <c r="AEP150" s="247"/>
      <c r="AEQ150" s="247"/>
      <c r="AER150" s="247"/>
      <c r="AES150" s="247"/>
      <c r="AET150" s="247"/>
      <c r="AEU150" s="247"/>
      <c r="AEV150" s="247"/>
      <c r="AEW150" s="247"/>
      <c r="AEX150" s="247"/>
      <c r="AEY150" s="247"/>
      <c r="AEZ150" s="247"/>
      <c r="AFA150" s="247"/>
      <c r="AFB150" s="247"/>
      <c r="AFC150" s="247"/>
      <c r="AFD150" s="247"/>
      <c r="AFE150" s="247"/>
      <c r="AFF150" s="247"/>
      <c r="AFG150" s="247"/>
      <c r="AFH150" s="247"/>
      <c r="AFI150" s="247"/>
      <c r="AFJ150" s="247"/>
      <c r="AFK150" s="247"/>
      <c r="AFL150" s="247"/>
      <c r="AFM150" s="247"/>
      <c r="AFN150" s="247"/>
      <c r="AFO150" s="247"/>
      <c r="AFP150" s="247"/>
      <c r="AFQ150" s="247"/>
      <c r="AFR150" s="247"/>
      <c r="AFS150" s="247"/>
      <c r="AFT150" s="247"/>
      <c r="AFU150" s="247"/>
      <c r="AFV150" s="247"/>
      <c r="AFW150" s="247"/>
      <c r="AFX150" s="247"/>
      <c r="AFY150" s="247"/>
      <c r="AFZ150" s="247"/>
      <c r="AGA150" s="247"/>
      <c r="AGB150" s="247"/>
      <c r="AGC150" s="247"/>
      <c r="AGD150" s="247"/>
      <c r="AGE150" s="247"/>
      <c r="AGF150" s="247"/>
      <c r="AGG150" s="247"/>
      <c r="AGH150" s="247"/>
      <c r="AGI150" s="247"/>
      <c r="AGJ150" s="247"/>
      <c r="AGK150" s="247"/>
      <c r="AGL150" s="247"/>
      <c r="AGM150" s="247"/>
      <c r="AGN150" s="247"/>
      <c r="AGO150" s="247"/>
      <c r="AGP150" s="247"/>
      <c r="AGQ150" s="247"/>
      <c r="AGR150" s="247"/>
      <c r="AGS150" s="247"/>
      <c r="AGT150" s="247"/>
      <c r="AGU150" s="247"/>
      <c r="AGV150" s="247"/>
      <c r="AGW150" s="247"/>
      <c r="AGX150" s="247"/>
      <c r="AGY150" s="247"/>
      <c r="AGZ150" s="247"/>
      <c r="AHA150" s="247"/>
      <c r="AHB150" s="247"/>
      <c r="AHC150" s="247"/>
      <c r="AHD150" s="247"/>
      <c r="AHE150" s="247"/>
      <c r="AHF150" s="247"/>
      <c r="AHG150" s="247"/>
      <c r="AHH150" s="247"/>
      <c r="AHI150" s="247"/>
      <c r="AHJ150" s="247"/>
      <c r="AHK150" s="247"/>
      <c r="AHL150" s="247"/>
      <c r="AHM150" s="247"/>
      <c r="AHN150" s="247"/>
      <c r="AHO150" s="247"/>
      <c r="AHP150" s="247"/>
      <c r="AHQ150" s="247"/>
      <c r="AHR150" s="247"/>
      <c r="AHS150" s="247"/>
      <c r="AHT150" s="247"/>
      <c r="AHU150" s="247"/>
      <c r="AHV150" s="247"/>
      <c r="AHW150" s="247"/>
      <c r="AHX150" s="247"/>
      <c r="AHY150" s="247"/>
      <c r="AHZ150" s="247"/>
      <c r="AIA150" s="247"/>
      <c r="AIB150" s="247"/>
      <c r="AIC150" s="247"/>
      <c r="AID150" s="247"/>
      <c r="AIE150" s="247"/>
      <c r="AIF150" s="247"/>
      <c r="AIG150" s="247"/>
      <c r="AIH150" s="247"/>
      <c r="AII150" s="247"/>
      <c r="AIJ150" s="247"/>
      <c r="AIK150" s="247"/>
      <c r="AIL150" s="247"/>
      <c r="AIM150" s="247"/>
      <c r="AIN150" s="247"/>
      <c r="AIO150" s="247"/>
      <c r="AIP150" s="247"/>
      <c r="AIQ150" s="247"/>
      <c r="AIR150" s="247"/>
      <c r="AIS150" s="247"/>
      <c r="AIT150" s="247"/>
      <c r="AIU150" s="247"/>
      <c r="AIV150" s="247"/>
      <c r="AIW150" s="247"/>
      <c r="AIX150" s="247"/>
      <c r="AIY150" s="247"/>
      <c r="AIZ150" s="247"/>
      <c r="AJA150" s="247"/>
      <c r="AJB150" s="247"/>
      <c r="AJC150" s="247"/>
      <c r="AJD150" s="247"/>
      <c r="AJE150" s="247"/>
      <c r="AJF150" s="247"/>
      <c r="AJG150" s="247"/>
      <c r="AJH150" s="247"/>
      <c r="AJI150" s="247"/>
      <c r="AJJ150" s="247"/>
      <c r="AJK150" s="247"/>
      <c r="AJL150" s="247"/>
      <c r="AJM150" s="247"/>
      <c r="AJN150" s="247"/>
      <c r="AJO150" s="247"/>
      <c r="AJP150" s="247"/>
      <c r="AJQ150" s="247"/>
      <c r="AJR150" s="247"/>
      <c r="AJS150" s="247"/>
      <c r="AJT150" s="247"/>
      <c r="AJU150" s="247"/>
      <c r="AJV150" s="247"/>
      <c r="AJW150" s="247"/>
      <c r="AJX150" s="247"/>
      <c r="AJY150" s="247"/>
      <c r="AJZ150" s="247"/>
      <c r="AKA150" s="247"/>
      <c r="AKB150" s="247"/>
      <c r="AKC150" s="247"/>
      <c r="AKD150" s="247"/>
      <c r="AKE150" s="247"/>
      <c r="AKF150" s="247"/>
      <c r="AKG150" s="247"/>
      <c r="AKH150" s="247"/>
      <c r="AKI150" s="247"/>
      <c r="AKJ150" s="247"/>
      <c r="AKK150" s="247"/>
      <c r="AKL150" s="247"/>
      <c r="AKM150" s="247"/>
      <c r="AKN150" s="247"/>
      <c r="AKO150" s="247"/>
      <c r="AKP150" s="247"/>
      <c r="AKQ150" s="247"/>
      <c r="AKR150" s="247"/>
      <c r="AKS150" s="247"/>
      <c r="AKT150" s="247"/>
      <c r="AKU150" s="247"/>
      <c r="AKV150" s="247"/>
      <c r="AKW150" s="247"/>
      <c r="AKX150" s="247"/>
      <c r="AKY150" s="247"/>
      <c r="AKZ150" s="247"/>
      <c r="ALA150" s="247"/>
      <c r="ALB150" s="247"/>
      <c r="ALC150" s="247"/>
      <c r="ALD150" s="247"/>
      <c r="ALE150" s="247"/>
      <c r="ALF150" s="247"/>
      <c r="ALG150" s="247"/>
      <c r="ALH150" s="247"/>
      <c r="ALI150" s="247"/>
      <c r="ALJ150" s="247"/>
      <c r="ALK150" s="247"/>
      <c r="ALL150" s="247"/>
      <c r="ALM150" s="247"/>
      <c r="ALN150" s="247"/>
      <c r="ALO150" s="247"/>
      <c r="ALP150" s="247"/>
    </row>
    <row r="151" spans="1:1004" ht="78.75" x14ac:dyDescent="0.2">
      <c r="A151" s="344">
        <v>7.4</v>
      </c>
      <c r="B151" s="345" t="s">
        <v>421</v>
      </c>
      <c r="C151" s="290">
        <v>1</v>
      </c>
      <c r="D151" s="293" t="s">
        <v>5</v>
      </c>
      <c r="E151" s="272"/>
      <c r="F151" s="290">
        <f t="shared" si="4"/>
        <v>0</v>
      </c>
      <c r="G151" s="322"/>
      <c r="H151" s="247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247"/>
      <c r="AH151" s="247"/>
      <c r="AI151" s="247"/>
      <c r="AJ151" s="247"/>
      <c r="AK151" s="247"/>
      <c r="AL151" s="247"/>
      <c r="AM151" s="247"/>
      <c r="AN151" s="247"/>
      <c r="AO151" s="247"/>
      <c r="AP151" s="247"/>
      <c r="AQ151" s="247"/>
      <c r="AR151" s="247"/>
      <c r="AS151" s="247"/>
      <c r="AT151" s="247"/>
      <c r="AU151" s="247"/>
      <c r="AV151" s="247"/>
      <c r="AW151" s="247"/>
      <c r="AX151" s="247"/>
      <c r="AY151" s="247"/>
      <c r="AZ151" s="247"/>
      <c r="BA151" s="247"/>
      <c r="BB151" s="247"/>
      <c r="BC151" s="247"/>
      <c r="BD151" s="247"/>
      <c r="BE151" s="247"/>
      <c r="BF151" s="247"/>
      <c r="BG151" s="247"/>
      <c r="BH151" s="247"/>
      <c r="BI151" s="247"/>
      <c r="BJ151" s="247"/>
      <c r="BK151" s="247"/>
      <c r="BL151" s="247"/>
      <c r="BM151" s="247"/>
      <c r="BN151" s="247"/>
      <c r="BO151" s="247"/>
      <c r="BP151" s="247"/>
      <c r="BQ151" s="247"/>
      <c r="BR151" s="247"/>
      <c r="BS151" s="247"/>
      <c r="BT151" s="247"/>
      <c r="BU151" s="247"/>
      <c r="BV151" s="247"/>
      <c r="BW151" s="247"/>
      <c r="BX151" s="247"/>
      <c r="BY151" s="247"/>
      <c r="BZ151" s="247"/>
      <c r="CA151" s="247"/>
      <c r="CB151" s="247"/>
      <c r="CC151" s="247"/>
      <c r="CD151" s="247"/>
      <c r="CE151" s="247"/>
      <c r="CF151" s="247"/>
      <c r="CG151" s="247"/>
      <c r="CH151" s="247"/>
      <c r="CI151" s="247"/>
      <c r="CJ151" s="247"/>
      <c r="CK151" s="247"/>
      <c r="CL151" s="247"/>
      <c r="CM151" s="247"/>
      <c r="CN151" s="247"/>
      <c r="CO151" s="247"/>
      <c r="CP151" s="247"/>
      <c r="CQ151" s="247"/>
      <c r="CR151" s="247"/>
      <c r="CS151" s="247"/>
      <c r="CT151" s="247"/>
      <c r="CU151" s="247"/>
      <c r="CV151" s="247"/>
      <c r="CW151" s="247"/>
      <c r="CX151" s="247"/>
      <c r="CY151" s="247"/>
      <c r="CZ151" s="247"/>
      <c r="DA151" s="247"/>
      <c r="DB151" s="247"/>
      <c r="DC151" s="247"/>
      <c r="DD151" s="247"/>
      <c r="DE151" s="247"/>
      <c r="DF151" s="247"/>
      <c r="DG151" s="247"/>
      <c r="DH151" s="247"/>
      <c r="DI151" s="247"/>
      <c r="DJ151" s="247"/>
      <c r="DK151" s="247"/>
      <c r="DL151" s="247"/>
      <c r="DM151" s="247"/>
      <c r="DN151" s="247"/>
      <c r="DO151" s="247"/>
      <c r="DP151" s="247"/>
      <c r="DQ151" s="247"/>
      <c r="DR151" s="247"/>
      <c r="DS151" s="247"/>
      <c r="DT151" s="247"/>
      <c r="DU151" s="247"/>
      <c r="DV151" s="247"/>
      <c r="DW151" s="247"/>
      <c r="DX151" s="247"/>
      <c r="DY151" s="247"/>
      <c r="DZ151" s="247"/>
      <c r="EA151" s="247"/>
      <c r="EB151" s="247"/>
      <c r="EC151" s="247"/>
      <c r="ED151" s="247"/>
      <c r="EE151" s="247"/>
      <c r="EF151" s="247"/>
      <c r="EG151" s="247"/>
      <c r="EH151" s="247"/>
      <c r="EI151" s="247"/>
      <c r="EJ151" s="247"/>
      <c r="EK151" s="247"/>
      <c r="EL151" s="247"/>
      <c r="EM151" s="247"/>
      <c r="EN151" s="247"/>
      <c r="EO151" s="247"/>
      <c r="EP151" s="247"/>
      <c r="EQ151" s="247"/>
      <c r="ER151" s="247"/>
      <c r="ES151" s="247"/>
      <c r="ET151" s="247"/>
      <c r="EU151" s="247"/>
      <c r="EV151" s="247"/>
      <c r="EW151" s="247"/>
      <c r="EX151" s="247"/>
      <c r="EY151" s="247"/>
      <c r="EZ151" s="247"/>
      <c r="FA151" s="247"/>
      <c r="FB151" s="247"/>
      <c r="FC151" s="247"/>
      <c r="FD151" s="247"/>
      <c r="FE151" s="247"/>
      <c r="FF151" s="247"/>
      <c r="FG151" s="247"/>
      <c r="FH151" s="247"/>
      <c r="FI151" s="247"/>
      <c r="FJ151" s="247"/>
      <c r="FK151" s="247"/>
      <c r="FL151" s="247"/>
      <c r="FM151" s="247"/>
      <c r="FN151" s="247"/>
      <c r="FO151" s="247"/>
      <c r="FP151" s="247"/>
      <c r="FQ151" s="247"/>
      <c r="FR151" s="247"/>
      <c r="FS151" s="247"/>
      <c r="FT151" s="247"/>
      <c r="FU151" s="247"/>
      <c r="FV151" s="247"/>
      <c r="FW151" s="247"/>
      <c r="FX151" s="247"/>
      <c r="FY151" s="247"/>
      <c r="FZ151" s="247"/>
      <c r="GA151" s="247"/>
      <c r="GB151" s="247"/>
      <c r="GC151" s="247"/>
      <c r="GD151" s="247"/>
      <c r="GE151" s="247"/>
      <c r="GF151" s="247"/>
      <c r="GG151" s="247"/>
      <c r="GH151" s="247"/>
      <c r="GI151" s="247"/>
      <c r="GJ151" s="247"/>
      <c r="GK151" s="247"/>
      <c r="GL151" s="247"/>
      <c r="GM151" s="247"/>
      <c r="GN151" s="247"/>
      <c r="GO151" s="247"/>
      <c r="GP151" s="247"/>
      <c r="GQ151" s="247"/>
      <c r="GR151" s="247"/>
      <c r="GS151" s="247"/>
      <c r="GT151" s="247"/>
      <c r="GU151" s="247"/>
      <c r="GV151" s="247"/>
      <c r="GW151" s="247"/>
      <c r="GX151" s="247"/>
      <c r="GY151" s="247"/>
      <c r="GZ151" s="247"/>
      <c r="HA151" s="247"/>
      <c r="HB151" s="247"/>
      <c r="HC151" s="247"/>
      <c r="HD151" s="247"/>
      <c r="HE151" s="247"/>
      <c r="HF151" s="247"/>
      <c r="HG151" s="247"/>
      <c r="HH151" s="247"/>
      <c r="HI151" s="247"/>
      <c r="HJ151" s="247"/>
      <c r="HK151" s="247"/>
      <c r="HL151" s="247"/>
      <c r="HM151" s="247"/>
      <c r="HN151" s="247"/>
      <c r="HO151" s="247"/>
      <c r="HP151" s="247"/>
      <c r="HQ151" s="247"/>
      <c r="HR151" s="247"/>
      <c r="HS151" s="247"/>
      <c r="HT151" s="247"/>
      <c r="HU151" s="247"/>
      <c r="HV151" s="247"/>
      <c r="HW151" s="247"/>
      <c r="HX151" s="247"/>
      <c r="HY151" s="247"/>
      <c r="HZ151" s="247"/>
      <c r="IA151" s="247"/>
      <c r="IB151" s="247"/>
      <c r="IC151" s="247"/>
      <c r="ID151" s="247"/>
      <c r="IE151" s="247"/>
      <c r="IF151" s="247"/>
      <c r="IG151" s="247"/>
      <c r="IH151" s="247"/>
      <c r="II151" s="247"/>
      <c r="IJ151" s="247"/>
      <c r="IK151" s="247"/>
      <c r="IL151" s="247"/>
      <c r="IM151" s="247"/>
      <c r="IN151" s="247"/>
      <c r="IO151" s="247"/>
      <c r="IP151" s="247"/>
      <c r="IQ151" s="247"/>
      <c r="IR151" s="247"/>
      <c r="IS151" s="247"/>
      <c r="IT151" s="247"/>
      <c r="IU151" s="247"/>
      <c r="IV151" s="247"/>
      <c r="IW151" s="247"/>
      <c r="IX151" s="247"/>
      <c r="IY151" s="247"/>
      <c r="IZ151" s="247"/>
      <c r="JA151" s="247"/>
      <c r="JB151" s="247"/>
      <c r="JC151" s="247"/>
      <c r="JD151" s="247"/>
      <c r="JE151" s="247"/>
      <c r="JF151" s="247"/>
      <c r="JG151" s="247"/>
      <c r="JH151" s="247"/>
      <c r="JI151" s="247"/>
      <c r="JJ151" s="247"/>
      <c r="JK151" s="247"/>
      <c r="JL151" s="247"/>
      <c r="JM151" s="247"/>
      <c r="JN151" s="247"/>
      <c r="JO151" s="247"/>
      <c r="JP151" s="247"/>
      <c r="JQ151" s="247"/>
      <c r="JR151" s="247"/>
      <c r="JS151" s="247"/>
      <c r="JT151" s="247"/>
      <c r="JU151" s="247"/>
      <c r="JV151" s="247"/>
      <c r="JW151" s="247"/>
      <c r="JX151" s="247"/>
      <c r="JY151" s="247"/>
      <c r="JZ151" s="247"/>
      <c r="KA151" s="247"/>
      <c r="KB151" s="247"/>
      <c r="KC151" s="247"/>
      <c r="KD151" s="247"/>
      <c r="KE151" s="247"/>
      <c r="KF151" s="247"/>
      <c r="KG151" s="247"/>
      <c r="KH151" s="247"/>
      <c r="KI151" s="247"/>
      <c r="KJ151" s="247"/>
      <c r="KK151" s="247"/>
      <c r="KL151" s="247"/>
      <c r="KM151" s="247"/>
      <c r="KN151" s="247"/>
      <c r="KO151" s="247"/>
      <c r="KP151" s="247"/>
      <c r="KQ151" s="247"/>
      <c r="KR151" s="247"/>
      <c r="KS151" s="247"/>
      <c r="KT151" s="247"/>
      <c r="KU151" s="247"/>
      <c r="KV151" s="247"/>
      <c r="KW151" s="247"/>
      <c r="KX151" s="247"/>
      <c r="KY151" s="247"/>
      <c r="KZ151" s="247"/>
      <c r="LA151" s="247"/>
      <c r="LB151" s="247"/>
      <c r="LC151" s="247"/>
      <c r="LD151" s="247"/>
      <c r="LE151" s="247"/>
      <c r="LF151" s="247"/>
      <c r="LG151" s="247"/>
      <c r="LH151" s="247"/>
      <c r="LI151" s="247"/>
      <c r="LJ151" s="247"/>
      <c r="LK151" s="247"/>
      <c r="LL151" s="247"/>
      <c r="LM151" s="247"/>
      <c r="LN151" s="247"/>
      <c r="LO151" s="247"/>
      <c r="LP151" s="247"/>
      <c r="LQ151" s="247"/>
      <c r="LR151" s="247"/>
      <c r="LS151" s="247"/>
      <c r="LT151" s="247"/>
      <c r="LU151" s="247"/>
      <c r="LV151" s="247"/>
      <c r="LW151" s="247"/>
      <c r="LX151" s="247"/>
      <c r="LY151" s="247"/>
      <c r="LZ151" s="247"/>
      <c r="MA151" s="247"/>
      <c r="MB151" s="247"/>
      <c r="MC151" s="247"/>
      <c r="MD151" s="247"/>
      <c r="ME151" s="247"/>
      <c r="MF151" s="247"/>
      <c r="MG151" s="247"/>
      <c r="MH151" s="247"/>
      <c r="MI151" s="247"/>
      <c r="MJ151" s="247"/>
      <c r="MK151" s="247"/>
      <c r="ML151" s="247"/>
      <c r="MM151" s="247"/>
      <c r="MN151" s="247"/>
      <c r="MO151" s="247"/>
      <c r="MP151" s="247"/>
      <c r="MQ151" s="247"/>
      <c r="MR151" s="247"/>
      <c r="MS151" s="247"/>
      <c r="MT151" s="247"/>
      <c r="MU151" s="247"/>
      <c r="MV151" s="247"/>
      <c r="MW151" s="247"/>
      <c r="MX151" s="247"/>
      <c r="MY151" s="247"/>
      <c r="MZ151" s="247"/>
      <c r="NA151" s="247"/>
      <c r="NB151" s="247"/>
      <c r="NC151" s="247"/>
      <c r="ND151" s="247"/>
      <c r="NE151" s="247"/>
      <c r="NF151" s="247"/>
      <c r="NG151" s="247"/>
      <c r="NH151" s="247"/>
      <c r="NI151" s="247"/>
      <c r="NJ151" s="247"/>
      <c r="NK151" s="247"/>
      <c r="NL151" s="247"/>
      <c r="NM151" s="247"/>
      <c r="NN151" s="247"/>
      <c r="NO151" s="247"/>
      <c r="NP151" s="247"/>
      <c r="NQ151" s="247"/>
      <c r="NR151" s="247"/>
      <c r="NS151" s="247"/>
      <c r="NT151" s="247"/>
      <c r="NU151" s="247"/>
      <c r="NV151" s="247"/>
      <c r="NW151" s="247"/>
      <c r="NX151" s="247"/>
      <c r="NY151" s="247"/>
      <c r="NZ151" s="247"/>
      <c r="OA151" s="247"/>
      <c r="OB151" s="247"/>
      <c r="OC151" s="247"/>
      <c r="OD151" s="247"/>
      <c r="OE151" s="247"/>
      <c r="OF151" s="247"/>
      <c r="OG151" s="247"/>
      <c r="OH151" s="247"/>
      <c r="OI151" s="247"/>
      <c r="OJ151" s="247"/>
      <c r="OK151" s="247"/>
      <c r="OL151" s="247"/>
      <c r="OM151" s="247"/>
      <c r="ON151" s="247"/>
      <c r="OO151" s="247"/>
      <c r="OP151" s="247"/>
      <c r="OQ151" s="247"/>
      <c r="OR151" s="247"/>
      <c r="OS151" s="247"/>
      <c r="OT151" s="247"/>
      <c r="OU151" s="247"/>
      <c r="OV151" s="247"/>
      <c r="OW151" s="247"/>
      <c r="OX151" s="247"/>
      <c r="OY151" s="247"/>
      <c r="OZ151" s="247"/>
      <c r="PA151" s="247"/>
      <c r="PB151" s="247"/>
      <c r="PC151" s="247"/>
      <c r="PD151" s="247"/>
      <c r="PE151" s="247"/>
      <c r="PF151" s="247"/>
      <c r="PG151" s="247"/>
      <c r="PH151" s="247"/>
      <c r="PI151" s="247"/>
      <c r="PJ151" s="247"/>
      <c r="PK151" s="247"/>
      <c r="PL151" s="247"/>
      <c r="PM151" s="247"/>
      <c r="PN151" s="247"/>
      <c r="PO151" s="247"/>
      <c r="PP151" s="247"/>
      <c r="PQ151" s="247"/>
      <c r="PR151" s="247"/>
      <c r="PS151" s="247"/>
      <c r="PT151" s="247"/>
      <c r="PU151" s="247"/>
      <c r="PV151" s="247"/>
      <c r="PW151" s="247"/>
      <c r="PX151" s="247"/>
      <c r="PY151" s="247"/>
      <c r="PZ151" s="247"/>
      <c r="QA151" s="247"/>
      <c r="QB151" s="247"/>
      <c r="QC151" s="247"/>
      <c r="QD151" s="247"/>
      <c r="QE151" s="247"/>
      <c r="QF151" s="247"/>
      <c r="QG151" s="247"/>
      <c r="QH151" s="247"/>
      <c r="QI151" s="247"/>
      <c r="QJ151" s="247"/>
      <c r="QK151" s="247"/>
      <c r="QL151" s="247"/>
      <c r="QM151" s="247"/>
      <c r="QN151" s="247"/>
      <c r="QO151" s="247"/>
      <c r="QP151" s="247"/>
      <c r="QQ151" s="247"/>
      <c r="QR151" s="247"/>
      <c r="QS151" s="247"/>
      <c r="QT151" s="247"/>
      <c r="QU151" s="247"/>
      <c r="QV151" s="247"/>
      <c r="QW151" s="247"/>
      <c r="QX151" s="247"/>
      <c r="QY151" s="247"/>
      <c r="QZ151" s="247"/>
      <c r="RA151" s="247"/>
      <c r="RB151" s="247"/>
      <c r="RC151" s="247"/>
      <c r="RD151" s="247"/>
      <c r="RE151" s="247"/>
      <c r="RF151" s="247"/>
      <c r="RG151" s="247"/>
      <c r="RH151" s="247"/>
      <c r="RI151" s="247"/>
      <c r="RJ151" s="247"/>
      <c r="RK151" s="247"/>
      <c r="RL151" s="247"/>
      <c r="RM151" s="247"/>
      <c r="RN151" s="247"/>
      <c r="RO151" s="247"/>
      <c r="RP151" s="247"/>
      <c r="RQ151" s="247"/>
      <c r="RR151" s="247"/>
      <c r="RS151" s="247"/>
      <c r="RT151" s="247"/>
      <c r="RU151" s="247"/>
      <c r="RV151" s="247"/>
      <c r="RW151" s="247"/>
      <c r="RX151" s="247"/>
      <c r="RY151" s="247"/>
      <c r="RZ151" s="247"/>
      <c r="SA151" s="247"/>
      <c r="SB151" s="247"/>
      <c r="SC151" s="247"/>
      <c r="SD151" s="247"/>
      <c r="SE151" s="247"/>
      <c r="SF151" s="247"/>
      <c r="SG151" s="247"/>
      <c r="SH151" s="247"/>
      <c r="SI151" s="247"/>
      <c r="SJ151" s="247"/>
      <c r="SK151" s="247"/>
      <c r="SL151" s="247"/>
      <c r="SM151" s="247"/>
      <c r="SN151" s="247"/>
      <c r="SO151" s="247"/>
      <c r="SP151" s="247"/>
      <c r="SQ151" s="247"/>
      <c r="SR151" s="247"/>
      <c r="SS151" s="247"/>
      <c r="ST151" s="247"/>
      <c r="SU151" s="247"/>
      <c r="SV151" s="247"/>
      <c r="SW151" s="247"/>
      <c r="SX151" s="247"/>
      <c r="SY151" s="247"/>
      <c r="SZ151" s="247"/>
      <c r="TA151" s="247"/>
      <c r="TB151" s="247"/>
      <c r="TC151" s="247"/>
      <c r="TD151" s="247"/>
      <c r="TE151" s="247"/>
      <c r="TF151" s="247"/>
      <c r="TG151" s="247"/>
      <c r="TH151" s="247"/>
      <c r="TI151" s="247"/>
      <c r="TJ151" s="247"/>
      <c r="TK151" s="247"/>
      <c r="TL151" s="247"/>
      <c r="TM151" s="247"/>
      <c r="TN151" s="247"/>
      <c r="TO151" s="247"/>
      <c r="TP151" s="247"/>
      <c r="TQ151" s="247"/>
      <c r="TR151" s="247"/>
      <c r="TS151" s="247"/>
      <c r="TT151" s="247"/>
      <c r="TU151" s="247"/>
      <c r="TV151" s="247"/>
      <c r="TW151" s="247"/>
      <c r="TX151" s="247"/>
      <c r="TY151" s="247"/>
      <c r="TZ151" s="247"/>
      <c r="UA151" s="247"/>
      <c r="UB151" s="247"/>
      <c r="UC151" s="247"/>
      <c r="UD151" s="247"/>
      <c r="UE151" s="247"/>
      <c r="UF151" s="247"/>
      <c r="UG151" s="247"/>
      <c r="UH151" s="247"/>
      <c r="UI151" s="247"/>
      <c r="UJ151" s="247"/>
      <c r="UK151" s="247"/>
      <c r="UL151" s="247"/>
      <c r="UM151" s="247"/>
      <c r="UN151" s="247"/>
      <c r="UO151" s="247"/>
      <c r="UP151" s="247"/>
      <c r="UQ151" s="247"/>
      <c r="UR151" s="247"/>
      <c r="US151" s="247"/>
      <c r="UT151" s="247"/>
      <c r="UU151" s="247"/>
      <c r="UV151" s="247"/>
      <c r="UW151" s="247"/>
      <c r="UX151" s="247"/>
      <c r="UY151" s="247"/>
      <c r="UZ151" s="247"/>
      <c r="VA151" s="247"/>
      <c r="VB151" s="247"/>
      <c r="VC151" s="247"/>
      <c r="VD151" s="247"/>
      <c r="VE151" s="247"/>
      <c r="VF151" s="247"/>
      <c r="VG151" s="247"/>
      <c r="VH151" s="247"/>
      <c r="VI151" s="247"/>
      <c r="VJ151" s="247"/>
      <c r="VK151" s="247"/>
      <c r="VL151" s="247"/>
      <c r="VM151" s="247"/>
      <c r="VN151" s="247"/>
      <c r="VO151" s="247"/>
      <c r="VP151" s="247"/>
      <c r="VQ151" s="247"/>
      <c r="VR151" s="247"/>
      <c r="VS151" s="247"/>
      <c r="VT151" s="247"/>
      <c r="VU151" s="247"/>
      <c r="VV151" s="247"/>
      <c r="VW151" s="247"/>
      <c r="VX151" s="247"/>
      <c r="VY151" s="247"/>
      <c r="VZ151" s="247"/>
      <c r="WA151" s="247"/>
      <c r="WB151" s="247"/>
      <c r="WC151" s="247"/>
      <c r="WD151" s="247"/>
      <c r="WE151" s="247"/>
      <c r="WF151" s="247"/>
      <c r="WG151" s="247"/>
      <c r="WH151" s="247"/>
      <c r="WI151" s="247"/>
      <c r="WJ151" s="247"/>
      <c r="WK151" s="247"/>
      <c r="WL151" s="247"/>
      <c r="WM151" s="247"/>
      <c r="WN151" s="247"/>
      <c r="WO151" s="247"/>
      <c r="WP151" s="247"/>
      <c r="WQ151" s="247"/>
      <c r="WR151" s="247"/>
      <c r="WS151" s="247"/>
      <c r="WT151" s="247"/>
      <c r="WU151" s="247"/>
      <c r="WV151" s="247"/>
      <c r="WW151" s="247"/>
      <c r="WX151" s="247"/>
      <c r="WY151" s="247"/>
      <c r="WZ151" s="247"/>
      <c r="XA151" s="247"/>
      <c r="XB151" s="247"/>
      <c r="XC151" s="247"/>
      <c r="XD151" s="247"/>
      <c r="XE151" s="247"/>
      <c r="XF151" s="247"/>
      <c r="XG151" s="247"/>
      <c r="XH151" s="247"/>
      <c r="XI151" s="247"/>
      <c r="XJ151" s="247"/>
      <c r="XK151" s="247"/>
      <c r="XL151" s="247"/>
      <c r="XM151" s="247"/>
      <c r="XN151" s="247"/>
      <c r="XO151" s="247"/>
      <c r="XP151" s="247"/>
      <c r="XQ151" s="247"/>
      <c r="XR151" s="247"/>
      <c r="XS151" s="247"/>
      <c r="XT151" s="247"/>
      <c r="XU151" s="247"/>
      <c r="XV151" s="247"/>
      <c r="XW151" s="247"/>
      <c r="XX151" s="247"/>
      <c r="XY151" s="247"/>
      <c r="XZ151" s="247"/>
      <c r="YA151" s="247"/>
      <c r="YB151" s="247"/>
      <c r="YC151" s="247"/>
      <c r="YD151" s="247"/>
      <c r="YE151" s="247"/>
      <c r="YF151" s="247"/>
      <c r="YG151" s="247"/>
      <c r="YH151" s="247"/>
      <c r="YI151" s="247"/>
      <c r="YJ151" s="247"/>
      <c r="YK151" s="247"/>
      <c r="YL151" s="247"/>
      <c r="YM151" s="247"/>
      <c r="YN151" s="247"/>
      <c r="YO151" s="247"/>
      <c r="YP151" s="247"/>
      <c r="YQ151" s="247"/>
      <c r="YR151" s="247"/>
      <c r="YS151" s="247"/>
      <c r="YT151" s="247"/>
      <c r="YU151" s="247"/>
      <c r="YV151" s="247"/>
      <c r="YW151" s="247"/>
      <c r="YX151" s="247"/>
      <c r="YY151" s="247"/>
      <c r="YZ151" s="247"/>
      <c r="ZA151" s="247"/>
      <c r="ZB151" s="247"/>
      <c r="ZC151" s="247"/>
      <c r="ZD151" s="247"/>
      <c r="ZE151" s="247"/>
      <c r="ZF151" s="247"/>
      <c r="ZG151" s="247"/>
      <c r="ZH151" s="247"/>
      <c r="ZI151" s="247"/>
      <c r="ZJ151" s="247"/>
      <c r="ZK151" s="247"/>
      <c r="ZL151" s="247"/>
      <c r="ZM151" s="247"/>
      <c r="ZN151" s="247"/>
      <c r="ZO151" s="247"/>
      <c r="ZP151" s="247"/>
      <c r="ZQ151" s="247"/>
      <c r="ZR151" s="247"/>
      <c r="ZS151" s="247"/>
      <c r="ZT151" s="247"/>
      <c r="ZU151" s="247"/>
      <c r="ZV151" s="247"/>
      <c r="ZW151" s="247"/>
      <c r="ZX151" s="247"/>
      <c r="ZY151" s="247"/>
      <c r="ZZ151" s="247"/>
      <c r="AAA151" s="247"/>
      <c r="AAB151" s="247"/>
      <c r="AAC151" s="247"/>
      <c r="AAD151" s="247"/>
      <c r="AAE151" s="247"/>
      <c r="AAF151" s="247"/>
      <c r="AAG151" s="247"/>
      <c r="AAH151" s="247"/>
      <c r="AAI151" s="247"/>
      <c r="AAJ151" s="247"/>
      <c r="AAK151" s="247"/>
      <c r="AAL151" s="247"/>
      <c r="AAM151" s="247"/>
      <c r="AAN151" s="247"/>
      <c r="AAO151" s="247"/>
      <c r="AAP151" s="247"/>
      <c r="AAQ151" s="247"/>
      <c r="AAR151" s="247"/>
      <c r="AAS151" s="247"/>
      <c r="AAT151" s="247"/>
      <c r="AAU151" s="247"/>
      <c r="AAV151" s="247"/>
      <c r="AAW151" s="247"/>
      <c r="AAX151" s="247"/>
      <c r="AAY151" s="247"/>
      <c r="AAZ151" s="247"/>
      <c r="ABA151" s="247"/>
      <c r="ABB151" s="247"/>
      <c r="ABC151" s="247"/>
      <c r="ABD151" s="247"/>
      <c r="ABE151" s="247"/>
      <c r="ABF151" s="247"/>
      <c r="ABG151" s="247"/>
      <c r="ABH151" s="247"/>
      <c r="ABI151" s="247"/>
      <c r="ABJ151" s="247"/>
      <c r="ABK151" s="247"/>
      <c r="ABL151" s="247"/>
      <c r="ABM151" s="247"/>
      <c r="ABN151" s="247"/>
      <c r="ABO151" s="247"/>
      <c r="ABP151" s="247"/>
      <c r="ABQ151" s="247"/>
      <c r="ABR151" s="247"/>
      <c r="ABS151" s="247"/>
      <c r="ABT151" s="247"/>
      <c r="ABU151" s="247"/>
      <c r="ABV151" s="247"/>
      <c r="ABW151" s="247"/>
      <c r="ABX151" s="247"/>
      <c r="ABY151" s="247"/>
      <c r="ABZ151" s="247"/>
      <c r="ACA151" s="247"/>
      <c r="ACB151" s="247"/>
      <c r="ACC151" s="247"/>
      <c r="ACD151" s="247"/>
      <c r="ACE151" s="247"/>
      <c r="ACF151" s="247"/>
      <c r="ACG151" s="247"/>
      <c r="ACH151" s="247"/>
      <c r="ACI151" s="247"/>
      <c r="ACJ151" s="247"/>
      <c r="ACK151" s="247"/>
      <c r="ACL151" s="247"/>
      <c r="ACM151" s="247"/>
      <c r="ACN151" s="247"/>
      <c r="ACO151" s="247"/>
      <c r="ACP151" s="247"/>
      <c r="ACQ151" s="247"/>
      <c r="ACR151" s="247"/>
      <c r="ACS151" s="247"/>
      <c r="ACT151" s="247"/>
      <c r="ACU151" s="247"/>
      <c r="ACV151" s="247"/>
      <c r="ACW151" s="247"/>
      <c r="ACX151" s="247"/>
      <c r="ACY151" s="247"/>
      <c r="ACZ151" s="247"/>
      <c r="ADA151" s="247"/>
      <c r="ADB151" s="247"/>
      <c r="ADC151" s="247"/>
      <c r="ADD151" s="247"/>
      <c r="ADE151" s="247"/>
      <c r="ADF151" s="247"/>
      <c r="ADG151" s="247"/>
      <c r="ADH151" s="247"/>
      <c r="ADI151" s="247"/>
      <c r="ADJ151" s="247"/>
      <c r="ADK151" s="247"/>
      <c r="ADL151" s="247"/>
      <c r="ADM151" s="247"/>
      <c r="ADN151" s="247"/>
      <c r="ADO151" s="247"/>
      <c r="ADP151" s="247"/>
      <c r="ADQ151" s="247"/>
      <c r="ADR151" s="247"/>
      <c r="ADS151" s="247"/>
      <c r="ADT151" s="247"/>
      <c r="ADU151" s="247"/>
      <c r="ADV151" s="247"/>
      <c r="ADW151" s="247"/>
      <c r="ADX151" s="247"/>
      <c r="ADY151" s="247"/>
      <c r="ADZ151" s="247"/>
      <c r="AEA151" s="247"/>
      <c r="AEB151" s="247"/>
      <c r="AEC151" s="247"/>
      <c r="AED151" s="247"/>
      <c r="AEE151" s="247"/>
      <c r="AEF151" s="247"/>
      <c r="AEG151" s="247"/>
      <c r="AEH151" s="247"/>
      <c r="AEI151" s="247"/>
      <c r="AEJ151" s="247"/>
      <c r="AEK151" s="247"/>
      <c r="AEL151" s="247"/>
      <c r="AEM151" s="247"/>
      <c r="AEN151" s="247"/>
      <c r="AEO151" s="247"/>
      <c r="AEP151" s="247"/>
      <c r="AEQ151" s="247"/>
      <c r="AER151" s="247"/>
      <c r="AES151" s="247"/>
      <c r="AET151" s="247"/>
      <c r="AEU151" s="247"/>
      <c r="AEV151" s="247"/>
      <c r="AEW151" s="247"/>
      <c r="AEX151" s="247"/>
      <c r="AEY151" s="247"/>
      <c r="AEZ151" s="247"/>
      <c r="AFA151" s="247"/>
      <c r="AFB151" s="247"/>
      <c r="AFC151" s="247"/>
      <c r="AFD151" s="247"/>
      <c r="AFE151" s="247"/>
      <c r="AFF151" s="247"/>
      <c r="AFG151" s="247"/>
      <c r="AFH151" s="247"/>
      <c r="AFI151" s="247"/>
      <c r="AFJ151" s="247"/>
      <c r="AFK151" s="247"/>
      <c r="AFL151" s="247"/>
      <c r="AFM151" s="247"/>
      <c r="AFN151" s="247"/>
      <c r="AFO151" s="247"/>
      <c r="AFP151" s="247"/>
      <c r="AFQ151" s="247"/>
      <c r="AFR151" s="247"/>
      <c r="AFS151" s="247"/>
      <c r="AFT151" s="247"/>
      <c r="AFU151" s="247"/>
      <c r="AFV151" s="247"/>
      <c r="AFW151" s="247"/>
      <c r="AFX151" s="247"/>
      <c r="AFY151" s="247"/>
      <c r="AFZ151" s="247"/>
      <c r="AGA151" s="247"/>
      <c r="AGB151" s="247"/>
      <c r="AGC151" s="247"/>
      <c r="AGD151" s="247"/>
      <c r="AGE151" s="247"/>
      <c r="AGF151" s="247"/>
      <c r="AGG151" s="247"/>
      <c r="AGH151" s="247"/>
      <c r="AGI151" s="247"/>
      <c r="AGJ151" s="247"/>
      <c r="AGK151" s="247"/>
      <c r="AGL151" s="247"/>
      <c r="AGM151" s="247"/>
      <c r="AGN151" s="247"/>
      <c r="AGO151" s="247"/>
      <c r="AGP151" s="247"/>
      <c r="AGQ151" s="247"/>
      <c r="AGR151" s="247"/>
      <c r="AGS151" s="247"/>
      <c r="AGT151" s="247"/>
      <c r="AGU151" s="247"/>
      <c r="AGV151" s="247"/>
      <c r="AGW151" s="247"/>
      <c r="AGX151" s="247"/>
      <c r="AGY151" s="247"/>
      <c r="AGZ151" s="247"/>
      <c r="AHA151" s="247"/>
      <c r="AHB151" s="247"/>
      <c r="AHC151" s="247"/>
      <c r="AHD151" s="247"/>
      <c r="AHE151" s="247"/>
      <c r="AHF151" s="247"/>
      <c r="AHG151" s="247"/>
      <c r="AHH151" s="247"/>
      <c r="AHI151" s="247"/>
      <c r="AHJ151" s="247"/>
      <c r="AHK151" s="247"/>
      <c r="AHL151" s="247"/>
      <c r="AHM151" s="247"/>
      <c r="AHN151" s="247"/>
      <c r="AHO151" s="247"/>
      <c r="AHP151" s="247"/>
      <c r="AHQ151" s="247"/>
      <c r="AHR151" s="247"/>
      <c r="AHS151" s="247"/>
      <c r="AHT151" s="247"/>
      <c r="AHU151" s="247"/>
      <c r="AHV151" s="247"/>
      <c r="AHW151" s="247"/>
      <c r="AHX151" s="247"/>
      <c r="AHY151" s="247"/>
      <c r="AHZ151" s="247"/>
      <c r="AIA151" s="247"/>
      <c r="AIB151" s="247"/>
      <c r="AIC151" s="247"/>
      <c r="AID151" s="247"/>
      <c r="AIE151" s="247"/>
      <c r="AIF151" s="247"/>
      <c r="AIG151" s="247"/>
      <c r="AIH151" s="247"/>
      <c r="AII151" s="247"/>
      <c r="AIJ151" s="247"/>
      <c r="AIK151" s="247"/>
      <c r="AIL151" s="247"/>
      <c r="AIM151" s="247"/>
      <c r="AIN151" s="247"/>
      <c r="AIO151" s="247"/>
      <c r="AIP151" s="247"/>
      <c r="AIQ151" s="247"/>
      <c r="AIR151" s="247"/>
      <c r="AIS151" s="247"/>
      <c r="AIT151" s="247"/>
      <c r="AIU151" s="247"/>
      <c r="AIV151" s="247"/>
      <c r="AIW151" s="247"/>
      <c r="AIX151" s="247"/>
      <c r="AIY151" s="247"/>
      <c r="AIZ151" s="247"/>
      <c r="AJA151" s="247"/>
      <c r="AJB151" s="247"/>
      <c r="AJC151" s="247"/>
      <c r="AJD151" s="247"/>
      <c r="AJE151" s="247"/>
      <c r="AJF151" s="247"/>
      <c r="AJG151" s="247"/>
      <c r="AJH151" s="247"/>
      <c r="AJI151" s="247"/>
      <c r="AJJ151" s="247"/>
      <c r="AJK151" s="247"/>
      <c r="AJL151" s="247"/>
      <c r="AJM151" s="247"/>
      <c r="AJN151" s="247"/>
      <c r="AJO151" s="247"/>
      <c r="AJP151" s="247"/>
      <c r="AJQ151" s="247"/>
      <c r="AJR151" s="247"/>
      <c r="AJS151" s="247"/>
      <c r="AJT151" s="247"/>
      <c r="AJU151" s="247"/>
      <c r="AJV151" s="247"/>
      <c r="AJW151" s="247"/>
      <c r="AJX151" s="247"/>
      <c r="AJY151" s="247"/>
      <c r="AJZ151" s="247"/>
      <c r="AKA151" s="247"/>
      <c r="AKB151" s="247"/>
      <c r="AKC151" s="247"/>
      <c r="AKD151" s="247"/>
      <c r="AKE151" s="247"/>
      <c r="AKF151" s="247"/>
      <c r="AKG151" s="247"/>
      <c r="AKH151" s="247"/>
      <c r="AKI151" s="247"/>
      <c r="AKJ151" s="247"/>
      <c r="AKK151" s="247"/>
      <c r="AKL151" s="247"/>
      <c r="AKM151" s="247"/>
      <c r="AKN151" s="247"/>
      <c r="AKO151" s="247"/>
      <c r="AKP151" s="247"/>
      <c r="AKQ151" s="247"/>
      <c r="AKR151" s="247"/>
      <c r="AKS151" s="247"/>
      <c r="AKT151" s="247"/>
      <c r="AKU151" s="247"/>
      <c r="AKV151" s="247"/>
      <c r="AKW151" s="247"/>
      <c r="AKX151" s="247"/>
      <c r="AKY151" s="247"/>
      <c r="AKZ151" s="247"/>
      <c r="ALA151" s="247"/>
      <c r="ALB151" s="247"/>
      <c r="ALC151" s="247"/>
      <c r="ALD151" s="247"/>
      <c r="ALE151" s="247"/>
      <c r="ALF151" s="247"/>
      <c r="ALG151" s="247"/>
      <c r="ALH151" s="247"/>
      <c r="ALI151" s="247"/>
      <c r="ALJ151" s="247"/>
      <c r="ALK151" s="247"/>
      <c r="ALL151" s="247"/>
      <c r="ALM151" s="247"/>
      <c r="ALN151" s="247"/>
      <c r="ALO151" s="247"/>
      <c r="ALP151" s="247"/>
    </row>
    <row r="152" spans="1:1004" ht="31.5" x14ac:dyDescent="0.2">
      <c r="A152" s="344">
        <v>7.5</v>
      </c>
      <c r="B152" s="345" t="s">
        <v>422</v>
      </c>
      <c r="C152" s="290">
        <v>1</v>
      </c>
      <c r="D152" s="293" t="s">
        <v>5</v>
      </c>
      <c r="E152" s="272"/>
      <c r="F152" s="290">
        <f t="shared" si="4"/>
        <v>0</v>
      </c>
      <c r="G152" s="322"/>
      <c r="H152" s="247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47"/>
      <c r="AE152" s="247"/>
      <c r="AF152" s="247"/>
      <c r="AG152" s="247"/>
      <c r="AH152" s="247"/>
      <c r="AI152" s="247"/>
      <c r="AJ152" s="247"/>
      <c r="AK152" s="247"/>
      <c r="AL152" s="247"/>
      <c r="AM152" s="247"/>
      <c r="AN152" s="247"/>
      <c r="AO152" s="247"/>
      <c r="AP152" s="247"/>
      <c r="AQ152" s="247"/>
      <c r="AR152" s="247"/>
      <c r="AS152" s="247"/>
      <c r="AT152" s="247"/>
      <c r="AU152" s="247"/>
      <c r="AV152" s="247"/>
      <c r="AW152" s="247"/>
      <c r="AX152" s="247"/>
      <c r="AY152" s="247"/>
      <c r="AZ152" s="247"/>
      <c r="BA152" s="247"/>
      <c r="BB152" s="247"/>
      <c r="BC152" s="247"/>
      <c r="BD152" s="247"/>
      <c r="BE152" s="247"/>
      <c r="BF152" s="247"/>
      <c r="BG152" s="247"/>
      <c r="BH152" s="247"/>
      <c r="BI152" s="247"/>
      <c r="BJ152" s="247"/>
      <c r="BK152" s="247"/>
      <c r="BL152" s="247"/>
      <c r="BM152" s="247"/>
      <c r="BN152" s="247"/>
      <c r="BO152" s="247"/>
      <c r="BP152" s="247"/>
      <c r="BQ152" s="247"/>
      <c r="BR152" s="247"/>
      <c r="BS152" s="247"/>
      <c r="BT152" s="247"/>
      <c r="BU152" s="247"/>
      <c r="BV152" s="247"/>
      <c r="BW152" s="247"/>
      <c r="BX152" s="247"/>
      <c r="BY152" s="247"/>
      <c r="BZ152" s="247"/>
      <c r="CA152" s="247"/>
      <c r="CB152" s="247"/>
      <c r="CC152" s="247"/>
      <c r="CD152" s="247"/>
      <c r="CE152" s="247"/>
      <c r="CF152" s="247"/>
      <c r="CG152" s="247"/>
      <c r="CH152" s="247"/>
      <c r="CI152" s="247"/>
      <c r="CJ152" s="247"/>
      <c r="CK152" s="247"/>
      <c r="CL152" s="247"/>
      <c r="CM152" s="247"/>
      <c r="CN152" s="247"/>
      <c r="CO152" s="247"/>
      <c r="CP152" s="247"/>
      <c r="CQ152" s="247"/>
      <c r="CR152" s="247"/>
      <c r="CS152" s="247"/>
      <c r="CT152" s="247"/>
      <c r="CU152" s="247"/>
      <c r="CV152" s="247"/>
      <c r="CW152" s="247"/>
      <c r="CX152" s="247"/>
      <c r="CY152" s="247"/>
      <c r="CZ152" s="247"/>
      <c r="DA152" s="247"/>
      <c r="DB152" s="247"/>
      <c r="DC152" s="247"/>
      <c r="DD152" s="247"/>
      <c r="DE152" s="247"/>
      <c r="DF152" s="247"/>
      <c r="DG152" s="247"/>
      <c r="DH152" s="247"/>
      <c r="DI152" s="247"/>
      <c r="DJ152" s="247"/>
      <c r="DK152" s="247"/>
      <c r="DL152" s="247"/>
      <c r="DM152" s="247"/>
      <c r="DN152" s="247"/>
      <c r="DO152" s="247"/>
      <c r="DP152" s="247"/>
      <c r="DQ152" s="247"/>
      <c r="DR152" s="247"/>
      <c r="DS152" s="247"/>
      <c r="DT152" s="247"/>
      <c r="DU152" s="247"/>
      <c r="DV152" s="247"/>
      <c r="DW152" s="247"/>
      <c r="DX152" s="247"/>
      <c r="DY152" s="247"/>
      <c r="DZ152" s="247"/>
      <c r="EA152" s="247"/>
      <c r="EB152" s="247"/>
      <c r="EC152" s="247"/>
      <c r="ED152" s="247"/>
      <c r="EE152" s="247"/>
      <c r="EF152" s="247"/>
      <c r="EG152" s="247"/>
      <c r="EH152" s="247"/>
      <c r="EI152" s="247"/>
      <c r="EJ152" s="247"/>
      <c r="EK152" s="247"/>
      <c r="EL152" s="247"/>
      <c r="EM152" s="247"/>
      <c r="EN152" s="247"/>
      <c r="EO152" s="247"/>
      <c r="EP152" s="247"/>
      <c r="EQ152" s="247"/>
      <c r="ER152" s="247"/>
      <c r="ES152" s="247"/>
      <c r="ET152" s="247"/>
      <c r="EU152" s="247"/>
      <c r="EV152" s="247"/>
      <c r="EW152" s="247"/>
      <c r="EX152" s="247"/>
      <c r="EY152" s="247"/>
      <c r="EZ152" s="247"/>
      <c r="FA152" s="247"/>
      <c r="FB152" s="247"/>
      <c r="FC152" s="247"/>
      <c r="FD152" s="247"/>
      <c r="FE152" s="247"/>
      <c r="FF152" s="247"/>
      <c r="FG152" s="247"/>
      <c r="FH152" s="247"/>
      <c r="FI152" s="247"/>
      <c r="FJ152" s="247"/>
      <c r="FK152" s="247"/>
      <c r="FL152" s="247"/>
      <c r="FM152" s="247"/>
      <c r="FN152" s="247"/>
      <c r="FO152" s="247"/>
      <c r="FP152" s="247"/>
      <c r="FQ152" s="247"/>
      <c r="FR152" s="247"/>
      <c r="FS152" s="247"/>
      <c r="FT152" s="247"/>
      <c r="FU152" s="247"/>
      <c r="FV152" s="247"/>
      <c r="FW152" s="247"/>
      <c r="FX152" s="247"/>
      <c r="FY152" s="247"/>
      <c r="FZ152" s="247"/>
      <c r="GA152" s="247"/>
      <c r="GB152" s="247"/>
      <c r="GC152" s="247"/>
      <c r="GD152" s="247"/>
      <c r="GE152" s="247"/>
      <c r="GF152" s="247"/>
      <c r="GG152" s="247"/>
      <c r="GH152" s="247"/>
      <c r="GI152" s="247"/>
      <c r="GJ152" s="247"/>
      <c r="GK152" s="247"/>
      <c r="GL152" s="247"/>
      <c r="GM152" s="247"/>
      <c r="GN152" s="247"/>
      <c r="GO152" s="247"/>
      <c r="GP152" s="247"/>
      <c r="GQ152" s="247"/>
      <c r="GR152" s="247"/>
      <c r="GS152" s="247"/>
      <c r="GT152" s="247"/>
      <c r="GU152" s="247"/>
      <c r="GV152" s="247"/>
      <c r="GW152" s="247"/>
      <c r="GX152" s="247"/>
      <c r="GY152" s="247"/>
      <c r="GZ152" s="247"/>
      <c r="HA152" s="247"/>
      <c r="HB152" s="247"/>
      <c r="HC152" s="247"/>
      <c r="HD152" s="247"/>
      <c r="HE152" s="247"/>
      <c r="HF152" s="247"/>
      <c r="HG152" s="247"/>
      <c r="HH152" s="247"/>
      <c r="HI152" s="247"/>
      <c r="HJ152" s="247"/>
      <c r="HK152" s="247"/>
      <c r="HL152" s="247"/>
      <c r="HM152" s="247"/>
      <c r="HN152" s="247"/>
      <c r="HO152" s="247"/>
      <c r="HP152" s="247"/>
      <c r="HQ152" s="247"/>
      <c r="HR152" s="247"/>
      <c r="HS152" s="247"/>
      <c r="HT152" s="247"/>
      <c r="HU152" s="247"/>
      <c r="HV152" s="247"/>
      <c r="HW152" s="247"/>
      <c r="HX152" s="247"/>
      <c r="HY152" s="247"/>
      <c r="HZ152" s="247"/>
      <c r="IA152" s="247"/>
      <c r="IB152" s="247"/>
      <c r="IC152" s="247"/>
      <c r="ID152" s="247"/>
      <c r="IE152" s="247"/>
      <c r="IF152" s="247"/>
      <c r="IG152" s="247"/>
      <c r="IH152" s="247"/>
      <c r="II152" s="247"/>
      <c r="IJ152" s="247"/>
      <c r="IK152" s="247"/>
      <c r="IL152" s="247"/>
      <c r="IM152" s="247"/>
      <c r="IN152" s="247"/>
      <c r="IO152" s="247"/>
      <c r="IP152" s="247"/>
      <c r="IQ152" s="247"/>
      <c r="IR152" s="247"/>
      <c r="IS152" s="247"/>
      <c r="IT152" s="247"/>
      <c r="IU152" s="247"/>
      <c r="IV152" s="247"/>
      <c r="IW152" s="247"/>
      <c r="IX152" s="247"/>
      <c r="IY152" s="247"/>
      <c r="IZ152" s="247"/>
      <c r="JA152" s="247"/>
      <c r="JB152" s="247"/>
      <c r="JC152" s="247"/>
      <c r="JD152" s="247"/>
      <c r="JE152" s="247"/>
      <c r="JF152" s="247"/>
      <c r="JG152" s="247"/>
      <c r="JH152" s="247"/>
      <c r="JI152" s="247"/>
      <c r="JJ152" s="247"/>
      <c r="JK152" s="247"/>
      <c r="JL152" s="247"/>
      <c r="JM152" s="247"/>
      <c r="JN152" s="247"/>
      <c r="JO152" s="247"/>
      <c r="JP152" s="247"/>
      <c r="JQ152" s="247"/>
      <c r="JR152" s="247"/>
      <c r="JS152" s="247"/>
      <c r="JT152" s="247"/>
      <c r="JU152" s="247"/>
      <c r="JV152" s="247"/>
      <c r="JW152" s="247"/>
      <c r="JX152" s="247"/>
      <c r="JY152" s="247"/>
      <c r="JZ152" s="247"/>
      <c r="KA152" s="247"/>
      <c r="KB152" s="247"/>
      <c r="KC152" s="247"/>
      <c r="KD152" s="247"/>
      <c r="KE152" s="247"/>
      <c r="KF152" s="247"/>
      <c r="KG152" s="247"/>
      <c r="KH152" s="247"/>
      <c r="KI152" s="247"/>
      <c r="KJ152" s="247"/>
      <c r="KK152" s="247"/>
      <c r="KL152" s="247"/>
      <c r="KM152" s="247"/>
      <c r="KN152" s="247"/>
      <c r="KO152" s="247"/>
      <c r="KP152" s="247"/>
      <c r="KQ152" s="247"/>
      <c r="KR152" s="247"/>
      <c r="KS152" s="247"/>
      <c r="KT152" s="247"/>
      <c r="KU152" s="247"/>
      <c r="KV152" s="247"/>
      <c r="KW152" s="247"/>
      <c r="KX152" s="247"/>
      <c r="KY152" s="247"/>
      <c r="KZ152" s="247"/>
      <c r="LA152" s="247"/>
      <c r="LB152" s="247"/>
      <c r="LC152" s="247"/>
      <c r="LD152" s="247"/>
      <c r="LE152" s="247"/>
      <c r="LF152" s="247"/>
      <c r="LG152" s="247"/>
      <c r="LH152" s="247"/>
      <c r="LI152" s="247"/>
      <c r="LJ152" s="247"/>
      <c r="LK152" s="247"/>
      <c r="LL152" s="247"/>
      <c r="LM152" s="247"/>
      <c r="LN152" s="247"/>
      <c r="LO152" s="247"/>
      <c r="LP152" s="247"/>
      <c r="LQ152" s="247"/>
      <c r="LR152" s="247"/>
      <c r="LS152" s="247"/>
      <c r="LT152" s="247"/>
      <c r="LU152" s="247"/>
      <c r="LV152" s="247"/>
      <c r="LW152" s="247"/>
      <c r="LX152" s="247"/>
      <c r="LY152" s="247"/>
      <c r="LZ152" s="247"/>
      <c r="MA152" s="247"/>
      <c r="MB152" s="247"/>
      <c r="MC152" s="247"/>
      <c r="MD152" s="247"/>
      <c r="ME152" s="247"/>
      <c r="MF152" s="247"/>
      <c r="MG152" s="247"/>
      <c r="MH152" s="247"/>
      <c r="MI152" s="247"/>
      <c r="MJ152" s="247"/>
      <c r="MK152" s="247"/>
      <c r="ML152" s="247"/>
      <c r="MM152" s="247"/>
      <c r="MN152" s="247"/>
      <c r="MO152" s="247"/>
      <c r="MP152" s="247"/>
      <c r="MQ152" s="247"/>
      <c r="MR152" s="247"/>
      <c r="MS152" s="247"/>
      <c r="MT152" s="247"/>
      <c r="MU152" s="247"/>
      <c r="MV152" s="247"/>
      <c r="MW152" s="247"/>
      <c r="MX152" s="247"/>
      <c r="MY152" s="247"/>
      <c r="MZ152" s="247"/>
      <c r="NA152" s="247"/>
      <c r="NB152" s="247"/>
      <c r="NC152" s="247"/>
      <c r="ND152" s="247"/>
      <c r="NE152" s="247"/>
      <c r="NF152" s="247"/>
      <c r="NG152" s="247"/>
      <c r="NH152" s="247"/>
      <c r="NI152" s="247"/>
      <c r="NJ152" s="247"/>
      <c r="NK152" s="247"/>
      <c r="NL152" s="247"/>
      <c r="NM152" s="247"/>
      <c r="NN152" s="247"/>
      <c r="NO152" s="247"/>
      <c r="NP152" s="247"/>
      <c r="NQ152" s="247"/>
      <c r="NR152" s="247"/>
      <c r="NS152" s="247"/>
      <c r="NT152" s="247"/>
      <c r="NU152" s="247"/>
      <c r="NV152" s="247"/>
      <c r="NW152" s="247"/>
      <c r="NX152" s="247"/>
      <c r="NY152" s="247"/>
      <c r="NZ152" s="247"/>
      <c r="OA152" s="247"/>
      <c r="OB152" s="247"/>
      <c r="OC152" s="247"/>
      <c r="OD152" s="247"/>
      <c r="OE152" s="247"/>
      <c r="OF152" s="247"/>
      <c r="OG152" s="247"/>
      <c r="OH152" s="247"/>
      <c r="OI152" s="247"/>
      <c r="OJ152" s="247"/>
      <c r="OK152" s="247"/>
      <c r="OL152" s="247"/>
      <c r="OM152" s="247"/>
      <c r="ON152" s="247"/>
      <c r="OO152" s="247"/>
      <c r="OP152" s="247"/>
      <c r="OQ152" s="247"/>
      <c r="OR152" s="247"/>
      <c r="OS152" s="247"/>
      <c r="OT152" s="247"/>
      <c r="OU152" s="247"/>
      <c r="OV152" s="247"/>
      <c r="OW152" s="247"/>
      <c r="OX152" s="247"/>
      <c r="OY152" s="247"/>
      <c r="OZ152" s="247"/>
      <c r="PA152" s="247"/>
      <c r="PB152" s="247"/>
      <c r="PC152" s="247"/>
      <c r="PD152" s="247"/>
      <c r="PE152" s="247"/>
      <c r="PF152" s="247"/>
      <c r="PG152" s="247"/>
      <c r="PH152" s="247"/>
      <c r="PI152" s="247"/>
      <c r="PJ152" s="247"/>
      <c r="PK152" s="247"/>
      <c r="PL152" s="247"/>
      <c r="PM152" s="247"/>
      <c r="PN152" s="247"/>
      <c r="PO152" s="247"/>
      <c r="PP152" s="247"/>
      <c r="PQ152" s="247"/>
      <c r="PR152" s="247"/>
      <c r="PS152" s="247"/>
      <c r="PT152" s="247"/>
      <c r="PU152" s="247"/>
      <c r="PV152" s="247"/>
      <c r="PW152" s="247"/>
      <c r="PX152" s="247"/>
      <c r="PY152" s="247"/>
      <c r="PZ152" s="247"/>
      <c r="QA152" s="247"/>
      <c r="QB152" s="247"/>
      <c r="QC152" s="247"/>
      <c r="QD152" s="247"/>
      <c r="QE152" s="247"/>
      <c r="QF152" s="247"/>
      <c r="QG152" s="247"/>
      <c r="QH152" s="247"/>
      <c r="QI152" s="247"/>
      <c r="QJ152" s="247"/>
      <c r="QK152" s="247"/>
      <c r="QL152" s="247"/>
      <c r="QM152" s="247"/>
      <c r="QN152" s="247"/>
      <c r="QO152" s="247"/>
      <c r="QP152" s="247"/>
      <c r="QQ152" s="247"/>
      <c r="QR152" s="247"/>
      <c r="QS152" s="247"/>
      <c r="QT152" s="247"/>
      <c r="QU152" s="247"/>
      <c r="QV152" s="247"/>
      <c r="QW152" s="247"/>
      <c r="QX152" s="247"/>
      <c r="QY152" s="247"/>
      <c r="QZ152" s="247"/>
      <c r="RA152" s="247"/>
      <c r="RB152" s="247"/>
      <c r="RC152" s="247"/>
      <c r="RD152" s="247"/>
      <c r="RE152" s="247"/>
      <c r="RF152" s="247"/>
      <c r="RG152" s="247"/>
      <c r="RH152" s="247"/>
      <c r="RI152" s="247"/>
      <c r="RJ152" s="247"/>
      <c r="RK152" s="247"/>
      <c r="RL152" s="247"/>
      <c r="RM152" s="247"/>
      <c r="RN152" s="247"/>
      <c r="RO152" s="247"/>
      <c r="RP152" s="247"/>
      <c r="RQ152" s="247"/>
      <c r="RR152" s="247"/>
      <c r="RS152" s="247"/>
      <c r="RT152" s="247"/>
      <c r="RU152" s="247"/>
      <c r="RV152" s="247"/>
      <c r="RW152" s="247"/>
      <c r="RX152" s="247"/>
      <c r="RY152" s="247"/>
      <c r="RZ152" s="247"/>
      <c r="SA152" s="247"/>
      <c r="SB152" s="247"/>
      <c r="SC152" s="247"/>
      <c r="SD152" s="247"/>
      <c r="SE152" s="247"/>
      <c r="SF152" s="247"/>
      <c r="SG152" s="247"/>
      <c r="SH152" s="247"/>
      <c r="SI152" s="247"/>
      <c r="SJ152" s="247"/>
      <c r="SK152" s="247"/>
      <c r="SL152" s="247"/>
      <c r="SM152" s="247"/>
      <c r="SN152" s="247"/>
      <c r="SO152" s="247"/>
      <c r="SP152" s="247"/>
      <c r="SQ152" s="247"/>
      <c r="SR152" s="247"/>
      <c r="SS152" s="247"/>
      <c r="ST152" s="247"/>
      <c r="SU152" s="247"/>
      <c r="SV152" s="247"/>
      <c r="SW152" s="247"/>
      <c r="SX152" s="247"/>
      <c r="SY152" s="247"/>
      <c r="SZ152" s="247"/>
      <c r="TA152" s="247"/>
      <c r="TB152" s="247"/>
      <c r="TC152" s="247"/>
      <c r="TD152" s="247"/>
      <c r="TE152" s="247"/>
      <c r="TF152" s="247"/>
      <c r="TG152" s="247"/>
      <c r="TH152" s="247"/>
      <c r="TI152" s="247"/>
      <c r="TJ152" s="247"/>
      <c r="TK152" s="247"/>
      <c r="TL152" s="247"/>
      <c r="TM152" s="247"/>
      <c r="TN152" s="247"/>
      <c r="TO152" s="247"/>
      <c r="TP152" s="247"/>
      <c r="TQ152" s="247"/>
      <c r="TR152" s="247"/>
      <c r="TS152" s="247"/>
      <c r="TT152" s="247"/>
      <c r="TU152" s="247"/>
      <c r="TV152" s="247"/>
      <c r="TW152" s="247"/>
      <c r="TX152" s="247"/>
      <c r="TY152" s="247"/>
      <c r="TZ152" s="247"/>
      <c r="UA152" s="247"/>
      <c r="UB152" s="247"/>
      <c r="UC152" s="247"/>
      <c r="UD152" s="247"/>
      <c r="UE152" s="247"/>
      <c r="UF152" s="247"/>
      <c r="UG152" s="247"/>
      <c r="UH152" s="247"/>
      <c r="UI152" s="247"/>
      <c r="UJ152" s="247"/>
      <c r="UK152" s="247"/>
      <c r="UL152" s="247"/>
      <c r="UM152" s="247"/>
      <c r="UN152" s="247"/>
      <c r="UO152" s="247"/>
      <c r="UP152" s="247"/>
      <c r="UQ152" s="247"/>
      <c r="UR152" s="247"/>
      <c r="US152" s="247"/>
      <c r="UT152" s="247"/>
      <c r="UU152" s="247"/>
      <c r="UV152" s="247"/>
      <c r="UW152" s="247"/>
      <c r="UX152" s="247"/>
      <c r="UY152" s="247"/>
      <c r="UZ152" s="247"/>
      <c r="VA152" s="247"/>
      <c r="VB152" s="247"/>
      <c r="VC152" s="247"/>
      <c r="VD152" s="247"/>
      <c r="VE152" s="247"/>
      <c r="VF152" s="247"/>
      <c r="VG152" s="247"/>
      <c r="VH152" s="247"/>
      <c r="VI152" s="247"/>
      <c r="VJ152" s="247"/>
      <c r="VK152" s="247"/>
      <c r="VL152" s="247"/>
      <c r="VM152" s="247"/>
      <c r="VN152" s="247"/>
      <c r="VO152" s="247"/>
      <c r="VP152" s="247"/>
      <c r="VQ152" s="247"/>
      <c r="VR152" s="247"/>
      <c r="VS152" s="247"/>
      <c r="VT152" s="247"/>
      <c r="VU152" s="247"/>
      <c r="VV152" s="247"/>
      <c r="VW152" s="247"/>
      <c r="VX152" s="247"/>
      <c r="VY152" s="247"/>
      <c r="VZ152" s="247"/>
      <c r="WA152" s="247"/>
      <c r="WB152" s="247"/>
      <c r="WC152" s="247"/>
      <c r="WD152" s="247"/>
      <c r="WE152" s="247"/>
      <c r="WF152" s="247"/>
      <c r="WG152" s="247"/>
      <c r="WH152" s="247"/>
      <c r="WI152" s="247"/>
      <c r="WJ152" s="247"/>
      <c r="WK152" s="247"/>
      <c r="WL152" s="247"/>
      <c r="WM152" s="247"/>
      <c r="WN152" s="247"/>
      <c r="WO152" s="247"/>
      <c r="WP152" s="247"/>
      <c r="WQ152" s="247"/>
      <c r="WR152" s="247"/>
      <c r="WS152" s="247"/>
      <c r="WT152" s="247"/>
      <c r="WU152" s="247"/>
      <c r="WV152" s="247"/>
      <c r="WW152" s="247"/>
      <c r="WX152" s="247"/>
      <c r="WY152" s="247"/>
      <c r="WZ152" s="247"/>
      <c r="XA152" s="247"/>
      <c r="XB152" s="247"/>
      <c r="XC152" s="247"/>
      <c r="XD152" s="247"/>
      <c r="XE152" s="247"/>
      <c r="XF152" s="247"/>
      <c r="XG152" s="247"/>
      <c r="XH152" s="247"/>
      <c r="XI152" s="247"/>
      <c r="XJ152" s="247"/>
      <c r="XK152" s="247"/>
      <c r="XL152" s="247"/>
      <c r="XM152" s="247"/>
      <c r="XN152" s="247"/>
      <c r="XO152" s="247"/>
      <c r="XP152" s="247"/>
      <c r="XQ152" s="247"/>
      <c r="XR152" s="247"/>
      <c r="XS152" s="247"/>
      <c r="XT152" s="247"/>
      <c r="XU152" s="247"/>
      <c r="XV152" s="247"/>
      <c r="XW152" s="247"/>
      <c r="XX152" s="247"/>
      <c r="XY152" s="247"/>
      <c r="XZ152" s="247"/>
      <c r="YA152" s="247"/>
      <c r="YB152" s="247"/>
      <c r="YC152" s="247"/>
      <c r="YD152" s="247"/>
      <c r="YE152" s="247"/>
      <c r="YF152" s="247"/>
      <c r="YG152" s="247"/>
      <c r="YH152" s="247"/>
      <c r="YI152" s="247"/>
      <c r="YJ152" s="247"/>
      <c r="YK152" s="247"/>
      <c r="YL152" s="247"/>
      <c r="YM152" s="247"/>
      <c r="YN152" s="247"/>
      <c r="YO152" s="247"/>
      <c r="YP152" s="247"/>
      <c r="YQ152" s="247"/>
      <c r="YR152" s="247"/>
      <c r="YS152" s="247"/>
      <c r="YT152" s="247"/>
      <c r="YU152" s="247"/>
      <c r="YV152" s="247"/>
      <c r="YW152" s="247"/>
      <c r="YX152" s="247"/>
      <c r="YY152" s="247"/>
      <c r="YZ152" s="247"/>
      <c r="ZA152" s="247"/>
      <c r="ZB152" s="247"/>
      <c r="ZC152" s="247"/>
      <c r="ZD152" s="247"/>
      <c r="ZE152" s="247"/>
      <c r="ZF152" s="247"/>
      <c r="ZG152" s="247"/>
      <c r="ZH152" s="247"/>
      <c r="ZI152" s="247"/>
      <c r="ZJ152" s="247"/>
      <c r="ZK152" s="247"/>
      <c r="ZL152" s="247"/>
      <c r="ZM152" s="247"/>
      <c r="ZN152" s="247"/>
      <c r="ZO152" s="247"/>
      <c r="ZP152" s="247"/>
      <c r="ZQ152" s="247"/>
      <c r="ZR152" s="247"/>
      <c r="ZS152" s="247"/>
      <c r="ZT152" s="247"/>
      <c r="ZU152" s="247"/>
      <c r="ZV152" s="247"/>
      <c r="ZW152" s="247"/>
      <c r="ZX152" s="247"/>
      <c r="ZY152" s="247"/>
      <c r="ZZ152" s="247"/>
      <c r="AAA152" s="247"/>
      <c r="AAB152" s="247"/>
      <c r="AAC152" s="247"/>
      <c r="AAD152" s="247"/>
      <c r="AAE152" s="247"/>
      <c r="AAF152" s="247"/>
      <c r="AAG152" s="247"/>
      <c r="AAH152" s="247"/>
      <c r="AAI152" s="247"/>
      <c r="AAJ152" s="247"/>
      <c r="AAK152" s="247"/>
      <c r="AAL152" s="247"/>
      <c r="AAM152" s="247"/>
      <c r="AAN152" s="247"/>
      <c r="AAO152" s="247"/>
      <c r="AAP152" s="247"/>
      <c r="AAQ152" s="247"/>
      <c r="AAR152" s="247"/>
      <c r="AAS152" s="247"/>
      <c r="AAT152" s="247"/>
      <c r="AAU152" s="247"/>
      <c r="AAV152" s="247"/>
      <c r="AAW152" s="247"/>
      <c r="AAX152" s="247"/>
      <c r="AAY152" s="247"/>
      <c r="AAZ152" s="247"/>
      <c r="ABA152" s="247"/>
      <c r="ABB152" s="247"/>
      <c r="ABC152" s="247"/>
      <c r="ABD152" s="247"/>
      <c r="ABE152" s="247"/>
      <c r="ABF152" s="247"/>
      <c r="ABG152" s="247"/>
      <c r="ABH152" s="247"/>
      <c r="ABI152" s="247"/>
      <c r="ABJ152" s="247"/>
      <c r="ABK152" s="247"/>
      <c r="ABL152" s="247"/>
      <c r="ABM152" s="247"/>
      <c r="ABN152" s="247"/>
      <c r="ABO152" s="247"/>
      <c r="ABP152" s="247"/>
      <c r="ABQ152" s="247"/>
      <c r="ABR152" s="247"/>
      <c r="ABS152" s="247"/>
      <c r="ABT152" s="247"/>
      <c r="ABU152" s="247"/>
      <c r="ABV152" s="247"/>
      <c r="ABW152" s="247"/>
      <c r="ABX152" s="247"/>
      <c r="ABY152" s="247"/>
      <c r="ABZ152" s="247"/>
      <c r="ACA152" s="247"/>
      <c r="ACB152" s="247"/>
      <c r="ACC152" s="247"/>
      <c r="ACD152" s="247"/>
      <c r="ACE152" s="247"/>
      <c r="ACF152" s="247"/>
      <c r="ACG152" s="247"/>
      <c r="ACH152" s="247"/>
      <c r="ACI152" s="247"/>
      <c r="ACJ152" s="247"/>
      <c r="ACK152" s="247"/>
      <c r="ACL152" s="247"/>
      <c r="ACM152" s="247"/>
      <c r="ACN152" s="247"/>
      <c r="ACO152" s="247"/>
      <c r="ACP152" s="247"/>
      <c r="ACQ152" s="247"/>
      <c r="ACR152" s="247"/>
      <c r="ACS152" s="247"/>
      <c r="ACT152" s="247"/>
      <c r="ACU152" s="247"/>
      <c r="ACV152" s="247"/>
      <c r="ACW152" s="247"/>
      <c r="ACX152" s="247"/>
      <c r="ACY152" s="247"/>
      <c r="ACZ152" s="247"/>
      <c r="ADA152" s="247"/>
      <c r="ADB152" s="247"/>
      <c r="ADC152" s="247"/>
      <c r="ADD152" s="247"/>
      <c r="ADE152" s="247"/>
      <c r="ADF152" s="247"/>
      <c r="ADG152" s="247"/>
      <c r="ADH152" s="247"/>
      <c r="ADI152" s="247"/>
      <c r="ADJ152" s="247"/>
      <c r="ADK152" s="247"/>
      <c r="ADL152" s="247"/>
      <c r="ADM152" s="247"/>
      <c r="ADN152" s="247"/>
      <c r="ADO152" s="247"/>
      <c r="ADP152" s="247"/>
      <c r="ADQ152" s="247"/>
      <c r="ADR152" s="247"/>
      <c r="ADS152" s="247"/>
      <c r="ADT152" s="247"/>
      <c r="ADU152" s="247"/>
      <c r="ADV152" s="247"/>
      <c r="ADW152" s="247"/>
      <c r="ADX152" s="247"/>
      <c r="ADY152" s="247"/>
      <c r="ADZ152" s="247"/>
      <c r="AEA152" s="247"/>
      <c r="AEB152" s="247"/>
      <c r="AEC152" s="247"/>
      <c r="AED152" s="247"/>
      <c r="AEE152" s="247"/>
      <c r="AEF152" s="247"/>
      <c r="AEG152" s="247"/>
      <c r="AEH152" s="247"/>
      <c r="AEI152" s="247"/>
      <c r="AEJ152" s="247"/>
      <c r="AEK152" s="247"/>
      <c r="AEL152" s="247"/>
      <c r="AEM152" s="247"/>
      <c r="AEN152" s="247"/>
      <c r="AEO152" s="247"/>
      <c r="AEP152" s="247"/>
      <c r="AEQ152" s="247"/>
      <c r="AER152" s="247"/>
      <c r="AES152" s="247"/>
      <c r="AET152" s="247"/>
      <c r="AEU152" s="247"/>
      <c r="AEV152" s="247"/>
      <c r="AEW152" s="247"/>
      <c r="AEX152" s="247"/>
      <c r="AEY152" s="247"/>
      <c r="AEZ152" s="247"/>
      <c r="AFA152" s="247"/>
      <c r="AFB152" s="247"/>
      <c r="AFC152" s="247"/>
      <c r="AFD152" s="247"/>
      <c r="AFE152" s="247"/>
      <c r="AFF152" s="247"/>
      <c r="AFG152" s="247"/>
      <c r="AFH152" s="247"/>
      <c r="AFI152" s="247"/>
      <c r="AFJ152" s="247"/>
      <c r="AFK152" s="247"/>
      <c r="AFL152" s="247"/>
      <c r="AFM152" s="247"/>
      <c r="AFN152" s="247"/>
      <c r="AFO152" s="247"/>
      <c r="AFP152" s="247"/>
      <c r="AFQ152" s="247"/>
      <c r="AFR152" s="247"/>
      <c r="AFS152" s="247"/>
      <c r="AFT152" s="247"/>
      <c r="AFU152" s="247"/>
      <c r="AFV152" s="247"/>
      <c r="AFW152" s="247"/>
      <c r="AFX152" s="247"/>
      <c r="AFY152" s="247"/>
      <c r="AFZ152" s="247"/>
      <c r="AGA152" s="247"/>
      <c r="AGB152" s="247"/>
      <c r="AGC152" s="247"/>
      <c r="AGD152" s="247"/>
      <c r="AGE152" s="247"/>
      <c r="AGF152" s="247"/>
      <c r="AGG152" s="247"/>
      <c r="AGH152" s="247"/>
      <c r="AGI152" s="247"/>
      <c r="AGJ152" s="247"/>
      <c r="AGK152" s="247"/>
      <c r="AGL152" s="247"/>
      <c r="AGM152" s="247"/>
      <c r="AGN152" s="247"/>
      <c r="AGO152" s="247"/>
      <c r="AGP152" s="247"/>
      <c r="AGQ152" s="247"/>
      <c r="AGR152" s="247"/>
      <c r="AGS152" s="247"/>
      <c r="AGT152" s="247"/>
      <c r="AGU152" s="247"/>
      <c r="AGV152" s="247"/>
      <c r="AGW152" s="247"/>
      <c r="AGX152" s="247"/>
      <c r="AGY152" s="247"/>
      <c r="AGZ152" s="247"/>
      <c r="AHA152" s="247"/>
      <c r="AHB152" s="247"/>
      <c r="AHC152" s="247"/>
      <c r="AHD152" s="247"/>
      <c r="AHE152" s="247"/>
      <c r="AHF152" s="247"/>
      <c r="AHG152" s="247"/>
      <c r="AHH152" s="247"/>
      <c r="AHI152" s="247"/>
      <c r="AHJ152" s="247"/>
      <c r="AHK152" s="247"/>
      <c r="AHL152" s="247"/>
      <c r="AHM152" s="247"/>
      <c r="AHN152" s="247"/>
      <c r="AHO152" s="247"/>
      <c r="AHP152" s="247"/>
      <c r="AHQ152" s="247"/>
      <c r="AHR152" s="247"/>
      <c r="AHS152" s="247"/>
      <c r="AHT152" s="247"/>
      <c r="AHU152" s="247"/>
      <c r="AHV152" s="247"/>
      <c r="AHW152" s="247"/>
      <c r="AHX152" s="247"/>
      <c r="AHY152" s="247"/>
      <c r="AHZ152" s="247"/>
      <c r="AIA152" s="247"/>
      <c r="AIB152" s="247"/>
      <c r="AIC152" s="247"/>
      <c r="AID152" s="247"/>
      <c r="AIE152" s="247"/>
      <c r="AIF152" s="247"/>
      <c r="AIG152" s="247"/>
      <c r="AIH152" s="247"/>
      <c r="AII152" s="247"/>
      <c r="AIJ152" s="247"/>
      <c r="AIK152" s="247"/>
      <c r="AIL152" s="247"/>
      <c r="AIM152" s="247"/>
      <c r="AIN152" s="247"/>
      <c r="AIO152" s="247"/>
      <c r="AIP152" s="247"/>
      <c r="AIQ152" s="247"/>
      <c r="AIR152" s="247"/>
      <c r="AIS152" s="247"/>
      <c r="AIT152" s="247"/>
      <c r="AIU152" s="247"/>
      <c r="AIV152" s="247"/>
      <c r="AIW152" s="247"/>
      <c r="AIX152" s="247"/>
      <c r="AIY152" s="247"/>
      <c r="AIZ152" s="247"/>
      <c r="AJA152" s="247"/>
      <c r="AJB152" s="247"/>
      <c r="AJC152" s="247"/>
      <c r="AJD152" s="247"/>
      <c r="AJE152" s="247"/>
      <c r="AJF152" s="247"/>
      <c r="AJG152" s="247"/>
      <c r="AJH152" s="247"/>
      <c r="AJI152" s="247"/>
      <c r="AJJ152" s="247"/>
      <c r="AJK152" s="247"/>
      <c r="AJL152" s="247"/>
      <c r="AJM152" s="247"/>
      <c r="AJN152" s="247"/>
      <c r="AJO152" s="247"/>
      <c r="AJP152" s="247"/>
      <c r="AJQ152" s="247"/>
      <c r="AJR152" s="247"/>
      <c r="AJS152" s="247"/>
      <c r="AJT152" s="247"/>
      <c r="AJU152" s="247"/>
      <c r="AJV152" s="247"/>
      <c r="AJW152" s="247"/>
      <c r="AJX152" s="247"/>
      <c r="AJY152" s="247"/>
      <c r="AJZ152" s="247"/>
      <c r="AKA152" s="247"/>
      <c r="AKB152" s="247"/>
      <c r="AKC152" s="247"/>
      <c r="AKD152" s="247"/>
      <c r="AKE152" s="247"/>
      <c r="AKF152" s="247"/>
      <c r="AKG152" s="247"/>
      <c r="AKH152" s="247"/>
      <c r="AKI152" s="247"/>
      <c r="AKJ152" s="247"/>
      <c r="AKK152" s="247"/>
      <c r="AKL152" s="247"/>
      <c r="AKM152" s="247"/>
      <c r="AKN152" s="247"/>
      <c r="AKO152" s="247"/>
      <c r="AKP152" s="247"/>
      <c r="AKQ152" s="247"/>
      <c r="AKR152" s="247"/>
      <c r="AKS152" s="247"/>
      <c r="AKT152" s="247"/>
      <c r="AKU152" s="247"/>
      <c r="AKV152" s="247"/>
      <c r="AKW152" s="247"/>
      <c r="AKX152" s="247"/>
      <c r="AKY152" s="247"/>
      <c r="AKZ152" s="247"/>
      <c r="ALA152" s="247"/>
      <c r="ALB152" s="247"/>
      <c r="ALC152" s="247"/>
      <c r="ALD152" s="247"/>
      <c r="ALE152" s="247"/>
      <c r="ALF152" s="247"/>
      <c r="ALG152" s="247"/>
      <c r="ALH152" s="247"/>
      <c r="ALI152" s="247"/>
      <c r="ALJ152" s="247"/>
      <c r="ALK152" s="247"/>
      <c r="ALL152" s="247"/>
      <c r="ALM152" s="247"/>
      <c r="ALN152" s="247"/>
      <c r="ALO152" s="247"/>
      <c r="ALP152" s="247"/>
    </row>
    <row r="153" spans="1:1004" ht="72.75" customHeight="1" x14ac:dyDescent="0.2">
      <c r="A153" s="344">
        <v>7.6</v>
      </c>
      <c r="B153" s="345" t="s">
        <v>423</v>
      </c>
      <c r="C153" s="290">
        <v>1</v>
      </c>
      <c r="D153" s="293" t="s">
        <v>5</v>
      </c>
      <c r="E153" s="272"/>
      <c r="F153" s="290">
        <f t="shared" si="4"/>
        <v>0</v>
      </c>
      <c r="G153" s="322"/>
      <c r="H153" s="247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7"/>
      <c r="AE153" s="247"/>
      <c r="AF153" s="247"/>
      <c r="AG153" s="247"/>
      <c r="AH153" s="247"/>
      <c r="AI153" s="247"/>
      <c r="AJ153" s="247"/>
      <c r="AK153" s="247"/>
      <c r="AL153" s="247"/>
      <c r="AM153" s="247"/>
      <c r="AN153" s="247"/>
      <c r="AO153" s="247"/>
      <c r="AP153" s="247"/>
      <c r="AQ153" s="247"/>
      <c r="AR153" s="247"/>
      <c r="AS153" s="247"/>
      <c r="AT153" s="247"/>
      <c r="AU153" s="247"/>
      <c r="AV153" s="247"/>
      <c r="AW153" s="247"/>
      <c r="AX153" s="247"/>
      <c r="AY153" s="247"/>
      <c r="AZ153" s="247"/>
      <c r="BA153" s="247"/>
      <c r="BB153" s="247"/>
      <c r="BC153" s="247"/>
      <c r="BD153" s="247"/>
      <c r="BE153" s="247"/>
      <c r="BF153" s="247"/>
      <c r="BG153" s="247"/>
      <c r="BH153" s="247"/>
      <c r="BI153" s="247"/>
      <c r="BJ153" s="247"/>
      <c r="BK153" s="247"/>
      <c r="BL153" s="247"/>
      <c r="BM153" s="247"/>
      <c r="BN153" s="247"/>
      <c r="BO153" s="247"/>
      <c r="BP153" s="247"/>
      <c r="BQ153" s="247"/>
      <c r="BR153" s="247"/>
      <c r="BS153" s="247"/>
      <c r="BT153" s="247"/>
      <c r="BU153" s="247"/>
      <c r="BV153" s="247"/>
      <c r="BW153" s="247"/>
      <c r="BX153" s="247"/>
      <c r="BY153" s="247"/>
      <c r="BZ153" s="247"/>
      <c r="CA153" s="247"/>
      <c r="CB153" s="247"/>
      <c r="CC153" s="247"/>
      <c r="CD153" s="247"/>
      <c r="CE153" s="247"/>
      <c r="CF153" s="247"/>
      <c r="CG153" s="247"/>
      <c r="CH153" s="247"/>
      <c r="CI153" s="247"/>
      <c r="CJ153" s="247"/>
      <c r="CK153" s="247"/>
      <c r="CL153" s="247"/>
      <c r="CM153" s="247"/>
      <c r="CN153" s="247"/>
      <c r="CO153" s="247"/>
      <c r="CP153" s="247"/>
      <c r="CQ153" s="247"/>
      <c r="CR153" s="247"/>
      <c r="CS153" s="247"/>
      <c r="CT153" s="247"/>
      <c r="CU153" s="247"/>
      <c r="CV153" s="247"/>
      <c r="CW153" s="247"/>
      <c r="CX153" s="247"/>
      <c r="CY153" s="247"/>
      <c r="CZ153" s="247"/>
      <c r="DA153" s="247"/>
      <c r="DB153" s="247"/>
      <c r="DC153" s="247"/>
      <c r="DD153" s="247"/>
      <c r="DE153" s="247"/>
      <c r="DF153" s="247"/>
      <c r="DG153" s="247"/>
      <c r="DH153" s="247"/>
      <c r="DI153" s="247"/>
      <c r="DJ153" s="247"/>
      <c r="DK153" s="247"/>
      <c r="DL153" s="247"/>
      <c r="DM153" s="247"/>
      <c r="DN153" s="247"/>
      <c r="DO153" s="247"/>
      <c r="DP153" s="247"/>
      <c r="DQ153" s="247"/>
      <c r="DR153" s="247"/>
      <c r="DS153" s="247"/>
      <c r="DT153" s="247"/>
      <c r="DU153" s="247"/>
      <c r="DV153" s="247"/>
      <c r="DW153" s="247"/>
      <c r="DX153" s="247"/>
      <c r="DY153" s="247"/>
      <c r="DZ153" s="247"/>
      <c r="EA153" s="247"/>
      <c r="EB153" s="247"/>
      <c r="EC153" s="247"/>
      <c r="ED153" s="247"/>
      <c r="EE153" s="247"/>
      <c r="EF153" s="247"/>
      <c r="EG153" s="247"/>
      <c r="EH153" s="247"/>
      <c r="EI153" s="247"/>
      <c r="EJ153" s="247"/>
      <c r="EK153" s="247"/>
      <c r="EL153" s="247"/>
      <c r="EM153" s="247"/>
      <c r="EN153" s="247"/>
      <c r="EO153" s="247"/>
      <c r="EP153" s="247"/>
      <c r="EQ153" s="247"/>
      <c r="ER153" s="247"/>
      <c r="ES153" s="247"/>
      <c r="ET153" s="247"/>
      <c r="EU153" s="247"/>
      <c r="EV153" s="247"/>
      <c r="EW153" s="247"/>
      <c r="EX153" s="247"/>
      <c r="EY153" s="247"/>
      <c r="EZ153" s="247"/>
      <c r="FA153" s="247"/>
      <c r="FB153" s="247"/>
      <c r="FC153" s="247"/>
      <c r="FD153" s="247"/>
      <c r="FE153" s="247"/>
      <c r="FF153" s="247"/>
      <c r="FG153" s="247"/>
      <c r="FH153" s="247"/>
      <c r="FI153" s="247"/>
      <c r="FJ153" s="247"/>
      <c r="FK153" s="247"/>
      <c r="FL153" s="247"/>
      <c r="FM153" s="247"/>
      <c r="FN153" s="247"/>
      <c r="FO153" s="247"/>
      <c r="FP153" s="247"/>
      <c r="FQ153" s="247"/>
      <c r="FR153" s="247"/>
      <c r="FS153" s="247"/>
      <c r="FT153" s="247"/>
      <c r="FU153" s="247"/>
      <c r="FV153" s="247"/>
      <c r="FW153" s="247"/>
      <c r="FX153" s="247"/>
      <c r="FY153" s="247"/>
      <c r="FZ153" s="247"/>
      <c r="GA153" s="247"/>
      <c r="GB153" s="247"/>
      <c r="GC153" s="247"/>
      <c r="GD153" s="247"/>
      <c r="GE153" s="247"/>
      <c r="GF153" s="247"/>
      <c r="GG153" s="247"/>
      <c r="GH153" s="247"/>
      <c r="GI153" s="247"/>
      <c r="GJ153" s="247"/>
      <c r="GK153" s="247"/>
      <c r="GL153" s="247"/>
      <c r="GM153" s="247"/>
      <c r="GN153" s="247"/>
      <c r="GO153" s="247"/>
      <c r="GP153" s="247"/>
      <c r="GQ153" s="247"/>
      <c r="GR153" s="247"/>
      <c r="GS153" s="247"/>
      <c r="GT153" s="247"/>
      <c r="GU153" s="247"/>
      <c r="GV153" s="247"/>
      <c r="GW153" s="247"/>
      <c r="GX153" s="247"/>
      <c r="GY153" s="247"/>
      <c r="GZ153" s="247"/>
      <c r="HA153" s="247"/>
      <c r="HB153" s="247"/>
      <c r="HC153" s="247"/>
      <c r="HD153" s="247"/>
      <c r="HE153" s="247"/>
      <c r="HF153" s="247"/>
      <c r="HG153" s="247"/>
      <c r="HH153" s="247"/>
      <c r="HI153" s="247"/>
      <c r="HJ153" s="247"/>
      <c r="HK153" s="247"/>
      <c r="HL153" s="247"/>
      <c r="HM153" s="247"/>
      <c r="HN153" s="247"/>
      <c r="HO153" s="247"/>
      <c r="HP153" s="247"/>
      <c r="HQ153" s="247"/>
      <c r="HR153" s="247"/>
      <c r="HS153" s="247"/>
      <c r="HT153" s="247"/>
      <c r="HU153" s="247"/>
      <c r="HV153" s="247"/>
      <c r="HW153" s="247"/>
      <c r="HX153" s="247"/>
      <c r="HY153" s="247"/>
      <c r="HZ153" s="247"/>
      <c r="IA153" s="247"/>
      <c r="IB153" s="247"/>
      <c r="IC153" s="247"/>
      <c r="ID153" s="247"/>
      <c r="IE153" s="247"/>
      <c r="IF153" s="247"/>
      <c r="IG153" s="247"/>
      <c r="IH153" s="247"/>
      <c r="II153" s="247"/>
      <c r="IJ153" s="247"/>
      <c r="IK153" s="247"/>
      <c r="IL153" s="247"/>
      <c r="IM153" s="247"/>
      <c r="IN153" s="247"/>
      <c r="IO153" s="247"/>
      <c r="IP153" s="247"/>
      <c r="IQ153" s="247"/>
      <c r="IR153" s="247"/>
      <c r="IS153" s="247"/>
      <c r="IT153" s="247"/>
      <c r="IU153" s="247"/>
      <c r="IV153" s="247"/>
      <c r="IW153" s="247"/>
      <c r="IX153" s="247"/>
      <c r="IY153" s="247"/>
      <c r="IZ153" s="247"/>
      <c r="JA153" s="247"/>
      <c r="JB153" s="247"/>
      <c r="JC153" s="247"/>
      <c r="JD153" s="247"/>
      <c r="JE153" s="247"/>
      <c r="JF153" s="247"/>
      <c r="JG153" s="247"/>
      <c r="JH153" s="247"/>
      <c r="JI153" s="247"/>
      <c r="JJ153" s="247"/>
      <c r="JK153" s="247"/>
      <c r="JL153" s="247"/>
      <c r="JM153" s="247"/>
      <c r="JN153" s="247"/>
      <c r="JO153" s="247"/>
      <c r="JP153" s="247"/>
      <c r="JQ153" s="247"/>
      <c r="JR153" s="247"/>
      <c r="JS153" s="247"/>
      <c r="JT153" s="247"/>
      <c r="JU153" s="247"/>
      <c r="JV153" s="247"/>
      <c r="JW153" s="247"/>
      <c r="JX153" s="247"/>
      <c r="JY153" s="247"/>
      <c r="JZ153" s="247"/>
      <c r="KA153" s="247"/>
      <c r="KB153" s="247"/>
      <c r="KC153" s="247"/>
      <c r="KD153" s="247"/>
      <c r="KE153" s="247"/>
      <c r="KF153" s="247"/>
      <c r="KG153" s="247"/>
      <c r="KH153" s="247"/>
      <c r="KI153" s="247"/>
      <c r="KJ153" s="247"/>
      <c r="KK153" s="247"/>
      <c r="KL153" s="247"/>
      <c r="KM153" s="247"/>
      <c r="KN153" s="247"/>
      <c r="KO153" s="247"/>
      <c r="KP153" s="247"/>
      <c r="KQ153" s="247"/>
      <c r="KR153" s="247"/>
      <c r="KS153" s="247"/>
      <c r="KT153" s="247"/>
      <c r="KU153" s="247"/>
      <c r="KV153" s="247"/>
      <c r="KW153" s="247"/>
      <c r="KX153" s="247"/>
      <c r="KY153" s="247"/>
      <c r="KZ153" s="247"/>
      <c r="LA153" s="247"/>
      <c r="LB153" s="247"/>
      <c r="LC153" s="247"/>
      <c r="LD153" s="247"/>
      <c r="LE153" s="247"/>
      <c r="LF153" s="247"/>
      <c r="LG153" s="247"/>
      <c r="LH153" s="247"/>
      <c r="LI153" s="247"/>
      <c r="LJ153" s="247"/>
      <c r="LK153" s="247"/>
      <c r="LL153" s="247"/>
      <c r="LM153" s="247"/>
      <c r="LN153" s="247"/>
      <c r="LO153" s="247"/>
      <c r="LP153" s="247"/>
      <c r="LQ153" s="247"/>
      <c r="LR153" s="247"/>
      <c r="LS153" s="247"/>
      <c r="LT153" s="247"/>
      <c r="LU153" s="247"/>
      <c r="LV153" s="247"/>
      <c r="LW153" s="247"/>
      <c r="LX153" s="247"/>
      <c r="LY153" s="247"/>
      <c r="LZ153" s="247"/>
      <c r="MA153" s="247"/>
      <c r="MB153" s="247"/>
      <c r="MC153" s="247"/>
      <c r="MD153" s="247"/>
      <c r="ME153" s="247"/>
      <c r="MF153" s="247"/>
      <c r="MG153" s="247"/>
      <c r="MH153" s="247"/>
      <c r="MI153" s="247"/>
      <c r="MJ153" s="247"/>
      <c r="MK153" s="247"/>
      <c r="ML153" s="247"/>
      <c r="MM153" s="247"/>
      <c r="MN153" s="247"/>
      <c r="MO153" s="247"/>
      <c r="MP153" s="247"/>
      <c r="MQ153" s="247"/>
      <c r="MR153" s="247"/>
      <c r="MS153" s="247"/>
      <c r="MT153" s="247"/>
      <c r="MU153" s="247"/>
      <c r="MV153" s="247"/>
      <c r="MW153" s="247"/>
      <c r="MX153" s="247"/>
      <c r="MY153" s="247"/>
      <c r="MZ153" s="247"/>
      <c r="NA153" s="247"/>
      <c r="NB153" s="247"/>
      <c r="NC153" s="247"/>
      <c r="ND153" s="247"/>
      <c r="NE153" s="247"/>
      <c r="NF153" s="247"/>
      <c r="NG153" s="247"/>
      <c r="NH153" s="247"/>
      <c r="NI153" s="247"/>
      <c r="NJ153" s="247"/>
      <c r="NK153" s="247"/>
      <c r="NL153" s="247"/>
      <c r="NM153" s="247"/>
      <c r="NN153" s="247"/>
      <c r="NO153" s="247"/>
      <c r="NP153" s="247"/>
      <c r="NQ153" s="247"/>
      <c r="NR153" s="247"/>
      <c r="NS153" s="247"/>
      <c r="NT153" s="247"/>
      <c r="NU153" s="247"/>
      <c r="NV153" s="247"/>
      <c r="NW153" s="247"/>
      <c r="NX153" s="247"/>
      <c r="NY153" s="247"/>
      <c r="NZ153" s="247"/>
      <c r="OA153" s="247"/>
      <c r="OB153" s="247"/>
      <c r="OC153" s="247"/>
      <c r="OD153" s="247"/>
      <c r="OE153" s="247"/>
      <c r="OF153" s="247"/>
      <c r="OG153" s="247"/>
      <c r="OH153" s="247"/>
      <c r="OI153" s="247"/>
      <c r="OJ153" s="247"/>
      <c r="OK153" s="247"/>
      <c r="OL153" s="247"/>
      <c r="OM153" s="247"/>
      <c r="ON153" s="247"/>
      <c r="OO153" s="247"/>
      <c r="OP153" s="247"/>
      <c r="OQ153" s="247"/>
      <c r="OR153" s="247"/>
      <c r="OS153" s="247"/>
      <c r="OT153" s="247"/>
      <c r="OU153" s="247"/>
      <c r="OV153" s="247"/>
      <c r="OW153" s="247"/>
      <c r="OX153" s="247"/>
      <c r="OY153" s="247"/>
      <c r="OZ153" s="247"/>
      <c r="PA153" s="247"/>
      <c r="PB153" s="247"/>
      <c r="PC153" s="247"/>
      <c r="PD153" s="247"/>
      <c r="PE153" s="247"/>
      <c r="PF153" s="247"/>
      <c r="PG153" s="247"/>
      <c r="PH153" s="247"/>
      <c r="PI153" s="247"/>
      <c r="PJ153" s="247"/>
      <c r="PK153" s="247"/>
      <c r="PL153" s="247"/>
      <c r="PM153" s="247"/>
      <c r="PN153" s="247"/>
      <c r="PO153" s="247"/>
      <c r="PP153" s="247"/>
      <c r="PQ153" s="247"/>
      <c r="PR153" s="247"/>
      <c r="PS153" s="247"/>
      <c r="PT153" s="247"/>
      <c r="PU153" s="247"/>
      <c r="PV153" s="247"/>
      <c r="PW153" s="247"/>
      <c r="PX153" s="247"/>
      <c r="PY153" s="247"/>
      <c r="PZ153" s="247"/>
      <c r="QA153" s="247"/>
      <c r="QB153" s="247"/>
      <c r="QC153" s="247"/>
      <c r="QD153" s="247"/>
      <c r="QE153" s="247"/>
      <c r="QF153" s="247"/>
      <c r="QG153" s="247"/>
      <c r="QH153" s="247"/>
      <c r="QI153" s="247"/>
      <c r="QJ153" s="247"/>
      <c r="QK153" s="247"/>
      <c r="QL153" s="247"/>
      <c r="QM153" s="247"/>
      <c r="QN153" s="247"/>
      <c r="QO153" s="247"/>
      <c r="QP153" s="247"/>
      <c r="QQ153" s="247"/>
      <c r="QR153" s="247"/>
      <c r="QS153" s="247"/>
      <c r="QT153" s="247"/>
      <c r="QU153" s="247"/>
      <c r="QV153" s="247"/>
      <c r="QW153" s="247"/>
      <c r="QX153" s="247"/>
      <c r="QY153" s="247"/>
      <c r="QZ153" s="247"/>
      <c r="RA153" s="247"/>
      <c r="RB153" s="247"/>
      <c r="RC153" s="247"/>
      <c r="RD153" s="247"/>
      <c r="RE153" s="247"/>
      <c r="RF153" s="247"/>
      <c r="RG153" s="247"/>
      <c r="RH153" s="247"/>
      <c r="RI153" s="247"/>
      <c r="RJ153" s="247"/>
      <c r="RK153" s="247"/>
      <c r="RL153" s="247"/>
      <c r="RM153" s="247"/>
      <c r="RN153" s="247"/>
      <c r="RO153" s="247"/>
      <c r="RP153" s="247"/>
      <c r="RQ153" s="247"/>
      <c r="RR153" s="247"/>
      <c r="RS153" s="247"/>
      <c r="RT153" s="247"/>
      <c r="RU153" s="247"/>
      <c r="RV153" s="247"/>
      <c r="RW153" s="247"/>
      <c r="RX153" s="247"/>
      <c r="RY153" s="247"/>
      <c r="RZ153" s="247"/>
      <c r="SA153" s="247"/>
      <c r="SB153" s="247"/>
      <c r="SC153" s="247"/>
      <c r="SD153" s="247"/>
      <c r="SE153" s="247"/>
      <c r="SF153" s="247"/>
      <c r="SG153" s="247"/>
      <c r="SH153" s="247"/>
      <c r="SI153" s="247"/>
      <c r="SJ153" s="247"/>
      <c r="SK153" s="247"/>
      <c r="SL153" s="247"/>
      <c r="SM153" s="247"/>
      <c r="SN153" s="247"/>
      <c r="SO153" s="247"/>
      <c r="SP153" s="247"/>
      <c r="SQ153" s="247"/>
      <c r="SR153" s="247"/>
      <c r="SS153" s="247"/>
      <c r="ST153" s="247"/>
      <c r="SU153" s="247"/>
      <c r="SV153" s="247"/>
      <c r="SW153" s="247"/>
      <c r="SX153" s="247"/>
      <c r="SY153" s="247"/>
      <c r="SZ153" s="247"/>
      <c r="TA153" s="247"/>
      <c r="TB153" s="247"/>
      <c r="TC153" s="247"/>
      <c r="TD153" s="247"/>
      <c r="TE153" s="247"/>
      <c r="TF153" s="247"/>
      <c r="TG153" s="247"/>
      <c r="TH153" s="247"/>
      <c r="TI153" s="247"/>
      <c r="TJ153" s="247"/>
      <c r="TK153" s="247"/>
      <c r="TL153" s="247"/>
      <c r="TM153" s="247"/>
      <c r="TN153" s="247"/>
      <c r="TO153" s="247"/>
      <c r="TP153" s="247"/>
      <c r="TQ153" s="247"/>
      <c r="TR153" s="247"/>
      <c r="TS153" s="247"/>
      <c r="TT153" s="247"/>
      <c r="TU153" s="247"/>
      <c r="TV153" s="247"/>
      <c r="TW153" s="247"/>
      <c r="TX153" s="247"/>
      <c r="TY153" s="247"/>
      <c r="TZ153" s="247"/>
      <c r="UA153" s="247"/>
      <c r="UB153" s="247"/>
      <c r="UC153" s="247"/>
      <c r="UD153" s="247"/>
      <c r="UE153" s="247"/>
      <c r="UF153" s="247"/>
      <c r="UG153" s="247"/>
      <c r="UH153" s="247"/>
      <c r="UI153" s="247"/>
      <c r="UJ153" s="247"/>
      <c r="UK153" s="247"/>
      <c r="UL153" s="247"/>
      <c r="UM153" s="247"/>
      <c r="UN153" s="247"/>
      <c r="UO153" s="247"/>
      <c r="UP153" s="247"/>
      <c r="UQ153" s="247"/>
      <c r="UR153" s="247"/>
      <c r="US153" s="247"/>
      <c r="UT153" s="247"/>
      <c r="UU153" s="247"/>
      <c r="UV153" s="247"/>
      <c r="UW153" s="247"/>
      <c r="UX153" s="247"/>
      <c r="UY153" s="247"/>
      <c r="UZ153" s="247"/>
      <c r="VA153" s="247"/>
      <c r="VB153" s="247"/>
      <c r="VC153" s="247"/>
      <c r="VD153" s="247"/>
      <c r="VE153" s="247"/>
      <c r="VF153" s="247"/>
      <c r="VG153" s="247"/>
      <c r="VH153" s="247"/>
      <c r="VI153" s="247"/>
      <c r="VJ153" s="247"/>
      <c r="VK153" s="247"/>
      <c r="VL153" s="247"/>
      <c r="VM153" s="247"/>
      <c r="VN153" s="247"/>
      <c r="VO153" s="247"/>
      <c r="VP153" s="247"/>
      <c r="VQ153" s="247"/>
      <c r="VR153" s="247"/>
      <c r="VS153" s="247"/>
      <c r="VT153" s="247"/>
      <c r="VU153" s="247"/>
      <c r="VV153" s="247"/>
      <c r="VW153" s="247"/>
      <c r="VX153" s="247"/>
      <c r="VY153" s="247"/>
      <c r="VZ153" s="247"/>
      <c r="WA153" s="247"/>
      <c r="WB153" s="247"/>
      <c r="WC153" s="247"/>
      <c r="WD153" s="247"/>
      <c r="WE153" s="247"/>
      <c r="WF153" s="247"/>
      <c r="WG153" s="247"/>
      <c r="WH153" s="247"/>
      <c r="WI153" s="247"/>
      <c r="WJ153" s="247"/>
      <c r="WK153" s="247"/>
      <c r="WL153" s="247"/>
      <c r="WM153" s="247"/>
      <c r="WN153" s="247"/>
      <c r="WO153" s="247"/>
      <c r="WP153" s="247"/>
      <c r="WQ153" s="247"/>
      <c r="WR153" s="247"/>
      <c r="WS153" s="247"/>
      <c r="WT153" s="247"/>
      <c r="WU153" s="247"/>
      <c r="WV153" s="247"/>
      <c r="WW153" s="247"/>
      <c r="WX153" s="247"/>
      <c r="WY153" s="247"/>
      <c r="WZ153" s="247"/>
      <c r="XA153" s="247"/>
      <c r="XB153" s="247"/>
      <c r="XC153" s="247"/>
      <c r="XD153" s="247"/>
      <c r="XE153" s="247"/>
      <c r="XF153" s="247"/>
      <c r="XG153" s="247"/>
      <c r="XH153" s="247"/>
      <c r="XI153" s="247"/>
      <c r="XJ153" s="247"/>
      <c r="XK153" s="247"/>
      <c r="XL153" s="247"/>
      <c r="XM153" s="247"/>
      <c r="XN153" s="247"/>
      <c r="XO153" s="247"/>
      <c r="XP153" s="247"/>
      <c r="XQ153" s="247"/>
      <c r="XR153" s="247"/>
      <c r="XS153" s="247"/>
      <c r="XT153" s="247"/>
      <c r="XU153" s="247"/>
      <c r="XV153" s="247"/>
      <c r="XW153" s="247"/>
      <c r="XX153" s="247"/>
      <c r="XY153" s="247"/>
      <c r="XZ153" s="247"/>
      <c r="YA153" s="247"/>
      <c r="YB153" s="247"/>
      <c r="YC153" s="247"/>
      <c r="YD153" s="247"/>
      <c r="YE153" s="247"/>
      <c r="YF153" s="247"/>
      <c r="YG153" s="247"/>
      <c r="YH153" s="247"/>
      <c r="YI153" s="247"/>
      <c r="YJ153" s="247"/>
      <c r="YK153" s="247"/>
      <c r="YL153" s="247"/>
      <c r="YM153" s="247"/>
      <c r="YN153" s="247"/>
      <c r="YO153" s="247"/>
      <c r="YP153" s="247"/>
      <c r="YQ153" s="247"/>
      <c r="YR153" s="247"/>
      <c r="YS153" s="247"/>
      <c r="YT153" s="247"/>
      <c r="YU153" s="247"/>
      <c r="YV153" s="247"/>
      <c r="YW153" s="247"/>
      <c r="YX153" s="247"/>
      <c r="YY153" s="247"/>
      <c r="YZ153" s="247"/>
      <c r="ZA153" s="247"/>
      <c r="ZB153" s="247"/>
      <c r="ZC153" s="247"/>
      <c r="ZD153" s="247"/>
      <c r="ZE153" s="247"/>
      <c r="ZF153" s="247"/>
      <c r="ZG153" s="247"/>
      <c r="ZH153" s="247"/>
      <c r="ZI153" s="247"/>
      <c r="ZJ153" s="247"/>
      <c r="ZK153" s="247"/>
      <c r="ZL153" s="247"/>
      <c r="ZM153" s="247"/>
      <c r="ZN153" s="247"/>
      <c r="ZO153" s="247"/>
      <c r="ZP153" s="247"/>
      <c r="ZQ153" s="247"/>
      <c r="ZR153" s="247"/>
      <c r="ZS153" s="247"/>
      <c r="ZT153" s="247"/>
      <c r="ZU153" s="247"/>
      <c r="ZV153" s="247"/>
      <c r="ZW153" s="247"/>
      <c r="ZX153" s="247"/>
      <c r="ZY153" s="247"/>
      <c r="ZZ153" s="247"/>
      <c r="AAA153" s="247"/>
      <c r="AAB153" s="247"/>
      <c r="AAC153" s="247"/>
      <c r="AAD153" s="247"/>
      <c r="AAE153" s="247"/>
      <c r="AAF153" s="247"/>
      <c r="AAG153" s="247"/>
      <c r="AAH153" s="247"/>
      <c r="AAI153" s="247"/>
      <c r="AAJ153" s="247"/>
      <c r="AAK153" s="247"/>
      <c r="AAL153" s="247"/>
      <c r="AAM153" s="247"/>
      <c r="AAN153" s="247"/>
      <c r="AAO153" s="247"/>
      <c r="AAP153" s="247"/>
      <c r="AAQ153" s="247"/>
      <c r="AAR153" s="247"/>
      <c r="AAS153" s="247"/>
      <c r="AAT153" s="247"/>
      <c r="AAU153" s="247"/>
      <c r="AAV153" s="247"/>
      <c r="AAW153" s="247"/>
      <c r="AAX153" s="247"/>
      <c r="AAY153" s="247"/>
      <c r="AAZ153" s="247"/>
      <c r="ABA153" s="247"/>
      <c r="ABB153" s="247"/>
      <c r="ABC153" s="247"/>
      <c r="ABD153" s="247"/>
      <c r="ABE153" s="247"/>
      <c r="ABF153" s="247"/>
      <c r="ABG153" s="247"/>
      <c r="ABH153" s="247"/>
      <c r="ABI153" s="247"/>
      <c r="ABJ153" s="247"/>
      <c r="ABK153" s="247"/>
      <c r="ABL153" s="247"/>
      <c r="ABM153" s="247"/>
      <c r="ABN153" s="247"/>
      <c r="ABO153" s="247"/>
      <c r="ABP153" s="247"/>
      <c r="ABQ153" s="247"/>
      <c r="ABR153" s="247"/>
      <c r="ABS153" s="247"/>
      <c r="ABT153" s="247"/>
      <c r="ABU153" s="247"/>
      <c r="ABV153" s="247"/>
      <c r="ABW153" s="247"/>
      <c r="ABX153" s="247"/>
      <c r="ABY153" s="247"/>
      <c r="ABZ153" s="247"/>
      <c r="ACA153" s="247"/>
      <c r="ACB153" s="247"/>
      <c r="ACC153" s="247"/>
      <c r="ACD153" s="247"/>
      <c r="ACE153" s="247"/>
      <c r="ACF153" s="247"/>
      <c r="ACG153" s="247"/>
      <c r="ACH153" s="247"/>
      <c r="ACI153" s="247"/>
      <c r="ACJ153" s="247"/>
      <c r="ACK153" s="247"/>
      <c r="ACL153" s="247"/>
      <c r="ACM153" s="247"/>
      <c r="ACN153" s="247"/>
      <c r="ACO153" s="247"/>
      <c r="ACP153" s="247"/>
      <c r="ACQ153" s="247"/>
      <c r="ACR153" s="247"/>
      <c r="ACS153" s="247"/>
      <c r="ACT153" s="247"/>
      <c r="ACU153" s="247"/>
      <c r="ACV153" s="247"/>
      <c r="ACW153" s="247"/>
      <c r="ACX153" s="247"/>
      <c r="ACY153" s="247"/>
      <c r="ACZ153" s="247"/>
      <c r="ADA153" s="247"/>
      <c r="ADB153" s="247"/>
      <c r="ADC153" s="247"/>
      <c r="ADD153" s="247"/>
      <c r="ADE153" s="247"/>
      <c r="ADF153" s="247"/>
      <c r="ADG153" s="247"/>
      <c r="ADH153" s="247"/>
      <c r="ADI153" s="247"/>
      <c r="ADJ153" s="247"/>
      <c r="ADK153" s="247"/>
      <c r="ADL153" s="247"/>
      <c r="ADM153" s="247"/>
      <c r="ADN153" s="247"/>
      <c r="ADO153" s="247"/>
      <c r="ADP153" s="247"/>
      <c r="ADQ153" s="247"/>
      <c r="ADR153" s="247"/>
      <c r="ADS153" s="247"/>
      <c r="ADT153" s="247"/>
      <c r="ADU153" s="247"/>
      <c r="ADV153" s="247"/>
      <c r="ADW153" s="247"/>
      <c r="ADX153" s="247"/>
      <c r="ADY153" s="247"/>
      <c r="ADZ153" s="247"/>
      <c r="AEA153" s="247"/>
      <c r="AEB153" s="247"/>
      <c r="AEC153" s="247"/>
      <c r="AED153" s="247"/>
      <c r="AEE153" s="247"/>
      <c r="AEF153" s="247"/>
      <c r="AEG153" s="247"/>
      <c r="AEH153" s="247"/>
      <c r="AEI153" s="247"/>
      <c r="AEJ153" s="247"/>
      <c r="AEK153" s="247"/>
      <c r="AEL153" s="247"/>
      <c r="AEM153" s="247"/>
      <c r="AEN153" s="247"/>
      <c r="AEO153" s="247"/>
      <c r="AEP153" s="247"/>
      <c r="AEQ153" s="247"/>
      <c r="AER153" s="247"/>
      <c r="AES153" s="247"/>
      <c r="AET153" s="247"/>
      <c r="AEU153" s="247"/>
      <c r="AEV153" s="247"/>
      <c r="AEW153" s="247"/>
      <c r="AEX153" s="247"/>
      <c r="AEY153" s="247"/>
      <c r="AEZ153" s="247"/>
      <c r="AFA153" s="247"/>
      <c r="AFB153" s="247"/>
      <c r="AFC153" s="247"/>
      <c r="AFD153" s="247"/>
      <c r="AFE153" s="247"/>
      <c r="AFF153" s="247"/>
      <c r="AFG153" s="247"/>
      <c r="AFH153" s="247"/>
      <c r="AFI153" s="247"/>
      <c r="AFJ153" s="247"/>
      <c r="AFK153" s="247"/>
      <c r="AFL153" s="247"/>
      <c r="AFM153" s="247"/>
      <c r="AFN153" s="247"/>
      <c r="AFO153" s="247"/>
      <c r="AFP153" s="247"/>
      <c r="AFQ153" s="247"/>
      <c r="AFR153" s="247"/>
      <c r="AFS153" s="247"/>
      <c r="AFT153" s="247"/>
      <c r="AFU153" s="247"/>
      <c r="AFV153" s="247"/>
      <c r="AFW153" s="247"/>
      <c r="AFX153" s="247"/>
      <c r="AFY153" s="247"/>
      <c r="AFZ153" s="247"/>
      <c r="AGA153" s="247"/>
      <c r="AGB153" s="247"/>
      <c r="AGC153" s="247"/>
      <c r="AGD153" s="247"/>
      <c r="AGE153" s="247"/>
      <c r="AGF153" s="247"/>
      <c r="AGG153" s="247"/>
      <c r="AGH153" s="247"/>
      <c r="AGI153" s="247"/>
      <c r="AGJ153" s="247"/>
      <c r="AGK153" s="247"/>
      <c r="AGL153" s="247"/>
      <c r="AGM153" s="247"/>
      <c r="AGN153" s="247"/>
      <c r="AGO153" s="247"/>
      <c r="AGP153" s="247"/>
      <c r="AGQ153" s="247"/>
      <c r="AGR153" s="247"/>
      <c r="AGS153" s="247"/>
      <c r="AGT153" s="247"/>
      <c r="AGU153" s="247"/>
      <c r="AGV153" s="247"/>
      <c r="AGW153" s="247"/>
      <c r="AGX153" s="247"/>
      <c r="AGY153" s="247"/>
      <c r="AGZ153" s="247"/>
      <c r="AHA153" s="247"/>
      <c r="AHB153" s="247"/>
      <c r="AHC153" s="247"/>
      <c r="AHD153" s="247"/>
      <c r="AHE153" s="247"/>
      <c r="AHF153" s="247"/>
      <c r="AHG153" s="247"/>
      <c r="AHH153" s="247"/>
      <c r="AHI153" s="247"/>
      <c r="AHJ153" s="247"/>
      <c r="AHK153" s="247"/>
      <c r="AHL153" s="247"/>
      <c r="AHM153" s="247"/>
      <c r="AHN153" s="247"/>
      <c r="AHO153" s="247"/>
      <c r="AHP153" s="247"/>
      <c r="AHQ153" s="247"/>
      <c r="AHR153" s="247"/>
      <c r="AHS153" s="247"/>
      <c r="AHT153" s="247"/>
      <c r="AHU153" s="247"/>
      <c r="AHV153" s="247"/>
      <c r="AHW153" s="247"/>
      <c r="AHX153" s="247"/>
      <c r="AHY153" s="247"/>
      <c r="AHZ153" s="247"/>
      <c r="AIA153" s="247"/>
      <c r="AIB153" s="247"/>
      <c r="AIC153" s="247"/>
      <c r="AID153" s="247"/>
      <c r="AIE153" s="247"/>
      <c r="AIF153" s="247"/>
      <c r="AIG153" s="247"/>
      <c r="AIH153" s="247"/>
      <c r="AII153" s="247"/>
      <c r="AIJ153" s="247"/>
      <c r="AIK153" s="247"/>
      <c r="AIL153" s="247"/>
      <c r="AIM153" s="247"/>
      <c r="AIN153" s="247"/>
      <c r="AIO153" s="247"/>
      <c r="AIP153" s="247"/>
      <c r="AIQ153" s="247"/>
      <c r="AIR153" s="247"/>
      <c r="AIS153" s="247"/>
      <c r="AIT153" s="247"/>
      <c r="AIU153" s="247"/>
      <c r="AIV153" s="247"/>
      <c r="AIW153" s="247"/>
      <c r="AIX153" s="247"/>
      <c r="AIY153" s="247"/>
      <c r="AIZ153" s="247"/>
      <c r="AJA153" s="247"/>
      <c r="AJB153" s="247"/>
      <c r="AJC153" s="247"/>
      <c r="AJD153" s="247"/>
      <c r="AJE153" s="247"/>
      <c r="AJF153" s="247"/>
      <c r="AJG153" s="247"/>
      <c r="AJH153" s="247"/>
      <c r="AJI153" s="247"/>
      <c r="AJJ153" s="247"/>
      <c r="AJK153" s="247"/>
      <c r="AJL153" s="247"/>
      <c r="AJM153" s="247"/>
      <c r="AJN153" s="247"/>
      <c r="AJO153" s="247"/>
      <c r="AJP153" s="247"/>
      <c r="AJQ153" s="247"/>
      <c r="AJR153" s="247"/>
      <c r="AJS153" s="247"/>
      <c r="AJT153" s="247"/>
      <c r="AJU153" s="247"/>
      <c r="AJV153" s="247"/>
      <c r="AJW153" s="247"/>
      <c r="AJX153" s="247"/>
      <c r="AJY153" s="247"/>
      <c r="AJZ153" s="247"/>
      <c r="AKA153" s="247"/>
      <c r="AKB153" s="247"/>
      <c r="AKC153" s="247"/>
      <c r="AKD153" s="247"/>
      <c r="AKE153" s="247"/>
      <c r="AKF153" s="247"/>
      <c r="AKG153" s="247"/>
      <c r="AKH153" s="247"/>
      <c r="AKI153" s="247"/>
      <c r="AKJ153" s="247"/>
      <c r="AKK153" s="247"/>
      <c r="AKL153" s="247"/>
      <c r="AKM153" s="247"/>
      <c r="AKN153" s="247"/>
      <c r="AKO153" s="247"/>
      <c r="AKP153" s="247"/>
      <c r="AKQ153" s="247"/>
      <c r="AKR153" s="247"/>
      <c r="AKS153" s="247"/>
      <c r="AKT153" s="247"/>
      <c r="AKU153" s="247"/>
      <c r="AKV153" s="247"/>
      <c r="AKW153" s="247"/>
      <c r="AKX153" s="247"/>
      <c r="AKY153" s="247"/>
      <c r="AKZ153" s="247"/>
      <c r="ALA153" s="247"/>
      <c r="ALB153" s="247"/>
      <c r="ALC153" s="247"/>
      <c r="ALD153" s="247"/>
      <c r="ALE153" s="247"/>
      <c r="ALF153" s="247"/>
      <c r="ALG153" s="247"/>
      <c r="ALH153" s="247"/>
      <c r="ALI153" s="247"/>
      <c r="ALJ153" s="247"/>
      <c r="ALK153" s="247"/>
      <c r="ALL153" s="247"/>
      <c r="ALM153" s="247"/>
      <c r="ALN153" s="247"/>
      <c r="ALO153" s="247"/>
      <c r="ALP153" s="247"/>
    </row>
    <row r="154" spans="1:1004" ht="47.25" x14ac:dyDescent="0.2">
      <c r="A154" s="344">
        <v>7.7</v>
      </c>
      <c r="B154" s="345" t="s">
        <v>424</v>
      </c>
      <c r="C154" s="290">
        <v>1</v>
      </c>
      <c r="D154" s="293" t="s">
        <v>5</v>
      </c>
      <c r="E154" s="272"/>
      <c r="F154" s="290">
        <f t="shared" si="4"/>
        <v>0</v>
      </c>
      <c r="G154" s="322"/>
      <c r="H154" s="247"/>
      <c r="I154" s="247"/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247"/>
      <c r="AF154" s="247"/>
      <c r="AG154" s="247"/>
      <c r="AH154" s="247"/>
      <c r="AI154" s="247"/>
      <c r="AJ154" s="247"/>
      <c r="AK154" s="247"/>
      <c r="AL154" s="247"/>
      <c r="AM154" s="247"/>
      <c r="AN154" s="247"/>
      <c r="AO154" s="247"/>
      <c r="AP154" s="247"/>
      <c r="AQ154" s="247"/>
      <c r="AR154" s="247"/>
      <c r="AS154" s="247"/>
      <c r="AT154" s="247"/>
      <c r="AU154" s="247"/>
      <c r="AV154" s="247"/>
      <c r="AW154" s="247"/>
      <c r="AX154" s="247"/>
      <c r="AY154" s="247"/>
      <c r="AZ154" s="247"/>
      <c r="BA154" s="247"/>
      <c r="BB154" s="247"/>
      <c r="BC154" s="247"/>
      <c r="BD154" s="247"/>
      <c r="BE154" s="247"/>
      <c r="BF154" s="247"/>
      <c r="BG154" s="247"/>
      <c r="BH154" s="247"/>
      <c r="BI154" s="247"/>
      <c r="BJ154" s="247"/>
      <c r="BK154" s="247"/>
      <c r="BL154" s="247"/>
      <c r="BM154" s="247"/>
      <c r="BN154" s="247"/>
      <c r="BO154" s="247"/>
      <c r="BP154" s="247"/>
      <c r="BQ154" s="247"/>
      <c r="BR154" s="247"/>
      <c r="BS154" s="247"/>
      <c r="BT154" s="247"/>
      <c r="BU154" s="247"/>
      <c r="BV154" s="247"/>
      <c r="BW154" s="247"/>
      <c r="BX154" s="247"/>
      <c r="BY154" s="247"/>
      <c r="BZ154" s="247"/>
      <c r="CA154" s="247"/>
      <c r="CB154" s="247"/>
      <c r="CC154" s="247"/>
      <c r="CD154" s="247"/>
      <c r="CE154" s="247"/>
      <c r="CF154" s="247"/>
      <c r="CG154" s="247"/>
      <c r="CH154" s="247"/>
      <c r="CI154" s="247"/>
      <c r="CJ154" s="247"/>
      <c r="CK154" s="247"/>
      <c r="CL154" s="247"/>
      <c r="CM154" s="247"/>
      <c r="CN154" s="247"/>
      <c r="CO154" s="247"/>
      <c r="CP154" s="247"/>
      <c r="CQ154" s="247"/>
      <c r="CR154" s="247"/>
      <c r="CS154" s="247"/>
      <c r="CT154" s="247"/>
      <c r="CU154" s="247"/>
      <c r="CV154" s="247"/>
      <c r="CW154" s="247"/>
      <c r="CX154" s="247"/>
      <c r="CY154" s="247"/>
      <c r="CZ154" s="247"/>
      <c r="DA154" s="247"/>
      <c r="DB154" s="247"/>
      <c r="DC154" s="247"/>
      <c r="DD154" s="247"/>
      <c r="DE154" s="247"/>
      <c r="DF154" s="247"/>
      <c r="DG154" s="247"/>
      <c r="DH154" s="247"/>
      <c r="DI154" s="247"/>
      <c r="DJ154" s="247"/>
      <c r="DK154" s="247"/>
      <c r="DL154" s="247"/>
      <c r="DM154" s="247"/>
      <c r="DN154" s="247"/>
      <c r="DO154" s="247"/>
      <c r="DP154" s="247"/>
      <c r="DQ154" s="247"/>
      <c r="DR154" s="247"/>
      <c r="DS154" s="247"/>
      <c r="DT154" s="247"/>
      <c r="DU154" s="247"/>
      <c r="DV154" s="247"/>
      <c r="DW154" s="247"/>
      <c r="DX154" s="247"/>
      <c r="DY154" s="247"/>
      <c r="DZ154" s="247"/>
      <c r="EA154" s="247"/>
      <c r="EB154" s="247"/>
      <c r="EC154" s="247"/>
      <c r="ED154" s="247"/>
      <c r="EE154" s="247"/>
      <c r="EF154" s="247"/>
      <c r="EG154" s="247"/>
      <c r="EH154" s="247"/>
      <c r="EI154" s="247"/>
      <c r="EJ154" s="247"/>
      <c r="EK154" s="247"/>
      <c r="EL154" s="247"/>
      <c r="EM154" s="247"/>
      <c r="EN154" s="247"/>
      <c r="EO154" s="247"/>
      <c r="EP154" s="247"/>
      <c r="EQ154" s="247"/>
      <c r="ER154" s="247"/>
      <c r="ES154" s="247"/>
      <c r="ET154" s="247"/>
      <c r="EU154" s="247"/>
      <c r="EV154" s="247"/>
      <c r="EW154" s="247"/>
      <c r="EX154" s="247"/>
      <c r="EY154" s="247"/>
      <c r="EZ154" s="247"/>
      <c r="FA154" s="247"/>
      <c r="FB154" s="247"/>
      <c r="FC154" s="247"/>
      <c r="FD154" s="247"/>
      <c r="FE154" s="247"/>
      <c r="FF154" s="247"/>
      <c r="FG154" s="247"/>
      <c r="FH154" s="247"/>
      <c r="FI154" s="247"/>
      <c r="FJ154" s="247"/>
      <c r="FK154" s="247"/>
      <c r="FL154" s="247"/>
      <c r="FM154" s="247"/>
      <c r="FN154" s="247"/>
      <c r="FO154" s="247"/>
      <c r="FP154" s="247"/>
      <c r="FQ154" s="247"/>
      <c r="FR154" s="247"/>
      <c r="FS154" s="247"/>
      <c r="FT154" s="247"/>
      <c r="FU154" s="247"/>
      <c r="FV154" s="247"/>
      <c r="FW154" s="247"/>
      <c r="FX154" s="247"/>
      <c r="FY154" s="247"/>
      <c r="FZ154" s="247"/>
      <c r="GA154" s="247"/>
      <c r="GB154" s="247"/>
      <c r="GC154" s="247"/>
      <c r="GD154" s="247"/>
      <c r="GE154" s="247"/>
      <c r="GF154" s="247"/>
      <c r="GG154" s="247"/>
      <c r="GH154" s="247"/>
      <c r="GI154" s="247"/>
      <c r="GJ154" s="247"/>
      <c r="GK154" s="247"/>
      <c r="GL154" s="247"/>
      <c r="GM154" s="247"/>
      <c r="GN154" s="247"/>
      <c r="GO154" s="247"/>
      <c r="GP154" s="247"/>
      <c r="GQ154" s="247"/>
      <c r="GR154" s="247"/>
      <c r="GS154" s="247"/>
      <c r="GT154" s="247"/>
      <c r="GU154" s="247"/>
      <c r="GV154" s="247"/>
      <c r="GW154" s="247"/>
      <c r="GX154" s="247"/>
      <c r="GY154" s="247"/>
      <c r="GZ154" s="247"/>
      <c r="HA154" s="247"/>
      <c r="HB154" s="247"/>
      <c r="HC154" s="247"/>
      <c r="HD154" s="247"/>
      <c r="HE154" s="247"/>
      <c r="HF154" s="247"/>
      <c r="HG154" s="247"/>
      <c r="HH154" s="247"/>
      <c r="HI154" s="247"/>
      <c r="HJ154" s="247"/>
      <c r="HK154" s="247"/>
      <c r="HL154" s="247"/>
      <c r="HM154" s="247"/>
      <c r="HN154" s="247"/>
      <c r="HO154" s="247"/>
      <c r="HP154" s="247"/>
      <c r="HQ154" s="247"/>
      <c r="HR154" s="247"/>
      <c r="HS154" s="247"/>
      <c r="HT154" s="247"/>
      <c r="HU154" s="247"/>
      <c r="HV154" s="247"/>
      <c r="HW154" s="247"/>
      <c r="HX154" s="247"/>
      <c r="HY154" s="247"/>
      <c r="HZ154" s="247"/>
      <c r="IA154" s="247"/>
      <c r="IB154" s="247"/>
      <c r="IC154" s="247"/>
      <c r="ID154" s="247"/>
      <c r="IE154" s="247"/>
      <c r="IF154" s="247"/>
      <c r="IG154" s="247"/>
      <c r="IH154" s="247"/>
      <c r="II154" s="247"/>
      <c r="IJ154" s="247"/>
      <c r="IK154" s="247"/>
      <c r="IL154" s="247"/>
      <c r="IM154" s="247"/>
      <c r="IN154" s="247"/>
      <c r="IO154" s="247"/>
      <c r="IP154" s="247"/>
      <c r="IQ154" s="247"/>
      <c r="IR154" s="247"/>
      <c r="IS154" s="247"/>
      <c r="IT154" s="247"/>
      <c r="IU154" s="247"/>
      <c r="IV154" s="247"/>
      <c r="IW154" s="247"/>
      <c r="IX154" s="247"/>
      <c r="IY154" s="247"/>
      <c r="IZ154" s="247"/>
      <c r="JA154" s="247"/>
      <c r="JB154" s="247"/>
      <c r="JC154" s="247"/>
      <c r="JD154" s="247"/>
      <c r="JE154" s="247"/>
      <c r="JF154" s="247"/>
      <c r="JG154" s="247"/>
      <c r="JH154" s="247"/>
      <c r="JI154" s="247"/>
      <c r="JJ154" s="247"/>
      <c r="JK154" s="247"/>
      <c r="JL154" s="247"/>
      <c r="JM154" s="247"/>
      <c r="JN154" s="247"/>
      <c r="JO154" s="247"/>
      <c r="JP154" s="247"/>
      <c r="JQ154" s="247"/>
      <c r="JR154" s="247"/>
      <c r="JS154" s="247"/>
      <c r="JT154" s="247"/>
      <c r="JU154" s="247"/>
      <c r="JV154" s="247"/>
      <c r="JW154" s="247"/>
      <c r="JX154" s="247"/>
      <c r="JY154" s="247"/>
      <c r="JZ154" s="247"/>
      <c r="KA154" s="247"/>
      <c r="KB154" s="247"/>
      <c r="KC154" s="247"/>
      <c r="KD154" s="247"/>
      <c r="KE154" s="247"/>
      <c r="KF154" s="247"/>
      <c r="KG154" s="247"/>
      <c r="KH154" s="247"/>
      <c r="KI154" s="247"/>
      <c r="KJ154" s="247"/>
      <c r="KK154" s="247"/>
      <c r="KL154" s="247"/>
      <c r="KM154" s="247"/>
      <c r="KN154" s="247"/>
      <c r="KO154" s="247"/>
      <c r="KP154" s="247"/>
      <c r="KQ154" s="247"/>
      <c r="KR154" s="247"/>
      <c r="KS154" s="247"/>
      <c r="KT154" s="247"/>
      <c r="KU154" s="247"/>
      <c r="KV154" s="247"/>
      <c r="KW154" s="247"/>
      <c r="KX154" s="247"/>
      <c r="KY154" s="247"/>
      <c r="KZ154" s="247"/>
      <c r="LA154" s="247"/>
      <c r="LB154" s="247"/>
      <c r="LC154" s="247"/>
      <c r="LD154" s="247"/>
      <c r="LE154" s="247"/>
      <c r="LF154" s="247"/>
      <c r="LG154" s="247"/>
      <c r="LH154" s="247"/>
      <c r="LI154" s="247"/>
      <c r="LJ154" s="247"/>
      <c r="LK154" s="247"/>
      <c r="LL154" s="247"/>
      <c r="LM154" s="247"/>
      <c r="LN154" s="247"/>
      <c r="LO154" s="247"/>
      <c r="LP154" s="247"/>
      <c r="LQ154" s="247"/>
      <c r="LR154" s="247"/>
      <c r="LS154" s="247"/>
      <c r="LT154" s="247"/>
      <c r="LU154" s="247"/>
      <c r="LV154" s="247"/>
      <c r="LW154" s="247"/>
      <c r="LX154" s="247"/>
      <c r="LY154" s="247"/>
      <c r="LZ154" s="247"/>
      <c r="MA154" s="247"/>
      <c r="MB154" s="247"/>
      <c r="MC154" s="247"/>
      <c r="MD154" s="247"/>
      <c r="ME154" s="247"/>
      <c r="MF154" s="247"/>
      <c r="MG154" s="247"/>
      <c r="MH154" s="247"/>
      <c r="MI154" s="247"/>
      <c r="MJ154" s="247"/>
      <c r="MK154" s="247"/>
      <c r="ML154" s="247"/>
      <c r="MM154" s="247"/>
      <c r="MN154" s="247"/>
      <c r="MO154" s="247"/>
      <c r="MP154" s="247"/>
      <c r="MQ154" s="247"/>
      <c r="MR154" s="247"/>
      <c r="MS154" s="247"/>
      <c r="MT154" s="247"/>
      <c r="MU154" s="247"/>
      <c r="MV154" s="247"/>
      <c r="MW154" s="247"/>
      <c r="MX154" s="247"/>
      <c r="MY154" s="247"/>
      <c r="MZ154" s="247"/>
      <c r="NA154" s="247"/>
      <c r="NB154" s="247"/>
      <c r="NC154" s="247"/>
      <c r="ND154" s="247"/>
      <c r="NE154" s="247"/>
      <c r="NF154" s="247"/>
      <c r="NG154" s="247"/>
      <c r="NH154" s="247"/>
      <c r="NI154" s="247"/>
      <c r="NJ154" s="247"/>
      <c r="NK154" s="247"/>
      <c r="NL154" s="247"/>
      <c r="NM154" s="247"/>
      <c r="NN154" s="247"/>
      <c r="NO154" s="247"/>
      <c r="NP154" s="247"/>
      <c r="NQ154" s="247"/>
      <c r="NR154" s="247"/>
      <c r="NS154" s="247"/>
      <c r="NT154" s="247"/>
      <c r="NU154" s="247"/>
      <c r="NV154" s="247"/>
      <c r="NW154" s="247"/>
      <c r="NX154" s="247"/>
      <c r="NY154" s="247"/>
      <c r="NZ154" s="247"/>
      <c r="OA154" s="247"/>
      <c r="OB154" s="247"/>
      <c r="OC154" s="247"/>
      <c r="OD154" s="247"/>
      <c r="OE154" s="247"/>
      <c r="OF154" s="247"/>
      <c r="OG154" s="247"/>
      <c r="OH154" s="247"/>
      <c r="OI154" s="247"/>
      <c r="OJ154" s="247"/>
      <c r="OK154" s="247"/>
      <c r="OL154" s="247"/>
      <c r="OM154" s="247"/>
      <c r="ON154" s="247"/>
      <c r="OO154" s="247"/>
      <c r="OP154" s="247"/>
      <c r="OQ154" s="247"/>
      <c r="OR154" s="247"/>
      <c r="OS154" s="247"/>
      <c r="OT154" s="247"/>
      <c r="OU154" s="247"/>
      <c r="OV154" s="247"/>
      <c r="OW154" s="247"/>
      <c r="OX154" s="247"/>
      <c r="OY154" s="247"/>
      <c r="OZ154" s="247"/>
      <c r="PA154" s="247"/>
      <c r="PB154" s="247"/>
      <c r="PC154" s="247"/>
      <c r="PD154" s="247"/>
      <c r="PE154" s="247"/>
      <c r="PF154" s="247"/>
      <c r="PG154" s="247"/>
      <c r="PH154" s="247"/>
      <c r="PI154" s="247"/>
      <c r="PJ154" s="247"/>
      <c r="PK154" s="247"/>
      <c r="PL154" s="247"/>
      <c r="PM154" s="247"/>
      <c r="PN154" s="247"/>
      <c r="PO154" s="247"/>
      <c r="PP154" s="247"/>
      <c r="PQ154" s="247"/>
      <c r="PR154" s="247"/>
      <c r="PS154" s="247"/>
      <c r="PT154" s="247"/>
      <c r="PU154" s="247"/>
      <c r="PV154" s="247"/>
      <c r="PW154" s="247"/>
      <c r="PX154" s="247"/>
      <c r="PY154" s="247"/>
      <c r="PZ154" s="247"/>
      <c r="QA154" s="247"/>
      <c r="QB154" s="247"/>
      <c r="QC154" s="247"/>
      <c r="QD154" s="247"/>
      <c r="QE154" s="247"/>
      <c r="QF154" s="247"/>
      <c r="QG154" s="247"/>
      <c r="QH154" s="247"/>
      <c r="QI154" s="247"/>
      <c r="QJ154" s="247"/>
      <c r="QK154" s="247"/>
      <c r="QL154" s="247"/>
      <c r="QM154" s="247"/>
      <c r="QN154" s="247"/>
      <c r="QO154" s="247"/>
      <c r="QP154" s="247"/>
      <c r="QQ154" s="247"/>
      <c r="QR154" s="247"/>
      <c r="QS154" s="247"/>
      <c r="QT154" s="247"/>
      <c r="QU154" s="247"/>
      <c r="QV154" s="247"/>
      <c r="QW154" s="247"/>
      <c r="QX154" s="247"/>
      <c r="QY154" s="247"/>
      <c r="QZ154" s="247"/>
      <c r="RA154" s="247"/>
      <c r="RB154" s="247"/>
      <c r="RC154" s="247"/>
      <c r="RD154" s="247"/>
      <c r="RE154" s="247"/>
      <c r="RF154" s="247"/>
      <c r="RG154" s="247"/>
      <c r="RH154" s="247"/>
      <c r="RI154" s="247"/>
      <c r="RJ154" s="247"/>
      <c r="RK154" s="247"/>
      <c r="RL154" s="247"/>
      <c r="RM154" s="247"/>
      <c r="RN154" s="247"/>
      <c r="RO154" s="247"/>
      <c r="RP154" s="247"/>
      <c r="RQ154" s="247"/>
      <c r="RR154" s="247"/>
      <c r="RS154" s="247"/>
      <c r="RT154" s="247"/>
      <c r="RU154" s="247"/>
      <c r="RV154" s="247"/>
      <c r="RW154" s="247"/>
      <c r="RX154" s="247"/>
      <c r="RY154" s="247"/>
      <c r="RZ154" s="247"/>
      <c r="SA154" s="247"/>
      <c r="SB154" s="247"/>
      <c r="SC154" s="247"/>
      <c r="SD154" s="247"/>
      <c r="SE154" s="247"/>
      <c r="SF154" s="247"/>
      <c r="SG154" s="247"/>
      <c r="SH154" s="247"/>
      <c r="SI154" s="247"/>
      <c r="SJ154" s="247"/>
      <c r="SK154" s="247"/>
      <c r="SL154" s="247"/>
      <c r="SM154" s="247"/>
      <c r="SN154" s="247"/>
      <c r="SO154" s="247"/>
      <c r="SP154" s="247"/>
      <c r="SQ154" s="247"/>
      <c r="SR154" s="247"/>
      <c r="SS154" s="247"/>
      <c r="ST154" s="247"/>
      <c r="SU154" s="247"/>
      <c r="SV154" s="247"/>
      <c r="SW154" s="247"/>
      <c r="SX154" s="247"/>
      <c r="SY154" s="247"/>
      <c r="SZ154" s="247"/>
      <c r="TA154" s="247"/>
      <c r="TB154" s="247"/>
      <c r="TC154" s="247"/>
      <c r="TD154" s="247"/>
      <c r="TE154" s="247"/>
      <c r="TF154" s="247"/>
      <c r="TG154" s="247"/>
      <c r="TH154" s="247"/>
      <c r="TI154" s="247"/>
      <c r="TJ154" s="247"/>
      <c r="TK154" s="247"/>
      <c r="TL154" s="247"/>
      <c r="TM154" s="247"/>
      <c r="TN154" s="247"/>
      <c r="TO154" s="247"/>
      <c r="TP154" s="247"/>
      <c r="TQ154" s="247"/>
      <c r="TR154" s="247"/>
      <c r="TS154" s="247"/>
      <c r="TT154" s="247"/>
      <c r="TU154" s="247"/>
      <c r="TV154" s="247"/>
      <c r="TW154" s="247"/>
      <c r="TX154" s="247"/>
      <c r="TY154" s="247"/>
      <c r="TZ154" s="247"/>
      <c r="UA154" s="247"/>
      <c r="UB154" s="247"/>
      <c r="UC154" s="247"/>
      <c r="UD154" s="247"/>
      <c r="UE154" s="247"/>
      <c r="UF154" s="247"/>
      <c r="UG154" s="247"/>
      <c r="UH154" s="247"/>
      <c r="UI154" s="247"/>
      <c r="UJ154" s="247"/>
      <c r="UK154" s="247"/>
      <c r="UL154" s="247"/>
      <c r="UM154" s="247"/>
      <c r="UN154" s="247"/>
      <c r="UO154" s="247"/>
      <c r="UP154" s="247"/>
      <c r="UQ154" s="247"/>
      <c r="UR154" s="247"/>
      <c r="US154" s="247"/>
      <c r="UT154" s="247"/>
      <c r="UU154" s="247"/>
      <c r="UV154" s="247"/>
      <c r="UW154" s="247"/>
      <c r="UX154" s="247"/>
      <c r="UY154" s="247"/>
      <c r="UZ154" s="247"/>
      <c r="VA154" s="247"/>
      <c r="VB154" s="247"/>
      <c r="VC154" s="247"/>
      <c r="VD154" s="247"/>
      <c r="VE154" s="247"/>
      <c r="VF154" s="247"/>
      <c r="VG154" s="247"/>
      <c r="VH154" s="247"/>
      <c r="VI154" s="247"/>
      <c r="VJ154" s="247"/>
      <c r="VK154" s="247"/>
      <c r="VL154" s="247"/>
      <c r="VM154" s="247"/>
      <c r="VN154" s="247"/>
      <c r="VO154" s="247"/>
      <c r="VP154" s="247"/>
      <c r="VQ154" s="247"/>
      <c r="VR154" s="247"/>
      <c r="VS154" s="247"/>
      <c r="VT154" s="247"/>
      <c r="VU154" s="247"/>
      <c r="VV154" s="247"/>
      <c r="VW154" s="247"/>
      <c r="VX154" s="247"/>
      <c r="VY154" s="247"/>
      <c r="VZ154" s="247"/>
      <c r="WA154" s="247"/>
      <c r="WB154" s="247"/>
      <c r="WC154" s="247"/>
      <c r="WD154" s="247"/>
      <c r="WE154" s="247"/>
      <c r="WF154" s="247"/>
      <c r="WG154" s="247"/>
      <c r="WH154" s="247"/>
      <c r="WI154" s="247"/>
      <c r="WJ154" s="247"/>
      <c r="WK154" s="247"/>
      <c r="WL154" s="247"/>
      <c r="WM154" s="247"/>
      <c r="WN154" s="247"/>
      <c r="WO154" s="247"/>
      <c r="WP154" s="247"/>
      <c r="WQ154" s="247"/>
      <c r="WR154" s="247"/>
      <c r="WS154" s="247"/>
      <c r="WT154" s="247"/>
      <c r="WU154" s="247"/>
      <c r="WV154" s="247"/>
      <c r="WW154" s="247"/>
      <c r="WX154" s="247"/>
      <c r="WY154" s="247"/>
      <c r="WZ154" s="247"/>
      <c r="XA154" s="247"/>
      <c r="XB154" s="247"/>
      <c r="XC154" s="247"/>
      <c r="XD154" s="247"/>
      <c r="XE154" s="247"/>
      <c r="XF154" s="247"/>
      <c r="XG154" s="247"/>
      <c r="XH154" s="247"/>
      <c r="XI154" s="247"/>
      <c r="XJ154" s="247"/>
      <c r="XK154" s="247"/>
      <c r="XL154" s="247"/>
      <c r="XM154" s="247"/>
      <c r="XN154" s="247"/>
      <c r="XO154" s="247"/>
      <c r="XP154" s="247"/>
      <c r="XQ154" s="247"/>
      <c r="XR154" s="247"/>
      <c r="XS154" s="247"/>
      <c r="XT154" s="247"/>
      <c r="XU154" s="247"/>
      <c r="XV154" s="247"/>
      <c r="XW154" s="247"/>
      <c r="XX154" s="247"/>
      <c r="XY154" s="247"/>
      <c r="XZ154" s="247"/>
      <c r="YA154" s="247"/>
      <c r="YB154" s="247"/>
      <c r="YC154" s="247"/>
      <c r="YD154" s="247"/>
      <c r="YE154" s="247"/>
      <c r="YF154" s="247"/>
      <c r="YG154" s="247"/>
      <c r="YH154" s="247"/>
      <c r="YI154" s="247"/>
      <c r="YJ154" s="247"/>
      <c r="YK154" s="247"/>
      <c r="YL154" s="247"/>
      <c r="YM154" s="247"/>
      <c r="YN154" s="247"/>
      <c r="YO154" s="247"/>
      <c r="YP154" s="247"/>
      <c r="YQ154" s="247"/>
      <c r="YR154" s="247"/>
      <c r="YS154" s="247"/>
      <c r="YT154" s="247"/>
      <c r="YU154" s="247"/>
      <c r="YV154" s="247"/>
      <c r="YW154" s="247"/>
      <c r="YX154" s="247"/>
      <c r="YY154" s="247"/>
      <c r="YZ154" s="247"/>
      <c r="ZA154" s="247"/>
      <c r="ZB154" s="247"/>
      <c r="ZC154" s="247"/>
      <c r="ZD154" s="247"/>
      <c r="ZE154" s="247"/>
      <c r="ZF154" s="247"/>
      <c r="ZG154" s="247"/>
      <c r="ZH154" s="247"/>
      <c r="ZI154" s="247"/>
      <c r="ZJ154" s="247"/>
      <c r="ZK154" s="247"/>
      <c r="ZL154" s="247"/>
      <c r="ZM154" s="247"/>
      <c r="ZN154" s="247"/>
      <c r="ZO154" s="247"/>
      <c r="ZP154" s="247"/>
      <c r="ZQ154" s="247"/>
      <c r="ZR154" s="247"/>
      <c r="ZS154" s="247"/>
      <c r="ZT154" s="247"/>
      <c r="ZU154" s="247"/>
      <c r="ZV154" s="247"/>
      <c r="ZW154" s="247"/>
      <c r="ZX154" s="247"/>
      <c r="ZY154" s="247"/>
      <c r="ZZ154" s="247"/>
      <c r="AAA154" s="247"/>
      <c r="AAB154" s="247"/>
      <c r="AAC154" s="247"/>
      <c r="AAD154" s="247"/>
      <c r="AAE154" s="247"/>
      <c r="AAF154" s="247"/>
      <c r="AAG154" s="247"/>
      <c r="AAH154" s="247"/>
      <c r="AAI154" s="247"/>
      <c r="AAJ154" s="247"/>
      <c r="AAK154" s="247"/>
      <c r="AAL154" s="247"/>
      <c r="AAM154" s="247"/>
      <c r="AAN154" s="247"/>
      <c r="AAO154" s="247"/>
      <c r="AAP154" s="247"/>
      <c r="AAQ154" s="247"/>
      <c r="AAR154" s="247"/>
      <c r="AAS154" s="247"/>
      <c r="AAT154" s="247"/>
      <c r="AAU154" s="247"/>
      <c r="AAV154" s="247"/>
      <c r="AAW154" s="247"/>
      <c r="AAX154" s="247"/>
      <c r="AAY154" s="247"/>
      <c r="AAZ154" s="247"/>
      <c r="ABA154" s="247"/>
      <c r="ABB154" s="247"/>
      <c r="ABC154" s="247"/>
      <c r="ABD154" s="247"/>
      <c r="ABE154" s="247"/>
      <c r="ABF154" s="247"/>
      <c r="ABG154" s="247"/>
      <c r="ABH154" s="247"/>
      <c r="ABI154" s="247"/>
      <c r="ABJ154" s="247"/>
      <c r="ABK154" s="247"/>
      <c r="ABL154" s="247"/>
      <c r="ABM154" s="247"/>
      <c r="ABN154" s="247"/>
      <c r="ABO154" s="247"/>
      <c r="ABP154" s="247"/>
      <c r="ABQ154" s="247"/>
      <c r="ABR154" s="247"/>
      <c r="ABS154" s="247"/>
      <c r="ABT154" s="247"/>
      <c r="ABU154" s="247"/>
      <c r="ABV154" s="247"/>
      <c r="ABW154" s="247"/>
      <c r="ABX154" s="247"/>
      <c r="ABY154" s="247"/>
      <c r="ABZ154" s="247"/>
      <c r="ACA154" s="247"/>
      <c r="ACB154" s="247"/>
      <c r="ACC154" s="247"/>
      <c r="ACD154" s="247"/>
      <c r="ACE154" s="247"/>
      <c r="ACF154" s="247"/>
      <c r="ACG154" s="247"/>
      <c r="ACH154" s="247"/>
      <c r="ACI154" s="247"/>
      <c r="ACJ154" s="247"/>
      <c r="ACK154" s="247"/>
      <c r="ACL154" s="247"/>
      <c r="ACM154" s="247"/>
      <c r="ACN154" s="247"/>
      <c r="ACO154" s="247"/>
      <c r="ACP154" s="247"/>
      <c r="ACQ154" s="247"/>
      <c r="ACR154" s="247"/>
      <c r="ACS154" s="247"/>
      <c r="ACT154" s="247"/>
      <c r="ACU154" s="247"/>
      <c r="ACV154" s="247"/>
      <c r="ACW154" s="247"/>
      <c r="ACX154" s="247"/>
      <c r="ACY154" s="247"/>
      <c r="ACZ154" s="247"/>
      <c r="ADA154" s="247"/>
      <c r="ADB154" s="247"/>
      <c r="ADC154" s="247"/>
      <c r="ADD154" s="247"/>
      <c r="ADE154" s="247"/>
      <c r="ADF154" s="247"/>
      <c r="ADG154" s="247"/>
      <c r="ADH154" s="247"/>
      <c r="ADI154" s="247"/>
      <c r="ADJ154" s="247"/>
      <c r="ADK154" s="247"/>
      <c r="ADL154" s="247"/>
      <c r="ADM154" s="247"/>
      <c r="ADN154" s="247"/>
      <c r="ADO154" s="247"/>
      <c r="ADP154" s="247"/>
      <c r="ADQ154" s="247"/>
      <c r="ADR154" s="247"/>
      <c r="ADS154" s="247"/>
      <c r="ADT154" s="247"/>
      <c r="ADU154" s="247"/>
      <c r="ADV154" s="247"/>
      <c r="ADW154" s="247"/>
      <c r="ADX154" s="247"/>
      <c r="ADY154" s="247"/>
      <c r="ADZ154" s="247"/>
      <c r="AEA154" s="247"/>
      <c r="AEB154" s="247"/>
      <c r="AEC154" s="247"/>
      <c r="AED154" s="247"/>
      <c r="AEE154" s="247"/>
      <c r="AEF154" s="247"/>
      <c r="AEG154" s="247"/>
      <c r="AEH154" s="247"/>
      <c r="AEI154" s="247"/>
      <c r="AEJ154" s="247"/>
      <c r="AEK154" s="247"/>
      <c r="AEL154" s="247"/>
      <c r="AEM154" s="247"/>
      <c r="AEN154" s="247"/>
      <c r="AEO154" s="247"/>
      <c r="AEP154" s="247"/>
      <c r="AEQ154" s="247"/>
      <c r="AER154" s="247"/>
      <c r="AES154" s="247"/>
      <c r="AET154" s="247"/>
      <c r="AEU154" s="247"/>
      <c r="AEV154" s="247"/>
      <c r="AEW154" s="247"/>
      <c r="AEX154" s="247"/>
      <c r="AEY154" s="247"/>
      <c r="AEZ154" s="247"/>
      <c r="AFA154" s="247"/>
      <c r="AFB154" s="247"/>
      <c r="AFC154" s="247"/>
      <c r="AFD154" s="247"/>
      <c r="AFE154" s="247"/>
      <c r="AFF154" s="247"/>
      <c r="AFG154" s="247"/>
      <c r="AFH154" s="247"/>
      <c r="AFI154" s="247"/>
      <c r="AFJ154" s="247"/>
      <c r="AFK154" s="247"/>
      <c r="AFL154" s="247"/>
      <c r="AFM154" s="247"/>
      <c r="AFN154" s="247"/>
      <c r="AFO154" s="247"/>
      <c r="AFP154" s="247"/>
      <c r="AFQ154" s="247"/>
      <c r="AFR154" s="247"/>
      <c r="AFS154" s="247"/>
      <c r="AFT154" s="247"/>
      <c r="AFU154" s="247"/>
      <c r="AFV154" s="247"/>
      <c r="AFW154" s="247"/>
      <c r="AFX154" s="247"/>
      <c r="AFY154" s="247"/>
      <c r="AFZ154" s="247"/>
      <c r="AGA154" s="247"/>
      <c r="AGB154" s="247"/>
      <c r="AGC154" s="247"/>
      <c r="AGD154" s="247"/>
      <c r="AGE154" s="247"/>
      <c r="AGF154" s="247"/>
      <c r="AGG154" s="247"/>
      <c r="AGH154" s="247"/>
      <c r="AGI154" s="247"/>
      <c r="AGJ154" s="247"/>
      <c r="AGK154" s="247"/>
      <c r="AGL154" s="247"/>
      <c r="AGM154" s="247"/>
      <c r="AGN154" s="247"/>
      <c r="AGO154" s="247"/>
      <c r="AGP154" s="247"/>
      <c r="AGQ154" s="247"/>
      <c r="AGR154" s="247"/>
      <c r="AGS154" s="247"/>
      <c r="AGT154" s="247"/>
      <c r="AGU154" s="247"/>
      <c r="AGV154" s="247"/>
      <c r="AGW154" s="247"/>
      <c r="AGX154" s="247"/>
      <c r="AGY154" s="247"/>
      <c r="AGZ154" s="247"/>
      <c r="AHA154" s="247"/>
      <c r="AHB154" s="247"/>
      <c r="AHC154" s="247"/>
      <c r="AHD154" s="247"/>
      <c r="AHE154" s="247"/>
      <c r="AHF154" s="247"/>
      <c r="AHG154" s="247"/>
      <c r="AHH154" s="247"/>
      <c r="AHI154" s="247"/>
      <c r="AHJ154" s="247"/>
      <c r="AHK154" s="247"/>
      <c r="AHL154" s="247"/>
      <c r="AHM154" s="247"/>
      <c r="AHN154" s="247"/>
      <c r="AHO154" s="247"/>
      <c r="AHP154" s="247"/>
      <c r="AHQ154" s="247"/>
      <c r="AHR154" s="247"/>
      <c r="AHS154" s="247"/>
      <c r="AHT154" s="247"/>
      <c r="AHU154" s="247"/>
      <c r="AHV154" s="247"/>
      <c r="AHW154" s="247"/>
      <c r="AHX154" s="247"/>
      <c r="AHY154" s="247"/>
      <c r="AHZ154" s="247"/>
      <c r="AIA154" s="247"/>
      <c r="AIB154" s="247"/>
      <c r="AIC154" s="247"/>
      <c r="AID154" s="247"/>
      <c r="AIE154" s="247"/>
      <c r="AIF154" s="247"/>
      <c r="AIG154" s="247"/>
      <c r="AIH154" s="247"/>
      <c r="AII154" s="247"/>
      <c r="AIJ154" s="247"/>
      <c r="AIK154" s="247"/>
      <c r="AIL154" s="247"/>
      <c r="AIM154" s="247"/>
      <c r="AIN154" s="247"/>
      <c r="AIO154" s="247"/>
      <c r="AIP154" s="247"/>
      <c r="AIQ154" s="247"/>
      <c r="AIR154" s="247"/>
      <c r="AIS154" s="247"/>
      <c r="AIT154" s="247"/>
      <c r="AIU154" s="247"/>
      <c r="AIV154" s="247"/>
      <c r="AIW154" s="247"/>
      <c r="AIX154" s="247"/>
      <c r="AIY154" s="247"/>
      <c r="AIZ154" s="247"/>
      <c r="AJA154" s="247"/>
      <c r="AJB154" s="247"/>
      <c r="AJC154" s="247"/>
      <c r="AJD154" s="247"/>
      <c r="AJE154" s="247"/>
      <c r="AJF154" s="247"/>
      <c r="AJG154" s="247"/>
      <c r="AJH154" s="247"/>
      <c r="AJI154" s="247"/>
      <c r="AJJ154" s="247"/>
      <c r="AJK154" s="247"/>
      <c r="AJL154" s="247"/>
      <c r="AJM154" s="247"/>
      <c r="AJN154" s="247"/>
      <c r="AJO154" s="247"/>
      <c r="AJP154" s="247"/>
      <c r="AJQ154" s="247"/>
      <c r="AJR154" s="247"/>
      <c r="AJS154" s="247"/>
      <c r="AJT154" s="247"/>
      <c r="AJU154" s="247"/>
      <c r="AJV154" s="247"/>
      <c r="AJW154" s="247"/>
      <c r="AJX154" s="247"/>
      <c r="AJY154" s="247"/>
      <c r="AJZ154" s="247"/>
      <c r="AKA154" s="247"/>
      <c r="AKB154" s="247"/>
      <c r="AKC154" s="247"/>
      <c r="AKD154" s="247"/>
      <c r="AKE154" s="247"/>
      <c r="AKF154" s="247"/>
      <c r="AKG154" s="247"/>
      <c r="AKH154" s="247"/>
      <c r="AKI154" s="247"/>
      <c r="AKJ154" s="247"/>
      <c r="AKK154" s="247"/>
      <c r="AKL154" s="247"/>
      <c r="AKM154" s="247"/>
      <c r="AKN154" s="247"/>
      <c r="AKO154" s="247"/>
      <c r="AKP154" s="247"/>
      <c r="AKQ154" s="247"/>
      <c r="AKR154" s="247"/>
      <c r="AKS154" s="247"/>
      <c r="AKT154" s="247"/>
      <c r="AKU154" s="247"/>
      <c r="AKV154" s="247"/>
      <c r="AKW154" s="247"/>
      <c r="AKX154" s="247"/>
      <c r="AKY154" s="247"/>
      <c r="AKZ154" s="247"/>
      <c r="ALA154" s="247"/>
      <c r="ALB154" s="247"/>
      <c r="ALC154" s="247"/>
      <c r="ALD154" s="247"/>
      <c r="ALE154" s="247"/>
      <c r="ALF154" s="247"/>
      <c r="ALG154" s="247"/>
      <c r="ALH154" s="247"/>
      <c r="ALI154" s="247"/>
      <c r="ALJ154" s="247"/>
      <c r="ALK154" s="247"/>
      <c r="ALL154" s="247"/>
      <c r="ALM154" s="247"/>
      <c r="ALN154" s="247"/>
      <c r="ALO154" s="247"/>
      <c r="ALP154" s="247"/>
    </row>
    <row r="155" spans="1:1004" ht="54" customHeight="1" x14ac:dyDescent="0.2">
      <c r="A155" s="344">
        <v>7.8</v>
      </c>
      <c r="B155" s="345" t="s">
        <v>425</v>
      </c>
      <c r="C155" s="290">
        <v>1</v>
      </c>
      <c r="D155" s="293" t="s">
        <v>5</v>
      </c>
      <c r="E155" s="272"/>
      <c r="F155" s="290">
        <f t="shared" si="4"/>
        <v>0</v>
      </c>
      <c r="G155" s="322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  <c r="AB155" s="247"/>
      <c r="AC155" s="247"/>
      <c r="AD155" s="247"/>
      <c r="AE155" s="247"/>
      <c r="AF155" s="247"/>
      <c r="AG155" s="247"/>
      <c r="AH155" s="247"/>
      <c r="AI155" s="247"/>
      <c r="AJ155" s="247"/>
      <c r="AK155" s="247"/>
      <c r="AL155" s="247"/>
      <c r="AM155" s="247"/>
      <c r="AN155" s="247"/>
      <c r="AO155" s="247"/>
      <c r="AP155" s="247"/>
      <c r="AQ155" s="247"/>
      <c r="AR155" s="247"/>
      <c r="AS155" s="247"/>
      <c r="AT155" s="247"/>
      <c r="AU155" s="247"/>
      <c r="AV155" s="247"/>
      <c r="AW155" s="247"/>
      <c r="AX155" s="247"/>
      <c r="AY155" s="247"/>
      <c r="AZ155" s="247"/>
      <c r="BA155" s="247"/>
      <c r="BB155" s="247"/>
      <c r="BC155" s="247"/>
      <c r="BD155" s="247"/>
      <c r="BE155" s="247"/>
      <c r="BF155" s="247"/>
      <c r="BG155" s="247"/>
      <c r="BH155" s="247"/>
      <c r="BI155" s="247"/>
      <c r="BJ155" s="247"/>
      <c r="BK155" s="247"/>
      <c r="BL155" s="247"/>
      <c r="BM155" s="247"/>
      <c r="BN155" s="247"/>
      <c r="BO155" s="247"/>
      <c r="BP155" s="247"/>
      <c r="BQ155" s="247"/>
      <c r="BR155" s="247"/>
      <c r="BS155" s="247"/>
      <c r="BT155" s="247"/>
      <c r="BU155" s="247"/>
      <c r="BV155" s="247"/>
      <c r="BW155" s="247"/>
      <c r="BX155" s="247"/>
      <c r="BY155" s="247"/>
      <c r="BZ155" s="247"/>
      <c r="CA155" s="247"/>
      <c r="CB155" s="247"/>
      <c r="CC155" s="247"/>
      <c r="CD155" s="247"/>
      <c r="CE155" s="247"/>
      <c r="CF155" s="247"/>
      <c r="CG155" s="247"/>
      <c r="CH155" s="247"/>
      <c r="CI155" s="247"/>
      <c r="CJ155" s="247"/>
      <c r="CK155" s="247"/>
      <c r="CL155" s="247"/>
      <c r="CM155" s="247"/>
      <c r="CN155" s="247"/>
      <c r="CO155" s="247"/>
      <c r="CP155" s="247"/>
      <c r="CQ155" s="247"/>
      <c r="CR155" s="247"/>
      <c r="CS155" s="247"/>
      <c r="CT155" s="247"/>
      <c r="CU155" s="247"/>
      <c r="CV155" s="247"/>
      <c r="CW155" s="247"/>
      <c r="CX155" s="247"/>
      <c r="CY155" s="247"/>
      <c r="CZ155" s="247"/>
      <c r="DA155" s="247"/>
      <c r="DB155" s="247"/>
      <c r="DC155" s="247"/>
      <c r="DD155" s="247"/>
      <c r="DE155" s="247"/>
      <c r="DF155" s="247"/>
      <c r="DG155" s="247"/>
      <c r="DH155" s="247"/>
      <c r="DI155" s="247"/>
      <c r="DJ155" s="247"/>
      <c r="DK155" s="247"/>
      <c r="DL155" s="247"/>
      <c r="DM155" s="247"/>
      <c r="DN155" s="247"/>
      <c r="DO155" s="247"/>
      <c r="DP155" s="247"/>
      <c r="DQ155" s="247"/>
      <c r="DR155" s="247"/>
      <c r="DS155" s="247"/>
      <c r="DT155" s="247"/>
      <c r="DU155" s="247"/>
      <c r="DV155" s="247"/>
      <c r="DW155" s="247"/>
      <c r="DX155" s="247"/>
      <c r="DY155" s="247"/>
      <c r="DZ155" s="247"/>
      <c r="EA155" s="247"/>
      <c r="EB155" s="247"/>
      <c r="EC155" s="247"/>
      <c r="ED155" s="247"/>
      <c r="EE155" s="247"/>
      <c r="EF155" s="247"/>
      <c r="EG155" s="247"/>
      <c r="EH155" s="247"/>
      <c r="EI155" s="247"/>
      <c r="EJ155" s="247"/>
      <c r="EK155" s="247"/>
      <c r="EL155" s="247"/>
      <c r="EM155" s="247"/>
      <c r="EN155" s="247"/>
      <c r="EO155" s="247"/>
      <c r="EP155" s="247"/>
      <c r="EQ155" s="247"/>
      <c r="ER155" s="247"/>
      <c r="ES155" s="247"/>
      <c r="ET155" s="247"/>
      <c r="EU155" s="247"/>
      <c r="EV155" s="247"/>
      <c r="EW155" s="247"/>
      <c r="EX155" s="247"/>
      <c r="EY155" s="247"/>
      <c r="EZ155" s="247"/>
      <c r="FA155" s="247"/>
      <c r="FB155" s="247"/>
      <c r="FC155" s="247"/>
      <c r="FD155" s="247"/>
      <c r="FE155" s="247"/>
      <c r="FF155" s="247"/>
      <c r="FG155" s="247"/>
      <c r="FH155" s="247"/>
      <c r="FI155" s="247"/>
      <c r="FJ155" s="247"/>
      <c r="FK155" s="247"/>
      <c r="FL155" s="247"/>
      <c r="FM155" s="247"/>
      <c r="FN155" s="247"/>
      <c r="FO155" s="247"/>
      <c r="FP155" s="247"/>
      <c r="FQ155" s="247"/>
      <c r="FR155" s="247"/>
      <c r="FS155" s="247"/>
      <c r="FT155" s="247"/>
      <c r="FU155" s="247"/>
      <c r="FV155" s="247"/>
      <c r="FW155" s="247"/>
      <c r="FX155" s="247"/>
      <c r="FY155" s="247"/>
      <c r="FZ155" s="247"/>
      <c r="GA155" s="247"/>
      <c r="GB155" s="247"/>
      <c r="GC155" s="247"/>
      <c r="GD155" s="247"/>
      <c r="GE155" s="247"/>
      <c r="GF155" s="247"/>
      <c r="GG155" s="247"/>
      <c r="GH155" s="247"/>
      <c r="GI155" s="247"/>
      <c r="GJ155" s="247"/>
      <c r="GK155" s="247"/>
      <c r="GL155" s="247"/>
      <c r="GM155" s="247"/>
      <c r="GN155" s="247"/>
      <c r="GO155" s="247"/>
      <c r="GP155" s="247"/>
      <c r="GQ155" s="247"/>
      <c r="GR155" s="247"/>
      <c r="GS155" s="247"/>
      <c r="GT155" s="247"/>
      <c r="GU155" s="247"/>
      <c r="GV155" s="247"/>
      <c r="GW155" s="247"/>
      <c r="GX155" s="247"/>
      <c r="GY155" s="247"/>
      <c r="GZ155" s="247"/>
      <c r="HA155" s="247"/>
      <c r="HB155" s="247"/>
      <c r="HC155" s="247"/>
      <c r="HD155" s="247"/>
      <c r="HE155" s="247"/>
      <c r="HF155" s="247"/>
      <c r="HG155" s="247"/>
      <c r="HH155" s="247"/>
      <c r="HI155" s="247"/>
      <c r="HJ155" s="247"/>
      <c r="HK155" s="247"/>
      <c r="HL155" s="247"/>
      <c r="HM155" s="247"/>
      <c r="HN155" s="247"/>
      <c r="HO155" s="247"/>
      <c r="HP155" s="247"/>
      <c r="HQ155" s="247"/>
      <c r="HR155" s="247"/>
      <c r="HS155" s="247"/>
      <c r="HT155" s="247"/>
      <c r="HU155" s="247"/>
      <c r="HV155" s="247"/>
      <c r="HW155" s="247"/>
      <c r="HX155" s="247"/>
      <c r="HY155" s="247"/>
      <c r="HZ155" s="247"/>
      <c r="IA155" s="247"/>
      <c r="IB155" s="247"/>
      <c r="IC155" s="247"/>
      <c r="ID155" s="247"/>
      <c r="IE155" s="247"/>
      <c r="IF155" s="247"/>
      <c r="IG155" s="247"/>
      <c r="IH155" s="247"/>
      <c r="II155" s="247"/>
      <c r="IJ155" s="247"/>
      <c r="IK155" s="247"/>
      <c r="IL155" s="247"/>
      <c r="IM155" s="247"/>
      <c r="IN155" s="247"/>
      <c r="IO155" s="247"/>
      <c r="IP155" s="247"/>
      <c r="IQ155" s="247"/>
      <c r="IR155" s="247"/>
      <c r="IS155" s="247"/>
      <c r="IT155" s="247"/>
      <c r="IU155" s="247"/>
      <c r="IV155" s="247"/>
      <c r="IW155" s="247"/>
      <c r="IX155" s="247"/>
      <c r="IY155" s="247"/>
      <c r="IZ155" s="247"/>
      <c r="JA155" s="247"/>
      <c r="JB155" s="247"/>
      <c r="JC155" s="247"/>
      <c r="JD155" s="247"/>
      <c r="JE155" s="247"/>
      <c r="JF155" s="247"/>
      <c r="JG155" s="247"/>
      <c r="JH155" s="247"/>
      <c r="JI155" s="247"/>
      <c r="JJ155" s="247"/>
      <c r="JK155" s="247"/>
      <c r="JL155" s="247"/>
      <c r="JM155" s="247"/>
      <c r="JN155" s="247"/>
      <c r="JO155" s="247"/>
      <c r="JP155" s="247"/>
      <c r="JQ155" s="247"/>
      <c r="JR155" s="247"/>
      <c r="JS155" s="247"/>
      <c r="JT155" s="247"/>
      <c r="JU155" s="247"/>
      <c r="JV155" s="247"/>
      <c r="JW155" s="247"/>
      <c r="JX155" s="247"/>
      <c r="JY155" s="247"/>
      <c r="JZ155" s="247"/>
      <c r="KA155" s="247"/>
      <c r="KB155" s="247"/>
      <c r="KC155" s="247"/>
      <c r="KD155" s="247"/>
      <c r="KE155" s="247"/>
      <c r="KF155" s="247"/>
      <c r="KG155" s="247"/>
      <c r="KH155" s="247"/>
      <c r="KI155" s="247"/>
      <c r="KJ155" s="247"/>
      <c r="KK155" s="247"/>
      <c r="KL155" s="247"/>
      <c r="KM155" s="247"/>
      <c r="KN155" s="247"/>
      <c r="KO155" s="247"/>
      <c r="KP155" s="247"/>
      <c r="KQ155" s="247"/>
      <c r="KR155" s="247"/>
      <c r="KS155" s="247"/>
      <c r="KT155" s="247"/>
      <c r="KU155" s="247"/>
      <c r="KV155" s="247"/>
      <c r="KW155" s="247"/>
      <c r="KX155" s="247"/>
      <c r="KY155" s="247"/>
      <c r="KZ155" s="247"/>
      <c r="LA155" s="247"/>
      <c r="LB155" s="247"/>
      <c r="LC155" s="247"/>
      <c r="LD155" s="247"/>
      <c r="LE155" s="247"/>
      <c r="LF155" s="247"/>
      <c r="LG155" s="247"/>
      <c r="LH155" s="247"/>
      <c r="LI155" s="247"/>
      <c r="LJ155" s="247"/>
      <c r="LK155" s="247"/>
      <c r="LL155" s="247"/>
      <c r="LM155" s="247"/>
      <c r="LN155" s="247"/>
      <c r="LO155" s="247"/>
      <c r="LP155" s="247"/>
      <c r="LQ155" s="247"/>
      <c r="LR155" s="247"/>
      <c r="LS155" s="247"/>
      <c r="LT155" s="247"/>
      <c r="LU155" s="247"/>
      <c r="LV155" s="247"/>
      <c r="LW155" s="247"/>
      <c r="LX155" s="247"/>
      <c r="LY155" s="247"/>
      <c r="LZ155" s="247"/>
      <c r="MA155" s="247"/>
      <c r="MB155" s="247"/>
      <c r="MC155" s="247"/>
      <c r="MD155" s="247"/>
      <c r="ME155" s="247"/>
      <c r="MF155" s="247"/>
      <c r="MG155" s="247"/>
      <c r="MH155" s="247"/>
      <c r="MI155" s="247"/>
      <c r="MJ155" s="247"/>
      <c r="MK155" s="247"/>
      <c r="ML155" s="247"/>
      <c r="MM155" s="247"/>
      <c r="MN155" s="247"/>
      <c r="MO155" s="247"/>
      <c r="MP155" s="247"/>
      <c r="MQ155" s="247"/>
      <c r="MR155" s="247"/>
      <c r="MS155" s="247"/>
      <c r="MT155" s="247"/>
      <c r="MU155" s="247"/>
      <c r="MV155" s="247"/>
      <c r="MW155" s="247"/>
      <c r="MX155" s="247"/>
      <c r="MY155" s="247"/>
      <c r="MZ155" s="247"/>
      <c r="NA155" s="247"/>
      <c r="NB155" s="247"/>
      <c r="NC155" s="247"/>
      <c r="ND155" s="247"/>
      <c r="NE155" s="247"/>
      <c r="NF155" s="247"/>
      <c r="NG155" s="247"/>
      <c r="NH155" s="247"/>
      <c r="NI155" s="247"/>
      <c r="NJ155" s="247"/>
      <c r="NK155" s="247"/>
      <c r="NL155" s="247"/>
      <c r="NM155" s="247"/>
      <c r="NN155" s="247"/>
      <c r="NO155" s="247"/>
      <c r="NP155" s="247"/>
      <c r="NQ155" s="247"/>
      <c r="NR155" s="247"/>
      <c r="NS155" s="247"/>
      <c r="NT155" s="247"/>
      <c r="NU155" s="247"/>
      <c r="NV155" s="247"/>
      <c r="NW155" s="247"/>
      <c r="NX155" s="247"/>
      <c r="NY155" s="247"/>
      <c r="NZ155" s="247"/>
      <c r="OA155" s="247"/>
      <c r="OB155" s="247"/>
      <c r="OC155" s="247"/>
      <c r="OD155" s="247"/>
      <c r="OE155" s="247"/>
      <c r="OF155" s="247"/>
      <c r="OG155" s="247"/>
      <c r="OH155" s="247"/>
      <c r="OI155" s="247"/>
      <c r="OJ155" s="247"/>
      <c r="OK155" s="247"/>
      <c r="OL155" s="247"/>
      <c r="OM155" s="247"/>
      <c r="ON155" s="247"/>
      <c r="OO155" s="247"/>
      <c r="OP155" s="247"/>
      <c r="OQ155" s="247"/>
      <c r="OR155" s="247"/>
      <c r="OS155" s="247"/>
      <c r="OT155" s="247"/>
      <c r="OU155" s="247"/>
      <c r="OV155" s="247"/>
      <c r="OW155" s="247"/>
      <c r="OX155" s="247"/>
      <c r="OY155" s="247"/>
      <c r="OZ155" s="247"/>
      <c r="PA155" s="247"/>
      <c r="PB155" s="247"/>
      <c r="PC155" s="247"/>
      <c r="PD155" s="247"/>
      <c r="PE155" s="247"/>
      <c r="PF155" s="247"/>
      <c r="PG155" s="247"/>
      <c r="PH155" s="247"/>
      <c r="PI155" s="247"/>
      <c r="PJ155" s="247"/>
      <c r="PK155" s="247"/>
      <c r="PL155" s="247"/>
      <c r="PM155" s="247"/>
      <c r="PN155" s="247"/>
      <c r="PO155" s="247"/>
      <c r="PP155" s="247"/>
      <c r="PQ155" s="247"/>
      <c r="PR155" s="247"/>
      <c r="PS155" s="247"/>
      <c r="PT155" s="247"/>
      <c r="PU155" s="247"/>
      <c r="PV155" s="247"/>
      <c r="PW155" s="247"/>
      <c r="PX155" s="247"/>
      <c r="PY155" s="247"/>
      <c r="PZ155" s="247"/>
      <c r="QA155" s="247"/>
      <c r="QB155" s="247"/>
      <c r="QC155" s="247"/>
      <c r="QD155" s="247"/>
      <c r="QE155" s="247"/>
      <c r="QF155" s="247"/>
      <c r="QG155" s="247"/>
      <c r="QH155" s="247"/>
      <c r="QI155" s="247"/>
      <c r="QJ155" s="247"/>
      <c r="QK155" s="247"/>
      <c r="QL155" s="247"/>
      <c r="QM155" s="247"/>
      <c r="QN155" s="247"/>
      <c r="QO155" s="247"/>
      <c r="QP155" s="247"/>
      <c r="QQ155" s="247"/>
      <c r="QR155" s="247"/>
      <c r="QS155" s="247"/>
      <c r="QT155" s="247"/>
      <c r="QU155" s="247"/>
      <c r="QV155" s="247"/>
      <c r="QW155" s="247"/>
      <c r="QX155" s="247"/>
      <c r="QY155" s="247"/>
      <c r="QZ155" s="247"/>
      <c r="RA155" s="247"/>
      <c r="RB155" s="247"/>
      <c r="RC155" s="247"/>
      <c r="RD155" s="247"/>
      <c r="RE155" s="247"/>
      <c r="RF155" s="247"/>
      <c r="RG155" s="247"/>
      <c r="RH155" s="247"/>
      <c r="RI155" s="247"/>
      <c r="RJ155" s="247"/>
      <c r="RK155" s="247"/>
      <c r="RL155" s="247"/>
      <c r="RM155" s="247"/>
      <c r="RN155" s="247"/>
      <c r="RO155" s="247"/>
      <c r="RP155" s="247"/>
      <c r="RQ155" s="247"/>
      <c r="RR155" s="247"/>
      <c r="RS155" s="247"/>
      <c r="RT155" s="247"/>
      <c r="RU155" s="247"/>
      <c r="RV155" s="247"/>
      <c r="RW155" s="247"/>
      <c r="RX155" s="247"/>
      <c r="RY155" s="247"/>
      <c r="RZ155" s="247"/>
      <c r="SA155" s="247"/>
      <c r="SB155" s="247"/>
      <c r="SC155" s="247"/>
      <c r="SD155" s="247"/>
      <c r="SE155" s="247"/>
      <c r="SF155" s="247"/>
      <c r="SG155" s="247"/>
      <c r="SH155" s="247"/>
      <c r="SI155" s="247"/>
      <c r="SJ155" s="247"/>
      <c r="SK155" s="247"/>
      <c r="SL155" s="247"/>
      <c r="SM155" s="247"/>
      <c r="SN155" s="247"/>
      <c r="SO155" s="247"/>
      <c r="SP155" s="247"/>
      <c r="SQ155" s="247"/>
      <c r="SR155" s="247"/>
      <c r="SS155" s="247"/>
      <c r="ST155" s="247"/>
      <c r="SU155" s="247"/>
      <c r="SV155" s="247"/>
      <c r="SW155" s="247"/>
      <c r="SX155" s="247"/>
      <c r="SY155" s="247"/>
      <c r="SZ155" s="247"/>
      <c r="TA155" s="247"/>
      <c r="TB155" s="247"/>
      <c r="TC155" s="247"/>
      <c r="TD155" s="247"/>
      <c r="TE155" s="247"/>
      <c r="TF155" s="247"/>
      <c r="TG155" s="247"/>
      <c r="TH155" s="247"/>
      <c r="TI155" s="247"/>
      <c r="TJ155" s="247"/>
      <c r="TK155" s="247"/>
      <c r="TL155" s="247"/>
      <c r="TM155" s="247"/>
      <c r="TN155" s="247"/>
      <c r="TO155" s="247"/>
      <c r="TP155" s="247"/>
      <c r="TQ155" s="247"/>
      <c r="TR155" s="247"/>
      <c r="TS155" s="247"/>
      <c r="TT155" s="247"/>
      <c r="TU155" s="247"/>
      <c r="TV155" s="247"/>
      <c r="TW155" s="247"/>
      <c r="TX155" s="247"/>
      <c r="TY155" s="247"/>
      <c r="TZ155" s="247"/>
      <c r="UA155" s="247"/>
      <c r="UB155" s="247"/>
      <c r="UC155" s="247"/>
      <c r="UD155" s="247"/>
      <c r="UE155" s="247"/>
      <c r="UF155" s="247"/>
      <c r="UG155" s="247"/>
      <c r="UH155" s="247"/>
      <c r="UI155" s="247"/>
      <c r="UJ155" s="247"/>
      <c r="UK155" s="247"/>
      <c r="UL155" s="247"/>
      <c r="UM155" s="247"/>
      <c r="UN155" s="247"/>
      <c r="UO155" s="247"/>
      <c r="UP155" s="247"/>
      <c r="UQ155" s="247"/>
      <c r="UR155" s="247"/>
      <c r="US155" s="247"/>
      <c r="UT155" s="247"/>
      <c r="UU155" s="247"/>
      <c r="UV155" s="247"/>
      <c r="UW155" s="247"/>
      <c r="UX155" s="247"/>
      <c r="UY155" s="247"/>
      <c r="UZ155" s="247"/>
      <c r="VA155" s="247"/>
      <c r="VB155" s="247"/>
      <c r="VC155" s="247"/>
      <c r="VD155" s="247"/>
      <c r="VE155" s="247"/>
      <c r="VF155" s="247"/>
      <c r="VG155" s="247"/>
      <c r="VH155" s="247"/>
      <c r="VI155" s="247"/>
      <c r="VJ155" s="247"/>
      <c r="VK155" s="247"/>
      <c r="VL155" s="247"/>
      <c r="VM155" s="247"/>
      <c r="VN155" s="247"/>
      <c r="VO155" s="247"/>
      <c r="VP155" s="247"/>
      <c r="VQ155" s="247"/>
      <c r="VR155" s="247"/>
      <c r="VS155" s="247"/>
      <c r="VT155" s="247"/>
      <c r="VU155" s="247"/>
      <c r="VV155" s="247"/>
      <c r="VW155" s="247"/>
      <c r="VX155" s="247"/>
      <c r="VY155" s="247"/>
      <c r="VZ155" s="247"/>
      <c r="WA155" s="247"/>
      <c r="WB155" s="247"/>
      <c r="WC155" s="247"/>
      <c r="WD155" s="247"/>
      <c r="WE155" s="247"/>
      <c r="WF155" s="247"/>
      <c r="WG155" s="247"/>
      <c r="WH155" s="247"/>
      <c r="WI155" s="247"/>
      <c r="WJ155" s="247"/>
      <c r="WK155" s="247"/>
      <c r="WL155" s="247"/>
      <c r="WM155" s="247"/>
      <c r="WN155" s="247"/>
      <c r="WO155" s="247"/>
      <c r="WP155" s="247"/>
      <c r="WQ155" s="247"/>
      <c r="WR155" s="247"/>
      <c r="WS155" s="247"/>
      <c r="WT155" s="247"/>
      <c r="WU155" s="247"/>
      <c r="WV155" s="247"/>
      <c r="WW155" s="247"/>
      <c r="WX155" s="247"/>
      <c r="WY155" s="247"/>
      <c r="WZ155" s="247"/>
      <c r="XA155" s="247"/>
      <c r="XB155" s="247"/>
      <c r="XC155" s="247"/>
      <c r="XD155" s="247"/>
      <c r="XE155" s="247"/>
      <c r="XF155" s="247"/>
      <c r="XG155" s="247"/>
      <c r="XH155" s="247"/>
      <c r="XI155" s="247"/>
      <c r="XJ155" s="247"/>
      <c r="XK155" s="247"/>
      <c r="XL155" s="247"/>
      <c r="XM155" s="247"/>
      <c r="XN155" s="247"/>
      <c r="XO155" s="247"/>
      <c r="XP155" s="247"/>
      <c r="XQ155" s="247"/>
      <c r="XR155" s="247"/>
      <c r="XS155" s="247"/>
      <c r="XT155" s="247"/>
      <c r="XU155" s="247"/>
      <c r="XV155" s="247"/>
      <c r="XW155" s="247"/>
      <c r="XX155" s="247"/>
      <c r="XY155" s="247"/>
      <c r="XZ155" s="247"/>
      <c r="YA155" s="247"/>
      <c r="YB155" s="247"/>
      <c r="YC155" s="247"/>
      <c r="YD155" s="247"/>
      <c r="YE155" s="247"/>
      <c r="YF155" s="247"/>
      <c r="YG155" s="247"/>
      <c r="YH155" s="247"/>
      <c r="YI155" s="247"/>
      <c r="YJ155" s="247"/>
      <c r="YK155" s="247"/>
      <c r="YL155" s="247"/>
      <c r="YM155" s="247"/>
      <c r="YN155" s="247"/>
      <c r="YO155" s="247"/>
      <c r="YP155" s="247"/>
      <c r="YQ155" s="247"/>
      <c r="YR155" s="247"/>
      <c r="YS155" s="247"/>
      <c r="YT155" s="247"/>
      <c r="YU155" s="247"/>
      <c r="YV155" s="247"/>
      <c r="YW155" s="247"/>
      <c r="YX155" s="247"/>
      <c r="YY155" s="247"/>
      <c r="YZ155" s="247"/>
      <c r="ZA155" s="247"/>
      <c r="ZB155" s="247"/>
      <c r="ZC155" s="247"/>
      <c r="ZD155" s="247"/>
      <c r="ZE155" s="247"/>
      <c r="ZF155" s="247"/>
      <c r="ZG155" s="247"/>
      <c r="ZH155" s="247"/>
      <c r="ZI155" s="247"/>
      <c r="ZJ155" s="247"/>
      <c r="ZK155" s="247"/>
      <c r="ZL155" s="247"/>
      <c r="ZM155" s="247"/>
      <c r="ZN155" s="247"/>
      <c r="ZO155" s="247"/>
      <c r="ZP155" s="247"/>
      <c r="ZQ155" s="247"/>
      <c r="ZR155" s="247"/>
      <c r="ZS155" s="247"/>
      <c r="ZT155" s="247"/>
      <c r="ZU155" s="247"/>
      <c r="ZV155" s="247"/>
      <c r="ZW155" s="247"/>
      <c r="ZX155" s="247"/>
      <c r="ZY155" s="247"/>
      <c r="ZZ155" s="247"/>
      <c r="AAA155" s="247"/>
      <c r="AAB155" s="247"/>
      <c r="AAC155" s="247"/>
      <c r="AAD155" s="247"/>
      <c r="AAE155" s="247"/>
      <c r="AAF155" s="247"/>
      <c r="AAG155" s="247"/>
      <c r="AAH155" s="247"/>
      <c r="AAI155" s="247"/>
      <c r="AAJ155" s="247"/>
      <c r="AAK155" s="247"/>
      <c r="AAL155" s="247"/>
      <c r="AAM155" s="247"/>
      <c r="AAN155" s="247"/>
      <c r="AAO155" s="247"/>
      <c r="AAP155" s="247"/>
      <c r="AAQ155" s="247"/>
      <c r="AAR155" s="247"/>
      <c r="AAS155" s="247"/>
      <c r="AAT155" s="247"/>
      <c r="AAU155" s="247"/>
      <c r="AAV155" s="247"/>
      <c r="AAW155" s="247"/>
      <c r="AAX155" s="247"/>
      <c r="AAY155" s="247"/>
      <c r="AAZ155" s="247"/>
      <c r="ABA155" s="247"/>
      <c r="ABB155" s="247"/>
      <c r="ABC155" s="247"/>
      <c r="ABD155" s="247"/>
      <c r="ABE155" s="247"/>
      <c r="ABF155" s="247"/>
      <c r="ABG155" s="247"/>
      <c r="ABH155" s="247"/>
      <c r="ABI155" s="247"/>
      <c r="ABJ155" s="247"/>
      <c r="ABK155" s="247"/>
      <c r="ABL155" s="247"/>
      <c r="ABM155" s="247"/>
      <c r="ABN155" s="247"/>
      <c r="ABO155" s="247"/>
      <c r="ABP155" s="247"/>
      <c r="ABQ155" s="247"/>
      <c r="ABR155" s="247"/>
      <c r="ABS155" s="247"/>
      <c r="ABT155" s="247"/>
      <c r="ABU155" s="247"/>
      <c r="ABV155" s="247"/>
      <c r="ABW155" s="247"/>
      <c r="ABX155" s="247"/>
      <c r="ABY155" s="247"/>
      <c r="ABZ155" s="247"/>
      <c r="ACA155" s="247"/>
      <c r="ACB155" s="247"/>
      <c r="ACC155" s="247"/>
      <c r="ACD155" s="247"/>
      <c r="ACE155" s="247"/>
      <c r="ACF155" s="247"/>
      <c r="ACG155" s="247"/>
      <c r="ACH155" s="247"/>
      <c r="ACI155" s="247"/>
      <c r="ACJ155" s="247"/>
      <c r="ACK155" s="247"/>
      <c r="ACL155" s="247"/>
      <c r="ACM155" s="247"/>
      <c r="ACN155" s="247"/>
      <c r="ACO155" s="247"/>
      <c r="ACP155" s="247"/>
      <c r="ACQ155" s="247"/>
      <c r="ACR155" s="247"/>
      <c r="ACS155" s="247"/>
      <c r="ACT155" s="247"/>
      <c r="ACU155" s="247"/>
      <c r="ACV155" s="247"/>
      <c r="ACW155" s="247"/>
      <c r="ACX155" s="247"/>
      <c r="ACY155" s="247"/>
      <c r="ACZ155" s="247"/>
      <c r="ADA155" s="247"/>
      <c r="ADB155" s="247"/>
      <c r="ADC155" s="247"/>
      <c r="ADD155" s="247"/>
      <c r="ADE155" s="247"/>
      <c r="ADF155" s="247"/>
      <c r="ADG155" s="247"/>
      <c r="ADH155" s="247"/>
      <c r="ADI155" s="247"/>
      <c r="ADJ155" s="247"/>
      <c r="ADK155" s="247"/>
      <c r="ADL155" s="247"/>
      <c r="ADM155" s="247"/>
      <c r="ADN155" s="247"/>
      <c r="ADO155" s="247"/>
      <c r="ADP155" s="247"/>
      <c r="ADQ155" s="247"/>
      <c r="ADR155" s="247"/>
      <c r="ADS155" s="247"/>
      <c r="ADT155" s="247"/>
      <c r="ADU155" s="247"/>
      <c r="ADV155" s="247"/>
      <c r="ADW155" s="247"/>
      <c r="ADX155" s="247"/>
      <c r="ADY155" s="247"/>
      <c r="ADZ155" s="247"/>
      <c r="AEA155" s="247"/>
      <c r="AEB155" s="247"/>
      <c r="AEC155" s="247"/>
      <c r="AED155" s="247"/>
      <c r="AEE155" s="247"/>
      <c r="AEF155" s="247"/>
      <c r="AEG155" s="247"/>
      <c r="AEH155" s="247"/>
      <c r="AEI155" s="247"/>
      <c r="AEJ155" s="247"/>
      <c r="AEK155" s="247"/>
      <c r="AEL155" s="247"/>
      <c r="AEM155" s="247"/>
      <c r="AEN155" s="247"/>
      <c r="AEO155" s="247"/>
      <c r="AEP155" s="247"/>
      <c r="AEQ155" s="247"/>
      <c r="AER155" s="247"/>
      <c r="AES155" s="247"/>
      <c r="AET155" s="247"/>
      <c r="AEU155" s="247"/>
      <c r="AEV155" s="247"/>
      <c r="AEW155" s="247"/>
      <c r="AEX155" s="247"/>
      <c r="AEY155" s="247"/>
      <c r="AEZ155" s="247"/>
      <c r="AFA155" s="247"/>
      <c r="AFB155" s="247"/>
      <c r="AFC155" s="247"/>
      <c r="AFD155" s="247"/>
      <c r="AFE155" s="247"/>
      <c r="AFF155" s="247"/>
      <c r="AFG155" s="247"/>
      <c r="AFH155" s="247"/>
      <c r="AFI155" s="247"/>
      <c r="AFJ155" s="247"/>
      <c r="AFK155" s="247"/>
      <c r="AFL155" s="247"/>
      <c r="AFM155" s="247"/>
      <c r="AFN155" s="247"/>
      <c r="AFO155" s="247"/>
      <c r="AFP155" s="247"/>
      <c r="AFQ155" s="247"/>
      <c r="AFR155" s="247"/>
      <c r="AFS155" s="247"/>
      <c r="AFT155" s="247"/>
      <c r="AFU155" s="247"/>
      <c r="AFV155" s="247"/>
      <c r="AFW155" s="247"/>
      <c r="AFX155" s="247"/>
      <c r="AFY155" s="247"/>
      <c r="AFZ155" s="247"/>
      <c r="AGA155" s="247"/>
      <c r="AGB155" s="247"/>
      <c r="AGC155" s="247"/>
      <c r="AGD155" s="247"/>
      <c r="AGE155" s="247"/>
      <c r="AGF155" s="247"/>
      <c r="AGG155" s="247"/>
      <c r="AGH155" s="247"/>
      <c r="AGI155" s="247"/>
      <c r="AGJ155" s="247"/>
      <c r="AGK155" s="247"/>
      <c r="AGL155" s="247"/>
      <c r="AGM155" s="247"/>
      <c r="AGN155" s="247"/>
      <c r="AGO155" s="247"/>
      <c r="AGP155" s="247"/>
      <c r="AGQ155" s="247"/>
      <c r="AGR155" s="247"/>
      <c r="AGS155" s="247"/>
      <c r="AGT155" s="247"/>
      <c r="AGU155" s="247"/>
      <c r="AGV155" s="247"/>
      <c r="AGW155" s="247"/>
      <c r="AGX155" s="247"/>
      <c r="AGY155" s="247"/>
      <c r="AGZ155" s="247"/>
      <c r="AHA155" s="247"/>
      <c r="AHB155" s="247"/>
      <c r="AHC155" s="247"/>
      <c r="AHD155" s="247"/>
      <c r="AHE155" s="247"/>
      <c r="AHF155" s="247"/>
      <c r="AHG155" s="247"/>
      <c r="AHH155" s="247"/>
      <c r="AHI155" s="247"/>
      <c r="AHJ155" s="247"/>
      <c r="AHK155" s="247"/>
      <c r="AHL155" s="247"/>
      <c r="AHM155" s="247"/>
      <c r="AHN155" s="247"/>
      <c r="AHO155" s="247"/>
      <c r="AHP155" s="247"/>
      <c r="AHQ155" s="247"/>
      <c r="AHR155" s="247"/>
      <c r="AHS155" s="247"/>
      <c r="AHT155" s="247"/>
      <c r="AHU155" s="247"/>
      <c r="AHV155" s="247"/>
      <c r="AHW155" s="247"/>
      <c r="AHX155" s="247"/>
      <c r="AHY155" s="247"/>
      <c r="AHZ155" s="247"/>
      <c r="AIA155" s="247"/>
      <c r="AIB155" s="247"/>
      <c r="AIC155" s="247"/>
      <c r="AID155" s="247"/>
      <c r="AIE155" s="247"/>
      <c r="AIF155" s="247"/>
      <c r="AIG155" s="247"/>
      <c r="AIH155" s="247"/>
      <c r="AII155" s="247"/>
      <c r="AIJ155" s="247"/>
      <c r="AIK155" s="247"/>
      <c r="AIL155" s="247"/>
      <c r="AIM155" s="247"/>
      <c r="AIN155" s="247"/>
      <c r="AIO155" s="247"/>
      <c r="AIP155" s="247"/>
      <c r="AIQ155" s="247"/>
      <c r="AIR155" s="247"/>
      <c r="AIS155" s="247"/>
      <c r="AIT155" s="247"/>
      <c r="AIU155" s="247"/>
      <c r="AIV155" s="247"/>
      <c r="AIW155" s="247"/>
      <c r="AIX155" s="247"/>
      <c r="AIY155" s="247"/>
      <c r="AIZ155" s="247"/>
      <c r="AJA155" s="247"/>
      <c r="AJB155" s="247"/>
      <c r="AJC155" s="247"/>
      <c r="AJD155" s="247"/>
      <c r="AJE155" s="247"/>
      <c r="AJF155" s="247"/>
      <c r="AJG155" s="247"/>
      <c r="AJH155" s="247"/>
      <c r="AJI155" s="247"/>
      <c r="AJJ155" s="247"/>
      <c r="AJK155" s="247"/>
      <c r="AJL155" s="247"/>
      <c r="AJM155" s="247"/>
      <c r="AJN155" s="247"/>
      <c r="AJO155" s="247"/>
      <c r="AJP155" s="247"/>
      <c r="AJQ155" s="247"/>
      <c r="AJR155" s="247"/>
      <c r="AJS155" s="247"/>
      <c r="AJT155" s="247"/>
      <c r="AJU155" s="247"/>
      <c r="AJV155" s="247"/>
      <c r="AJW155" s="247"/>
      <c r="AJX155" s="247"/>
      <c r="AJY155" s="247"/>
      <c r="AJZ155" s="247"/>
      <c r="AKA155" s="247"/>
      <c r="AKB155" s="247"/>
      <c r="AKC155" s="247"/>
      <c r="AKD155" s="247"/>
      <c r="AKE155" s="247"/>
      <c r="AKF155" s="247"/>
      <c r="AKG155" s="247"/>
      <c r="AKH155" s="247"/>
      <c r="AKI155" s="247"/>
      <c r="AKJ155" s="247"/>
      <c r="AKK155" s="247"/>
      <c r="AKL155" s="247"/>
      <c r="AKM155" s="247"/>
      <c r="AKN155" s="247"/>
      <c r="AKO155" s="247"/>
      <c r="AKP155" s="247"/>
      <c r="AKQ155" s="247"/>
      <c r="AKR155" s="247"/>
      <c r="AKS155" s="247"/>
      <c r="AKT155" s="247"/>
      <c r="AKU155" s="247"/>
      <c r="AKV155" s="247"/>
      <c r="AKW155" s="247"/>
      <c r="AKX155" s="247"/>
      <c r="AKY155" s="247"/>
      <c r="AKZ155" s="247"/>
      <c r="ALA155" s="247"/>
      <c r="ALB155" s="247"/>
      <c r="ALC155" s="247"/>
      <c r="ALD155" s="247"/>
      <c r="ALE155" s="247"/>
      <c r="ALF155" s="247"/>
      <c r="ALG155" s="247"/>
      <c r="ALH155" s="247"/>
      <c r="ALI155" s="247"/>
      <c r="ALJ155" s="247"/>
      <c r="ALK155" s="247"/>
      <c r="ALL155" s="247"/>
      <c r="ALM155" s="247"/>
      <c r="ALN155" s="247"/>
      <c r="ALO155" s="247"/>
      <c r="ALP155" s="247"/>
    </row>
    <row r="156" spans="1:1004" ht="49.5" customHeight="1" x14ac:dyDescent="0.2">
      <c r="A156" s="344">
        <v>7.9</v>
      </c>
      <c r="B156" s="345" t="s">
        <v>426</v>
      </c>
      <c r="C156" s="290">
        <v>1</v>
      </c>
      <c r="D156" s="293" t="s">
        <v>5</v>
      </c>
      <c r="E156" s="272"/>
      <c r="F156" s="290">
        <f t="shared" si="4"/>
        <v>0</v>
      </c>
      <c r="G156" s="322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7"/>
      <c r="AS156" s="247"/>
      <c r="AT156" s="247"/>
      <c r="AU156" s="247"/>
      <c r="AV156" s="247"/>
      <c r="AW156" s="247"/>
      <c r="AX156" s="247"/>
      <c r="AY156" s="247"/>
      <c r="AZ156" s="247"/>
      <c r="BA156" s="247"/>
      <c r="BB156" s="247"/>
      <c r="BC156" s="247"/>
      <c r="BD156" s="247"/>
      <c r="BE156" s="247"/>
      <c r="BF156" s="247"/>
      <c r="BG156" s="247"/>
      <c r="BH156" s="247"/>
      <c r="BI156" s="247"/>
      <c r="BJ156" s="247"/>
      <c r="BK156" s="247"/>
      <c r="BL156" s="247"/>
      <c r="BM156" s="247"/>
      <c r="BN156" s="247"/>
      <c r="BO156" s="247"/>
      <c r="BP156" s="247"/>
      <c r="BQ156" s="247"/>
      <c r="BR156" s="247"/>
      <c r="BS156" s="247"/>
      <c r="BT156" s="247"/>
      <c r="BU156" s="247"/>
      <c r="BV156" s="247"/>
      <c r="BW156" s="247"/>
      <c r="BX156" s="247"/>
      <c r="BY156" s="247"/>
      <c r="BZ156" s="247"/>
      <c r="CA156" s="247"/>
      <c r="CB156" s="247"/>
      <c r="CC156" s="247"/>
      <c r="CD156" s="247"/>
      <c r="CE156" s="247"/>
      <c r="CF156" s="247"/>
      <c r="CG156" s="247"/>
      <c r="CH156" s="247"/>
      <c r="CI156" s="247"/>
      <c r="CJ156" s="247"/>
      <c r="CK156" s="247"/>
      <c r="CL156" s="247"/>
      <c r="CM156" s="247"/>
      <c r="CN156" s="247"/>
      <c r="CO156" s="247"/>
      <c r="CP156" s="247"/>
      <c r="CQ156" s="247"/>
      <c r="CR156" s="247"/>
      <c r="CS156" s="247"/>
      <c r="CT156" s="247"/>
      <c r="CU156" s="247"/>
      <c r="CV156" s="247"/>
      <c r="CW156" s="247"/>
      <c r="CX156" s="247"/>
      <c r="CY156" s="247"/>
      <c r="CZ156" s="247"/>
      <c r="DA156" s="247"/>
      <c r="DB156" s="247"/>
      <c r="DC156" s="247"/>
      <c r="DD156" s="247"/>
      <c r="DE156" s="247"/>
      <c r="DF156" s="247"/>
      <c r="DG156" s="247"/>
      <c r="DH156" s="247"/>
      <c r="DI156" s="247"/>
      <c r="DJ156" s="247"/>
      <c r="DK156" s="247"/>
      <c r="DL156" s="247"/>
      <c r="DM156" s="247"/>
      <c r="DN156" s="247"/>
      <c r="DO156" s="247"/>
      <c r="DP156" s="247"/>
      <c r="DQ156" s="247"/>
      <c r="DR156" s="247"/>
      <c r="DS156" s="247"/>
      <c r="DT156" s="247"/>
      <c r="DU156" s="247"/>
      <c r="DV156" s="247"/>
      <c r="DW156" s="247"/>
      <c r="DX156" s="247"/>
      <c r="DY156" s="247"/>
      <c r="DZ156" s="247"/>
      <c r="EA156" s="247"/>
      <c r="EB156" s="247"/>
      <c r="EC156" s="247"/>
      <c r="ED156" s="247"/>
      <c r="EE156" s="247"/>
      <c r="EF156" s="247"/>
      <c r="EG156" s="247"/>
      <c r="EH156" s="247"/>
      <c r="EI156" s="247"/>
      <c r="EJ156" s="247"/>
      <c r="EK156" s="247"/>
      <c r="EL156" s="247"/>
      <c r="EM156" s="247"/>
      <c r="EN156" s="247"/>
      <c r="EO156" s="247"/>
      <c r="EP156" s="247"/>
      <c r="EQ156" s="247"/>
      <c r="ER156" s="247"/>
      <c r="ES156" s="247"/>
      <c r="ET156" s="247"/>
      <c r="EU156" s="247"/>
      <c r="EV156" s="247"/>
      <c r="EW156" s="247"/>
      <c r="EX156" s="247"/>
      <c r="EY156" s="247"/>
      <c r="EZ156" s="247"/>
      <c r="FA156" s="247"/>
      <c r="FB156" s="247"/>
      <c r="FC156" s="247"/>
      <c r="FD156" s="247"/>
      <c r="FE156" s="247"/>
      <c r="FF156" s="247"/>
      <c r="FG156" s="247"/>
      <c r="FH156" s="247"/>
      <c r="FI156" s="247"/>
      <c r="FJ156" s="247"/>
      <c r="FK156" s="247"/>
      <c r="FL156" s="247"/>
      <c r="FM156" s="247"/>
      <c r="FN156" s="247"/>
      <c r="FO156" s="247"/>
      <c r="FP156" s="247"/>
      <c r="FQ156" s="247"/>
      <c r="FR156" s="247"/>
      <c r="FS156" s="247"/>
      <c r="FT156" s="247"/>
      <c r="FU156" s="247"/>
      <c r="FV156" s="247"/>
      <c r="FW156" s="247"/>
      <c r="FX156" s="247"/>
      <c r="FY156" s="247"/>
      <c r="FZ156" s="247"/>
      <c r="GA156" s="247"/>
      <c r="GB156" s="247"/>
      <c r="GC156" s="247"/>
      <c r="GD156" s="247"/>
      <c r="GE156" s="247"/>
      <c r="GF156" s="247"/>
      <c r="GG156" s="247"/>
      <c r="GH156" s="247"/>
      <c r="GI156" s="247"/>
      <c r="GJ156" s="247"/>
      <c r="GK156" s="247"/>
      <c r="GL156" s="247"/>
      <c r="GM156" s="247"/>
      <c r="GN156" s="247"/>
      <c r="GO156" s="247"/>
      <c r="GP156" s="247"/>
      <c r="GQ156" s="247"/>
      <c r="GR156" s="247"/>
      <c r="GS156" s="247"/>
      <c r="GT156" s="247"/>
      <c r="GU156" s="247"/>
      <c r="GV156" s="247"/>
      <c r="GW156" s="247"/>
      <c r="GX156" s="247"/>
      <c r="GY156" s="247"/>
      <c r="GZ156" s="247"/>
      <c r="HA156" s="247"/>
      <c r="HB156" s="247"/>
      <c r="HC156" s="247"/>
      <c r="HD156" s="247"/>
      <c r="HE156" s="247"/>
      <c r="HF156" s="247"/>
      <c r="HG156" s="247"/>
      <c r="HH156" s="247"/>
      <c r="HI156" s="247"/>
      <c r="HJ156" s="247"/>
      <c r="HK156" s="247"/>
      <c r="HL156" s="247"/>
      <c r="HM156" s="247"/>
      <c r="HN156" s="247"/>
      <c r="HO156" s="247"/>
      <c r="HP156" s="247"/>
      <c r="HQ156" s="247"/>
      <c r="HR156" s="247"/>
      <c r="HS156" s="247"/>
      <c r="HT156" s="247"/>
      <c r="HU156" s="247"/>
      <c r="HV156" s="247"/>
      <c r="HW156" s="247"/>
      <c r="HX156" s="247"/>
      <c r="HY156" s="247"/>
      <c r="HZ156" s="247"/>
      <c r="IA156" s="247"/>
      <c r="IB156" s="247"/>
      <c r="IC156" s="247"/>
      <c r="ID156" s="247"/>
      <c r="IE156" s="247"/>
      <c r="IF156" s="247"/>
      <c r="IG156" s="247"/>
      <c r="IH156" s="247"/>
      <c r="II156" s="247"/>
      <c r="IJ156" s="247"/>
      <c r="IK156" s="247"/>
      <c r="IL156" s="247"/>
      <c r="IM156" s="247"/>
      <c r="IN156" s="247"/>
      <c r="IO156" s="247"/>
      <c r="IP156" s="247"/>
      <c r="IQ156" s="247"/>
      <c r="IR156" s="247"/>
      <c r="IS156" s="247"/>
      <c r="IT156" s="247"/>
      <c r="IU156" s="247"/>
      <c r="IV156" s="247"/>
      <c r="IW156" s="247"/>
      <c r="IX156" s="247"/>
      <c r="IY156" s="247"/>
      <c r="IZ156" s="247"/>
      <c r="JA156" s="247"/>
      <c r="JB156" s="247"/>
      <c r="JC156" s="247"/>
      <c r="JD156" s="247"/>
      <c r="JE156" s="247"/>
      <c r="JF156" s="247"/>
      <c r="JG156" s="247"/>
      <c r="JH156" s="247"/>
      <c r="JI156" s="247"/>
      <c r="JJ156" s="247"/>
      <c r="JK156" s="247"/>
      <c r="JL156" s="247"/>
      <c r="JM156" s="247"/>
      <c r="JN156" s="247"/>
      <c r="JO156" s="247"/>
      <c r="JP156" s="247"/>
      <c r="JQ156" s="247"/>
      <c r="JR156" s="247"/>
      <c r="JS156" s="247"/>
      <c r="JT156" s="247"/>
      <c r="JU156" s="247"/>
      <c r="JV156" s="247"/>
      <c r="JW156" s="247"/>
      <c r="JX156" s="247"/>
      <c r="JY156" s="247"/>
      <c r="JZ156" s="247"/>
      <c r="KA156" s="247"/>
      <c r="KB156" s="247"/>
      <c r="KC156" s="247"/>
      <c r="KD156" s="247"/>
      <c r="KE156" s="247"/>
      <c r="KF156" s="247"/>
      <c r="KG156" s="247"/>
      <c r="KH156" s="247"/>
      <c r="KI156" s="247"/>
      <c r="KJ156" s="247"/>
      <c r="KK156" s="247"/>
      <c r="KL156" s="247"/>
      <c r="KM156" s="247"/>
      <c r="KN156" s="247"/>
      <c r="KO156" s="247"/>
      <c r="KP156" s="247"/>
      <c r="KQ156" s="247"/>
      <c r="KR156" s="247"/>
      <c r="KS156" s="247"/>
      <c r="KT156" s="247"/>
      <c r="KU156" s="247"/>
      <c r="KV156" s="247"/>
      <c r="KW156" s="247"/>
      <c r="KX156" s="247"/>
      <c r="KY156" s="247"/>
      <c r="KZ156" s="247"/>
      <c r="LA156" s="247"/>
      <c r="LB156" s="247"/>
      <c r="LC156" s="247"/>
      <c r="LD156" s="247"/>
      <c r="LE156" s="247"/>
      <c r="LF156" s="247"/>
      <c r="LG156" s="247"/>
      <c r="LH156" s="247"/>
      <c r="LI156" s="247"/>
      <c r="LJ156" s="247"/>
      <c r="LK156" s="247"/>
      <c r="LL156" s="247"/>
      <c r="LM156" s="247"/>
      <c r="LN156" s="247"/>
      <c r="LO156" s="247"/>
      <c r="LP156" s="247"/>
      <c r="LQ156" s="247"/>
      <c r="LR156" s="247"/>
      <c r="LS156" s="247"/>
      <c r="LT156" s="247"/>
      <c r="LU156" s="247"/>
      <c r="LV156" s="247"/>
      <c r="LW156" s="247"/>
      <c r="LX156" s="247"/>
      <c r="LY156" s="247"/>
      <c r="LZ156" s="247"/>
      <c r="MA156" s="247"/>
      <c r="MB156" s="247"/>
      <c r="MC156" s="247"/>
      <c r="MD156" s="247"/>
      <c r="ME156" s="247"/>
      <c r="MF156" s="247"/>
      <c r="MG156" s="247"/>
      <c r="MH156" s="247"/>
      <c r="MI156" s="247"/>
      <c r="MJ156" s="247"/>
      <c r="MK156" s="247"/>
      <c r="ML156" s="247"/>
      <c r="MM156" s="247"/>
      <c r="MN156" s="247"/>
      <c r="MO156" s="247"/>
      <c r="MP156" s="247"/>
      <c r="MQ156" s="247"/>
      <c r="MR156" s="247"/>
      <c r="MS156" s="247"/>
      <c r="MT156" s="247"/>
      <c r="MU156" s="247"/>
      <c r="MV156" s="247"/>
      <c r="MW156" s="247"/>
      <c r="MX156" s="247"/>
      <c r="MY156" s="247"/>
      <c r="MZ156" s="247"/>
      <c r="NA156" s="247"/>
      <c r="NB156" s="247"/>
      <c r="NC156" s="247"/>
      <c r="ND156" s="247"/>
      <c r="NE156" s="247"/>
      <c r="NF156" s="247"/>
      <c r="NG156" s="247"/>
      <c r="NH156" s="247"/>
      <c r="NI156" s="247"/>
      <c r="NJ156" s="247"/>
      <c r="NK156" s="247"/>
      <c r="NL156" s="247"/>
      <c r="NM156" s="247"/>
      <c r="NN156" s="247"/>
      <c r="NO156" s="247"/>
      <c r="NP156" s="247"/>
      <c r="NQ156" s="247"/>
      <c r="NR156" s="247"/>
      <c r="NS156" s="247"/>
      <c r="NT156" s="247"/>
      <c r="NU156" s="247"/>
      <c r="NV156" s="247"/>
      <c r="NW156" s="247"/>
      <c r="NX156" s="247"/>
      <c r="NY156" s="247"/>
      <c r="NZ156" s="247"/>
      <c r="OA156" s="247"/>
      <c r="OB156" s="247"/>
      <c r="OC156" s="247"/>
      <c r="OD156" s="247"/>
      <c r="OE156" s="247"/>
      <c r="OF156" s="247"/>
      <c r="OG156" s="247"/>
      <c r="OH156" s="247"/>
      <c r="OI156" s="247"/>
      <c r="OJ156" s="247"/>
      <c r="OK156" s="247"/>
      <c r="OL156" s="247"/>
      <c r="OM156" s="247"/>
      <c r="ON156" s="247"/>
      <c r="OO156" s="247"/>
      <c r="OP156" s="247"/>
      <c r="OQ156" s="247"/>
      <c r="OR156" s="247"/>
      <c r="OS156" s="247"/>
      <c r="OT156" s="247"/>
      <c r="OU156" s="247"/>
      <c r="OV156" s="247"/>
      <c r="OW156" s="247"/>
      <c r="OX156" s="247"/>
      <c r="OY156" s="247"/>
      <c r="OZ156" s="247"/>
      <c r="PA156" s="247"/>
      <c r="PB156" s="247"/>
      <c r="PC156" s="247"/>
      <c r="PD156" s="247"/>
      <c r="PE156" s="247"/>
      <c r="PF156" s="247"/>
      <c r="PG156" s="247"/>
      <c r="PH156" s="247"/>
      <c r="PI156" s="247"/>
      <c r="PJ156" s="247"/>
      <c r="PK156" s="247"/>
      <c r="PL156" s="247"/>
      <c r="PM156" s="247"/>
      <c r="PN156" s="247"/>
      <c r="PO156" s="247"/>
      <c r="PP156" s="247"/>
      <c r="PQ156" s="247"/>
      <c r="PR156" s="247"/>
      <c r="PS156" s="247"/>
      <c r="PT156" s="247"/>
      <c r="PU156" s="247"/>
      <c r="PV156" s="247"/>
      <c r="PW156" s="247"/>
      <c r="PX156" s="247"/>
      <c r="PY156" s="247"/>
      <c r="PZ156" s="247"/>
      <c r="QA156" s="247"/>
      <c r="QB156" s="247"/>
      <c r="QC156" s="247"/>
      <c r="QD156" s="247"/>
      <c r="QE156" s="247"/>
      <c r="QF156" s="247"/>
      <c r="QG156" s="247"/>
      <c r="QH156" s="247"/>
      <c r="QI156" s="247"/>
      <c r="QJ156" s="247"/>
      <c r="QK156" s="247"/>
      <c r="QL156" s="247"/>
      <c r="QM156" s="247"/>
      <c r="QN156" s="247"/>
      <c r="QO156" s="247"/>
      <c r="QP156" s="247"/>
      <c r="QQ156" s="247"/>
      <c r="QR156" s="247"/>
      <c r="QS156" s="247"/>
      <c r="QT156" s="247"/>
      <c r="QU156" s="247"/>
      <c r="QV156" s="247"/>
      <c r="QW156" s="247"/>
      <c r="QX156" s="247"/>
      <c r="QY156" s="247"/>
      <c r="QZ156" s="247"/>
      <c r="RA156" s="247"/>
      <c r="RB156" s="247"/>
      <c r="RC156" s="247"/>
      <c r="RD156" s="247"/>
      <c r="RE156" s="247"/>
      <c r="RF156" s="247"/>
      <c r="RG156" s="247"/>
      <c r="RH156" s="247"/>
      <c r="RI156" s="247"/>
      <c r="RJ156" s="247"/>
      <c r="RK156" s="247"/>
      <c r="RL156" s="247"/>
      <c r="RM156" s="247"/>
      <c r="RN156" s="247"/>
      <c r="RO156" s="247"/>
      <c r="RP156" s="247"/>
      <c r="RQ156" s="247"/>
      <c r="RR156" s="247"/>
      <c r="RS156" s="247"/>
      <c r="RT156" s="247"/>
      <c r="RU156" s="247"/>
      <c r="RV156" s="247"/>
      <c r="RW156" s="247"/>
      <c r="RX156" s="247"/>
      <c r="RY156" s="247"/>
      <c r="RZ156" s="247"/>
      <c r="SA156" s="247"/>
      <c r="SB156" s="247"/>
      <c r="SC156" s="247"/>
      <c r="SD156" s="247"/>
      <c r="SE156" s="247"/>
      <c r="SF156" s="247"/>
      <c r="SG156" s="247"/>
      <c r="SH156" s="247"/>
      <c r="SI156" s="247"/>
      <c r="SJ156" s="247"/>
      <c r="SK156" s="247"/>
      <c r="SL156" s="247"/>
      <c r="SM156" s="247"/>
      <c r="SN156" s="247"/>
      <c r="SO156" s="247"/>
      <c r="SP156" s="247"/>
      <c r="SQ156" s="247"/>
      <c r="SR156" s="247"/>
      <c r="SS156" s="247"/>
      <c r="ST156" s="247"/>
      <c r="SU156" s="247"/>
      <c r="SV156" s="247"/>
      <c r="SW156" s="247"/>
      <c r="SX156" s="247"/>
      <c r="SY156" s="247"/>
      <c r="SZ156" s="247"/>
      <c r="TA156" s="247"/>
      <c r="TB156" s="247"/>
      <c r="TC156" s="247"/>
      <c r="TD156" s="247"/>
      <c r="TE156" s="247"/>
      <c r="TF156" s="247"/>
      <c r="TG156" s="247"/>
      <c r="TH156" s="247"/>
      <c r="TI156" s="247"/>
      <c r="TJ156" s="247"/>
      <c r="TK156" s="247"/>
      <c r="TL156" s="247"/>
      <c r="TM156" s="247"/>
      <c r="TN156" s="247"/>
      <c r="TO156" s="247"/>
      <c r="TP156" s="247"/>
      <c r="TQ156" s="247"/>
      <c r="TR156" s="247"/>
      <c r="TS156" s="247"/>
      <c r="TT156" s="247"/>
      <c r="TU156" s="247"/>
      <c r="TV156" s="247"/>
      <c r="TW156" s="247"/>
      <c r="TX156" s="247"/>
      <c r="TY156" s="247"/>
      <c r="TZ156" s="247"/>
      <c r="UA156" s="247"/>
      <c r="UB156" s="247"/>
      <c r="UC156" s="247"/>
      <c r="UD156" s="247"/>
      <c r="UE156" s="247"/>
      <c r="UF156" s="247"/>
      <c r="UG156" s="247"/>
      <c r="UH156" s="247"/>
      <c r="UI156" s="247"/>
      <c r="UJ156" s="247"/>
      <c r="UK156" s="247"/>
      <c r="UL156" s="247"/>
      <c r="UM156" s="247"/>
      <c r="UN156" s="247"/>
      <c r="UO156" s="247"/>
      <c r="UP156" s="247"/>
      <c r="UQ156" s="247"/>
      <c r="UR156" s="247"/>
      <c r="US156" s="247"/>
      <c r="UT156" s="247"/>
      <c r="UU156" s="247"/>
      <c r="UV156" s="247"/>
      <c r="UW156" s="247"/>
      <c r="UX156" s="247"/>
      <c r="UY156" s="247"/>
      <c r="UZ156" s="247"/>
      <c r="VA156" s="247"/>
      <c r="VB156" s="247"/>
      <c r="VC156" s="247"/>
      <c r="VD156" s="247"/>
      <c r="VE156" s="247"/>
      <c r="VF156" s="247"/>
      <c r="VG156" s="247"/>
      <c r="VH156" s="247"/>
      <c r="VI156" s="247"/>
      <c r="VJ156" s="247"/>
      <c r="VK156" s="247"/>
      <c r="VL156" s="247"/>
      <c r="VM156" s="247"/>
      <c r="VN156" s="247"/>
      <c r="VO156" s="247"/>
      <c r="VP156" s="247"/>
      <c r="VQ156" s="247"/>
      <c r="VR156" s="247"/>
      <c r="VS156" s="247"/>
      <c r="VT156" s="247"/>
      <c r="VU156" s="247"/>
      <c r="VV156" s="247"/>
      <c r="VW156" s="247"/>
      <c r="VX156" s="247"/>
      <c r="VY156" s="247"/>
      <c r="VZ156" s="247"/>
      <c r="WA156" s="247"/>
      <c r="WB156" s="247"/>
      <c r="WC156" s="247"/>
      <c r="WD156" s="247"/>
      <c r="WE156" s="247"/>
      <c r="WF156" s="247"/>
      <c r="WG156" s="247"/>
      <c r="WH156" s="247"/>
      <c r="WI156" s="247"/>
      <c r="WJ156" s="247"/>
      <c r="WK156" s="247"/>
      <c r="WL156" s="247"/>
      <c r="WM156" s="247"/>
      <c r="WN156" s="247"/>
      <c r="WO156" s="247"/>
      <c r="WP156" s="247"/>
      <c r="WQ156" s="247"/>
      <c r="WR156" s="247"/>
      <c r="WS156" s="247"/>
      <c r="WT156" s="247"/>
      <c r="WU156" s="247"/>
      <c r="WV156" s="247"/>
      <c r="WW156" s="247"/>
      <c r="WX156" s="247"/>
      <c r="WY156" s="247"/>
      <c r="WZ156" s="247"/>
      <c r="XA156" s="247"/>
      <c r="XB156" s="247"/>
      <c r="XC156" s="247"/>
      <c r="XD156" s="247"/>
      <c r="XE156" s="247"/>
      <c r="XF156" s="247"/>
      <c r="XG156" s="247"/>
      <c r="XH156" s="247"/>
      <c r="XI156" s="247"/>
      <c r="XJ156" s="247"/>
      <c r="XK156" s="247"/>
      <c r="XL156" s="247"/>
      <c r="XM156" s="247"/>
      <c r="XN156" s="247"/>
      <c r="XO156" s="247"/>
      <c r="XP156" s="247"/>
      <c r="XQ156" s="247"/>
      <c r="XR156" s="247"/>
      <c r="XS156" s="247"/>
      <c r="XT156" s="247"/>
      <c r="XU156" s="247"/>
      <c r="XV156" s="247"/>
      <c r="XW156" s="247"/>
      <c r="XX156" s="247"/>
      <c r="XY156" s="247"/>
      <c r="XZ156" s="247"/>
      <c r="YA156" s="247"/>
      <c r="YB156" s="247"/>
      <c r="YC156" s="247"/>
      <c r="YD156" s="247"/>
      <c r="YE156" s="247"/>
      <c r="YF156" s="247"/>
      <c r="YG156" s="247"/>
      <c r="YH156" s="247"/>
      <c r="YI156" s="247"/>
      <c r="YJ156" s="247"/>
      <c r="YK156" s="247"/>
      <c r="YL156" s="247"/>
      <c r="YM156" s="247"/>
      <c r="YN156" s="247"/>
      <c r="YO156" s="247"/>
      <c r="YP156" s="247"/>
      <c r="YQ156" s="247"/>
      <c r="YR156" s="247"/>
      <c r="YS156" s="247"/>
      <c r="YT156" s="247"/>
      <c r="YU156" s="247"/>
      <c r="YV156" s="247"/>
      <c r="YW156" s="247"/>
      <c r="YX156" s="247"/>
      <c r="YY156" s="247"/>
      <c r="YZ156" s="247"/>
      <c r="ZA156" s="247"/>
      <c r="ZB156" s="247"/>
      <c r="ZC156" s="247"/>
      <c r="ZD156" s="247"/>
      <c r="ZE156" s="247"/>
      <c r="ZF156" s="247"/>
      <c r="ZG156" s="247"/>
      <c r="ZH156" s="247"/>
      <c r="ZI156" s="247"/>
      <c r="ZJ156" s="247"/>
      <c r="ZK156" s="247"/>
      <c r="ZL156" s="247"/>
      <c r="ZM156" s="247"/>
      <c r="ZN156" s="247"/>
      <c r="ZO156" s="247"/>
      <c r="ZP156" s="247"/>
      <c r="ZQ156" s="247"/>
      <c r="ZR156" s="247"/>
      <c r="ZS156" s="247"/>
      <c r="ZT156" s="247"/>
      <c r="ZU156" s="247"/>
      <c r="ZV156" s="247"/>
      <c r="ZW156" s="247"/>
      <c r="ZX156" s="247"/>
      <c r="ZY156" s="247"/>
      <c r="ZZ156" s="247"/>
      <c r="AAA156" s="247"/>
      <c r="AAB156" s="247"/>
      <c r="AAC156" s="247"/>
      <c r="AAD156" s="247"/>
      <c r="AAE156" s="247"/>
      <c r="AAF156" s="247"/>
      <c r="AAG156" s="247"/>
      <c r="AAH156" s="247"/>
      <c r="AAI156" s="247"/>
      <c r="AAJ156" s="247"/>
      <c r="AAK156" s="247"/>
      <c r="AAL156" s="247"/>
      <c r="AAM156" s="247"/>
      <c r="AAN156" s="247"/>
      <c r="AAO156" s="247"/>
      <c r="AAP156" s="247"/>
      <c r="AAQ156" s="247"/>
      <c r="AAR156" s="247"/>
      <c r="AAS156" s="247"/>
      <c r="AAT156" s="247"/>
      <c r="AAU156" s="247"/>
      <c r="AAV156" s="247"/>
      <c r="AAW156" s="247"/>
      <c r="AAX156" s="247"/>
      <c r="AAY156" s="247"/>
      <c r="AAZ156" s="247"/>
      <c r="ABA156" s="247"/>
      <c r="ABB156" s="247"/>
      <c r="ABC156" s="247"/>
      <c r="ABD156" s="247"/>
      <c r="ABE156" s="247"/>
      <c r="ABF156" s="247"/>
      <c r="ABG156" s="247"/>
      <c r="ABH156" s="247"/>
      <c r="ABI156" s="247"/>
      <c r="ABJ156" s="247"/>
      <c r="ABK156" s="247"/>
      <c r="ABL156" s="247"/>
      <c r="ABM156" s="247"/>
      <c r="ABN156" s="247"/>
      <c r="ABO156" s="247"/>
      <c r="ABP156" s="247"/>
      <c r="ABQ156" s="247"/>
      <c r="ABR156" s="247"/>
      <c r="ABS156" s="247"/>
      <c r="ABT156" s="247"/>
      <c r="ABU156" s="247"/>
      <c r="ABV156" s="247"/>
      <c r="ABW156" s="247"/>
      <c r="ABX156" s="247"/>
      <c r="ABY156" s="247"/>
      <c r="ABZ156" s="247"/>
      <c r="ACA156" s="247"/>
      <c r="ACB156" s="247"/>
      <c r="ACC156" s="247"/>
      <c r="ACD156" s="247"/>
      <c r="ACE156" s="247"/>
      <c r="ACF156" s="247"/>
      <c r="ACG156" s="247"/>
      <c r="ACH156" s="247"/>
      <c r="ACI156" s="247"/>
      <c r="ACJ156" s="247"/>
      <c r="ACK156" s="247"/>
      <c r="ACL156" s="247"/>
      <c r="ACM156" s="247"/>
      <c r="ACN156" s="247"/>
      <c r="ACO156" s="247"/>
      <c r="ACP156" s="247"/>
      <c r="ACQ156" s="247"/>
      <c r="ACR156" s="247"/>
      <c r="ACS156" s="247"/>
      <c r="ACT156" s="247"/>
      <c r="ACU156" s="247"/>
      <c r="ACV156" s="247"/>
      <c r="ACW156" s="247"/>
      <c r="ACX156" s="247"/>
      <c r="ACY156" s="247"/>
      <c r="ACZ156" s="247"/>
      <c r="ADA156" s="247"/>
      <c r="ADB156" s="247"/>
      <c r="ADC156" s="247"/>
      <c r="ADD156" s="247"/>
      <c r="ADE156" s="247"/>
      <c r="ADF156" s="247"/>
      <c r="ADG156" s="247"/>
      <c r="ADH156" s="247"/>
      <c r="ADI156" s="247"/>
      <c r="ADJ156" s="247"/>
      <c r="ADK156" s="247"/>
      <c r="ADL156" s="247"/>
      <c r="ADM156" s="247"/>
      <c r="ADN156" s="247"/>
      <c r="ADO156" s="247"/>
      <c r="ADP156" s="247"/>
      <c r="ADQ156" s="247"/>
      <c r="ADR156" s="247"/>
      <c r="ADS156" s="247"/>
      <c r="ADT156" s="247"/>
      <c r="ADU156" s="247"/>
      <c r="ADV156" s="247"/>
      <c r="ADW156" s="247"/>
      <c r="ADX156" s="247"/>
      <c r="ADY156" s="247"/>
      <c r="ADZ156" s="247"/>
      <c r="AEA156" s="247"/>
      <c r="AEB156" s="247"/>
      <c r="AEC156" s="247"/>
      <c r="AED156" s="247"/>
      <c r="AEE156" s="247"/>
      <c r="AEF156" s="247"/>
      <c r="AEG156" s="247"/>
      <c r="AEH156" s="247"/>
      <c r="AEI156" s="247"/>
      <c r="AEJ156" s="247"/>
      <c r="AEK156" s="247"/>
      <c r="AEL156" s="247"/>
      <c r="AEM156" s="247"/>
      <c r="AEN156" s="247"/>
      <c r="AEO156" s="247"/>
      <c r="AEP156" s="247"/>
      <c r="AEQ156" s="247"/>
      <c r="AER156" s="247"/>
      <c r="AES156" s="247"/>
      <c r="AET156" s="247"/>
      <c r="AEU156" s="247"/>
      <c r="AEV156" s="247"/>
      <c r="AEW156" s="247"/>
      <c r="AEX156" s="247"/>
      <c r="AEY156" s="247"/>
      <c r="AEZ156" s="247"/>
      <c r="AFA156" s="247"/>
      <c r="AFB156" s="247"/>
      <c r="AFC156" s="247"/>
      <c r="AFD156" s="247"/>
      <c r="AFE156" s="247"/>
      <c r="AFF156" s="247"/>
      <c r="AFG156" s="247"/>
      <c r="AFH156" s="247"/>
      <c r="AFI156" s="247"/>
      <c r="AFJ156" s="247"/>
      <c r="AFK156" s="247"/>
      <c r="AFL156" s="247"/>
      <c r="AFM156" s="247"/>
      <c r="AFN156" s="247"/>
      <c r="AFO156" s="247"/>
      <c r="AFP156" s="247"/>
      <c r="AFQ156" s="247"/>
      <c r="AFR156" s="247"/>
      <c r="AFS156" s="247"/>
      <c r="AFT156" s="247"/>
      <c r="AFU156" s="247"/>
      <c r="AFV156" s="247"/>
      <c r="AFW156" s="247"/>
      <c r="AFX156" s="247"/>
      <c r="AFY156" s="247"/>
      <c r="AFZ156" s="247"/>
      <c r="AGA156" s="247"/>
      <c r="AGB156" s="247"/>
      <c r="AGC156" s="247"/>
      <c r="AGD156" s="247"/>
      <c r="AGE156" s="247"/>
      <c r="AGF156" s="247"/>
      <c r="AGG156" s="247"/>
      <c r="AGH156" s="247"/>
      <c r="AGI156" s="247"/>
      <c r="AGJ156" s="247"/>
      <c r="AGK156" s="247"/>
      <c r="AGL156" s="247"/>
      <c r="AGM156" s="247"/>
      <c r="AGN156" s="247"/>
      <c r="AGO156" s="247"/>
      <c r="AGP156" s="247"/>
      <c r="AGQ156" s="247"/>
      <c r="AGR156" s="247"/>
      <c r="AGS156" s="247"/>
      <c r="AGT156" s="247"/>
      <c r="AGU156" s="247"/>
      <c r="AGV156" s="247"/>
      <c r="AGW156" s="247"/>
      <c r="AGX156" s="247"/>
      <c r="AGY156" s="247"/>
      <c r="AGZ156" s="247"/>
      <c r="AHA156" s="247"/>
      <c r="AHB156" s="247"/>
      <c r="AHC156" s="247"/>
      <c r="AHD156" s="247"/>
      <c r="AHE156" s="247"/>
      <c r="AHF156" s="247"/>
      <c r="AHG156" s="247"/>
      <c r="AHH156" s="247"/>
      <c r="AHI156" s="247"/>
      <c r="AHJ156" s="247"/>
      <c r="AHK156" s="247"/>
      <c r="AHL156" s="247"/>
      <c r="AHM156" s="247"/>
      <c r="AHN156" s="247"/>
      <c r="AHO156" s="247"/>
      <c r="AHP156" s="247"/>
      <c r="AHQ156" s="247"/>
      <c r="AHR156" s="247"/>
      <c r="AHS156" s="247"/>
      <c r="AHT156" s="247"/>
      <c r="AHU156" s="247"/>
      <c r="AHV156" s="247"/>
      <c r="AHW156" s="247"/>
      <c r="AHX156" s="247"/>
      <c r="AHY156" s="247"/>
      <c r="AHZ156" s="247"/>
      <c r="AIA156" s="247"/>
      <c r="AIB156" s="247"/>
      <c r="AIC156" s="247"/>
      <c r="AID156" s="247"/>
      <c r="AIE156" s="247"/>
      <c r="AIF156" s="247"/>
      <c r="AIG156" s="247"/>
      <c r="AIH156" s="247"/>
      <c r="AII156" s="247"/>
      <c r="AIJ156" s="247"/>
      <c r="AIK156" s="247"/>
      <c r="AIL156" s="247"/>
      <c r="AIM156" s="247"/>
      <c r="AIN156" s="247"/>
      <c r="AIO156" s="247"/>
      <c r="AIP156" s="247"/>
      <c r="AIQ156" s="247"/>
      <c r="AIR156" s="247"/>
      <c r="AIS156" s="247"/>
      <c r="AIT156" s="247"/>
      <c r="AIU156" s="247"/>
      <c r="AIV156" s="247"/>
      <c r="AIW156" s="247"/>
      <c r="AIX156" s="247"/>
      <c r="AIY156" s="247"/>
      <c r="AIZ156" s="247"/>
      <c r="AJA156" s="247"/>
      <c r="AJB156" s="247"/>
      <c r="AJC156" s="247"/>
      <c r="AJD156" s="247"/>
      <c r="AJE156" s="247"/>
      <c r="AJF156" s="247"/>
      <c r="AJG156" s="247"/>
      <c r="AJH156" s="247"/>
      <c r="AJI156" s="247"/>
      <c r="AJJ156" s="247"/>
      <c r="AJK156" s="247"/>
      <c r="AJL156" s="247"/>
      <c r="AJM156" s="247"/>
      <c r="AJN156" s="247"/>
      <c r="AJO156" s="247"/>
      <c r="AJP156" s="247"/>
      <c r="AJQ156" s="247"/>
      <c r="AJR156" s="247"/>
      <c r="AJS156" s="247"/>
      <c r="AJT156" s="247"/>
      <c r="AJU156" s="247"/>
      <c r="AJV156" s="247"/>
      <c r="AJW156" s="247"/>
      <c r="AJX156" s="247"/>
      <c r="AJY156" s="247"/>
      <c r="AJZ156" s="247"/>
      <c r="AKA156" s="247"/>
      <c r="AKB156" s="247"/>
      <c r="AKC156" s="247"/>
      <c r="AKD156" s="247"/>
      <c r="AKE156" s="247"/>
      <c r="AKF156" s="247"/>
      <c r="AKG156" s="247"/>
      <c r="AKH156" s="247"/>
      <c r="AKI156" s="247"/>
      <c r="AKJ156" s="247"/>
      <c r="AKK156" s="247"/>
      <c r="AKL156" s="247"/>
      <c r="AKM156" s="247"/>
      <c r="AKN156" s="247"/>
      <c r="AKO156" s="247"/>
      <c r="AKP156" s="247"/>
      <c r="AKQ156" s="247"/>
      <c r="AKR156" s="247"/>
      <c r="AKS156" s="247"/>
      <c r="AKT156" s="247"/>
      <c r="AKU156" s="247"/>
      <c r="AKV156" s="247"/>
      <c r="AKW156" s="247"/>
      <c r="AKX156" s="247"/>
      <c r="AKY156" s="247"/>
      <c r="AKZ156" s="247"/>
      <c r="ALA156" s="247"/>
      <c r="ALB156" s="247"/>
      <c r="ALC156" s="247"/>
      <c r="ALD156" s="247"/>
      <c r="ALE156" s="247"/>
      <c r="ALF156" s="247"/>
      <c r="ALG156" s="247"/>
      <c r="ALH156" s="247"/>
      <c r="ALI156" s="247"/>
      <c r="ALJ156" s="247"/>
      <c r="ALK156" s="247"/>
      <c r="ALL156" s="247"/>
      <c r="ALM156" s="247"/>
      <c r="ALN156" s="247"/>
      <c r="ALO156" s="247"/>
      <c r="ALP156" s="247"/>
    </row>
    <row r="157" spans="1:1004" ht="42.75" customHeight="1" x14ac:dyDescent="0.2">
      <c r="A157" s="348">
        <v>7.1</v>
      </c>
      <c r="B157" s="345" t="s">
        <v>431</v>
      </c>
      <c r="C157" s="290">
        <v>1</v>
      </c>
      <c r="D157" s="293" t="s">
        <v>5</v>
      </c>
      <c r="E157" s="272"/>
      <c r="F157" s="290">
        <f t="shared" si="4"/>
        <v>0</v>
      </c>
      <c r="G157" s="322"/>
      <c r="H157" s="247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7"/>
      <c r="AE157" s="247"/>
      <c r="AF157" s="247"/>
      <c r="AG157" s="247"/>
      <c r="AH157" s="247"/>
      <c r="AI157" s="247"/>
      <c r="AJ157" s="247"/>
      <c r="AK157" s="247"/>
      <c r="AL157" s="247"/>
      <c r="AM157" s="247"/>
      <c r="AN157" s="247"/>
      <c r="AO157" s="247"/>
      <c r="AP157" s="247"/>
      <c r="AQ157" s="247"/>
      <c r="AR157" s="247"/>
      <c r="AS157" s="247"/>
      <c r="AT157" s="247"/>
      <c r="AU157" s="247"/>
      <c r="AV157" s="247"/>
      <c r="AW157" s="247"/>
      <c r="AX157" s="247"/>
      <c r="AY157" s="247"/>
      <c r="AZ157" s="247"/>
      <c r="BA157" s="247"/>
      <c r="BB157" s="247"/>
      <c r="BC157" s="247"/>
      <c r="BD157" s="247"/>
      <c r="BE157" s="247"/>
      <c r="BF157" s="247"/>
      <c r="BG157" s="247"/>
      <c r="BH157" s="247"/>
      <c r="BI157" s="247"/>
      <c r="BJ157" s="247"/>
      <c r="BK157" s="247"/>
      <c r="BL157" s="247"/>
      <c r="BM157" s="247"/>
      <c r="BN157" s="247"/>
      <c r="BO157" s="247"/>
      <c r="BP157" s="247"/>
      <c r="BQ157" s="247"/>
      <c r="BR157" s="247"/>
      <c r="BS157" s="247"/>
      <c r="BT157" s="247"/>
      <c r="BU157" s="247"/>
      <c r="BV157" s="247"/>
      <c r="BW157" s="247"/>
      <c r="BX157" s="247"/>
      <c r="BY157" s="247"/>
      <c r="BZ157" s="247"/>
      <c r="CA157" s="247"/>
      <c r="CB157" s="247"/>
      <c r="CC157" s="247"/>
      <c r="CD157" s="247"/>
      <c r="CE157" s="247"/>
      <c r="CF157" s="247"/>
      <c r="CG157" s="247"/>
      <c r="CH157" s="247"/>
      <c r="CI157" s="247"/>
      <c r="CJ157" s="247"/>
      <c r="CK157" s="247"/>
      <c r="CL157" s="247"/>
      <c r="CM157" s="247"/>
      <c r="CN157" s="247"/>
      <c r="CO157" s="247"/>
      <c r="CP157" s="247"/>
      <c r="CQ157" s="247"/>
      <c r="CR157" s="247"/>
      <c r="CS157" s="247"/>
      <c r="CT157" s="247"/>
      <c r="CU157" s="247"/>
      <c r="CV157" s="247"/>
      <c r="CW157" s="247"/>
      <c r="CX157" s="247"/>
      <c r="CY157" s="247"/>
      <c r="CZ157" s="247"/>
      <c r="DA157" s="247"/>
      <c r="DB157" s="247"/>
      <c r="DC157" s="247"/>
      <c r="DD157" s="247"/>
      <c r="DE157" s="247"/>
      <c r="DF157" s="247"/>
      <c r="DG157" s="247"/>
      <c r="DH157" s="247"/>
      <c r="DI157" s="247"/>
      <c r="DJ157" s="247"/>
      <c r="DK157" s="247"/>
      <c r="DL157" s="247"/>
      <c r="DM157" s="247"/>
      <c r="DN157" s="247"/>
      <c r="DO157" s="247"/>
      <c r="DP157" s="247"/>
      <c r="DQ157" s="247"/>
      <c r="DR157" s="247"/>
      <c r="DS157" s="247"/>
      <c r="DT157" s="247"/>
      <c r="DU157" s="247"/>
      <c r="DV157" s="247"/>
      <c r="DW157" s="247"/>
      <c r="DX157" s="247"/>
      <c r="DY157" s="247"/>
      <c r="DZ157" s="247"/>
      <c r="EA157" s="247"/>
      <c r="EB157" s="247"/>
      <c r="EC157" s="247"/>
      <c r="ED157" s="247"/>
      <c r="EE157" s="247"/>
      <c r="EF157" s="247"/>
      <c r="EG157" s="247"/>
      <c r="EH157" s="247"/>
      <c r="EI157" s="247"/>
      <c r="EJ157" s="247"/>
      <c r="EK157" s="247"/>
      <c r="EL157" s="247"/>
      <c r="EM157" s="247"/>
      <c r="EN157" s="247"/>
      <c r="EO157" s="247"/>
      <c r="EP157" s="247"/>
      <c r="EQ157" s="247"/>
      <c r="ER157" s="247"/>
      <c r="ES157" s="247"/>
      <c r="ET157" s="247"/>
      <c r="EU157" s="247"/>
      <c r="EV157" s="247"/>
      <c r="EW157" s="247"/>
      <c r="EX157" s="247"/>
      <c r="EY157" s="247"/>
      <c r="EZ157" s="247"/>
      <c r="FA157" s="247"/>
      <c r="FB157" s="247"/>
      <c r="FC157" s="247"/>
      <c r="FD157" s="247"/>
      <c r="FE157" s="247"/>
      <c r="FF157" s="247"/>
      <c r="FG157" s="247"/>
      <c r="FH157" s="247"/>
      <c r="FI157" s="247"/>
      <c r="FJ157" s="247"/>
      <c r="FK157" s="247"/>
      <c r="FL157" s="247"/>
      <c r="FM157" s="247"/>
      <c r="FN157" s="247"/>
      <c r="FO157" s="247"/>
      <c r="FP157" s="247"/>
      <c r="FQ157" s="247"/>
      <c r="FR157" s="247"/>
      <c r="FS157" s="247"/>
      <c r="FT157" s="247"/>
      <c r="FU157" s="247"/>
      <c r="FV157" s="247"/>
      <c r="FW157" s="247"/>
      <c r="FX157" s="247"/>
      <c r="FY157" s="247"/>
      <c r="FZ157" s="247"/>
      <c r="GA157" s="247"/>
      <c r="GB157" s="247"/>
      <c r="GC157" s="247"/>
      <c r="GD157" s="247"/>
      <c r="GE157" s="247"/>
      <c r="GF157" s="247"/>
      <c r="GG157" s="247"/>
      <c r="GH157" s="247"/>
      <c r="GI157" s="247"/>
      <c r="GJ157" s="247"/>
      <c r="GK157" s="247"/>
      <c r="GL157" s="247"/>
      <c r="GM157" s="247"/>
      <c r="GN157" s="247"/>
      <c r="GO157" s="247"/>
      <c r="GP157" s="247"/>
      <c r="GQ157" s="247"/>
      <c r="GR157" s="247"/>
      <c r="GS157" s="247"/>
      <c r="GT157" s="247"/>
      <c r="GU157" s="247"/>
      <c r="GV157" s="247"/>
      <c r="GW157" s="247"/>
      <c r="GX157" s="247"/>
      <c r="GY157" s="247"/>
      <c r="GZ157" s="247"/>
      <c r="HA157" s="247"/>
      <c r="HB157" s="247"/>
      <c r="HC157" s="247"/>
      <c r="HD157" s="247"/>
      <c r="HE157" s="247"/>
      <c r="HF157" s="247"/>
      <c r="HG157" s="247"/>
      <c r="HH157" s="247"/>
      <c r="HI157" s="247"/>
      <c r="HJ157" s="247"/>
      <c r="HK157" s="247"/>
      <c r="HL157" s="247"/>
      <c r="HM157" s="247"/>
      <c r="HN157" s="247"/>
      <c r="HO157" s="247"/>
      <c r="HP157" s="247"/>
      <c r="HQ157" s="247"/>
      <c r="HR157" s="247"/>
      <c r="HS157" s="247"/>
      <c r="HT157" s="247"/>
      <c r="HU157" s="247"/>
      <c r="HV157" s="247"/>
      <c r="HW157" s="247"/>
      <c r="HX157" s="247"/>
      <c r="HY157" s="247"/>
      <c r="HZ157" s="247"/>
      <c r="IA157" s="247"/>
      <c r="IB157" s="247"/>
      <c r="IC157" s="247"/>
      <c r="ID157" s="247"/>
      <c r="IE157" s="247"/>
      <c r="IF157" s="247"/>
      <c r="IG157" s="247"/>
      <c r="IH157" s="247"/>
      <c r="II157" s="247"/>
      <c r="IJ157" s="247"/>
      <c r="IK157" s="247"/>
      <c r="IL157" s="247"/>
      <c r="IM157" s="247"/>
      <c r="IN157" s="247"/>
      <c r="IO157" s="247"/>
      <c r="IP157" s="247"/>
      <c r="IQ157" s="247"/>
      <c r="IR157" s="247"/>
      <c r="IS157" s="247"/>
      <c r="IT157" s="247"/>
      <c r="IU157" s="247"/>
      <c r="IV157" s="247"/>
      <c r="IW157" s="247"/>
      <c r="IX157" s="247"/>
      <c r="IY157" s="247"/>
      <c r="IZ157" s="247"/>
      <c r="JA157" s="247"/>
      <c r="JB157" s="247"/>
      <c r="JC157" s="247"/>
      <c r="JD157" s="247"/>
      <c r="JE157" s="247"/>
      <c r="JF157" s="247"/>
      <c r="JG157" s="247"/>
      <c r="JH157" s="247"/>
      <c r="JI157" s="247"/>
      <c r="JJ157" s="247"/>
      <c r="JK157" s="247"/>
      <c r="JL157" s="247"/>
      <c r="JM157" s="247"/>
      <c r="JN157" s="247"/>
      <c r="JO157" s="247"/>
      <c r="JP157" s="247"/>
      <c r="JQ157" s="247"/>
      <c r="JR157" s="247"/>
      <c r="JS157" s="247"/>
      <c r="JT157" s="247"/>
      <c r="JU157" s="247"/>
      <c r="JV157" s="247"/>
      <c r="JW157" s="247"/>
      <c r="JX157" s="247"/>
      <c r="JY157" s="247"/>
      <c r="JZ157" s="247"/>
      <c r="KA157" s="247"/>
      <c r="KB157" s="247"/>
      <c r="KC157" s="247"/>
      <c r="KD157" s="247"/>
      <c r="KE157" s="247"/>
      <c r="KF157" s="247"/>
      <c r="KG157" s="247"/>
      <c r="KH157" s="247"/>
      <c r="KI157" s="247"/>
      <c r="KJ157" s="247"/>
      <c r="KK157" s="247"/>
      <c r="KL157" s="247"/>
      <c r="KM157" s="247"/>
      <c r="KN157" s="247"/>
      <c r="KO157" s="247"/>
      <c r="KP157" s="247"/>
      <c r="KQ157" s="247"/>
      <c r="KR157" s="247"/>
      <c r="KS157" s="247"/>
      <c r="KT157" s="247"/>
      <c r="KU157" s="247"/>
      <c r="KV157" s="247"/>
      <c r="KW157" s="247"/>
      <c r="KX157" s="247"/>
      <c r="KY157" s="247"/>
      <c r="KZ157" s="247"/>
      <c r="LA157" s="247"/>
      <c r="LB157" s="247"/>
      <c r="LC157" s="247"/>
      <c r="LD157" s="247"/>
      <c r="LE157" s="247"/>
      <c r="LF157" s="247"/>
      <c r="LG157" s="247"/>
      <c r="LH157" s="247"/>
      <c r="LI157" s="247"/>
      <c r="LJ157" s="247"/>
      <c r="LK157" s="247"/>
      <c r="LL157" s="247"/>
      <c r="LM157" s="247"/>
      <c r="LN157" s="247"/>
      <c r="LO157" s="247"/>
      <c r="LP157" s="247"/>
      <c r="LQ157" s="247"/>
      <c r="LR157" s="247"/>
      <c r="LS157" s="247"/>
      <c r="LT157" s="247"/>
      <c r="LU157" s="247"/>
      <c r="LV157" s="247"/>
      <c r="LW157" s="247"/>
      <c r="LX157" s="247"/>
      <c r="LY157" s="247"/>
      <c r="LZ157" s="247"/>
      <c r="MA157" s="247"/>
      <c r="MB157" s="247"/>
      <c r="MC157" s="247"/>
      <c r="MD157" s="247"/>
      <c r="ME157" s="247"/>
      <c r="MF157" s="247"/>
      <c r="MG157" s="247"/>
      <c r="MH157" s="247"/>
      <c r="MI157" s="247"/>
      <c r="MJ157" s="247"/>
      <c r="MK157" s="247"/>
      <c r="ML157" s="247"/>
      <c r="MM157" s="247"/>
      <c r="MN157" s="247"/>
      <c r="MO157" s="247"/>
      <c r="MP157" s="247"/>
      <c r="MQ157" s="247"/>
      <c r="MR157" s="247"/>
      <c r="MS157" s="247"/>
      <c r="MT157" s="247"/>
      <c r="MU157" s="247"/>
      <c r="MV157" s="247"/>
      <c r="MW157" s="247"/>
      <c r="MX157" s="247"/>
      <c r="MY157" s="247"/>
      <c r="MZ157" s="247"/>
      <c r="NA157" s="247"/>
      <c r="NB157" s="247"/>
      <c r="NC157" s="247"/>
      <c r="ND157" s="247"/>
      <c r="NE157" s="247"/>
      <c r="NF157" s="247"/>
      <c r="NG157" s="247"/>
      <c r="NH157" s="247"/>
      <c r="NI157" s="247"/>
      <c r="NJ157" s="247"/>
      <c r="NK157" s="247"/>
      <c r="NL157" s="247"/>
      <c r="NM157" s="247"/>
      <c r="NN157" s="247"/>
      <c r="NO157" s="247"/>
      <c r="NP157" s="247"/>
      <c r="NQ157" s="247"/>
      <c r="NR157" s="247"/>
      <c r="NS157" s="247"/>
      <c r="NT157" s="247"/>
      <c r="NU157" s="247"/>
      <c r="NV157" s="247"/>
      <c r="NW157" s="247"/>
      <c r="NX157" s="247"/>
      <c r="NY157" s="247"/>
      <c r="NZ157" s="247"/>
      <c r="OA157" s="247"/>
      <c r="OB157" s="247"/>
      <c r="OC157" s="247"/>
      <c r="OD157" s="247"/>
      <c r="OE157" s="247"/>
      <c r="OF157" s="247"/>
      <c r="OG157" s="247"/>
      <c r="OH157" s="247"/>
      <c r="OI157" s="247"/>
      <c r="OJ157" s="247"/>
      <c r="OK157" s="247"/>
      <c r="OL157" s="247"/>
      <c r="OM157" s="247"/>
      <c r="ON157" s="247"/>
      <c r="OO157" s="247"/>
      <c r="OP157" s="247"/>
      <c r="OQ157" s="247"/>
      <c r="OR157" s="247"/>
      <c r="OS157" s="247"/>
      <c r="OT157" s="247"/>
      <c r="OU157" s="247"/>
      <c r="OV157" s="247"/>
      <c r="OW157" s="247"/>
      <c r="OX157" s="247"/>
      <c r="OY157" s="247"/>
      <c r="OZ157" s="247"/>
      <c r="PA157" s="247"/>
      <c r="PB157" s="247"/>
      <c r="PC157" s="247"/>
      <c r="PD157" s="247"/>
      <c r="PE157" s="247"/>
      <c r="PF157" s="247"/>
      <c r="PG157" s="247"/>
      <c r="PH157" s="247"/>
      <c r="PI157" s="247"/>
      <c r="PJ157" s="247"/>
      <c r="PK157" s="247"/>
      <c r="PL157" s="247"/>
      <c r="PM157" s="247"/>
      <c r="PN157" s="247"/>
      <c r="PO157" s="247"/>
      <c r="PP157" s="247"/>
      <c r="PQ157" s="247"/>
      <c r="PR157" s="247"/>
      <c r="PS157" s="247"/>
      <c r="PT157" s="247"/>
      <c r="PU157" s="247"/>
      <c r="PV157" s="247"/>
      <c r="PW157" s="247"/>
      <c r="PX157" s="247"/>
      <c r="PY157" s="247"/>
      <c r="PZ157" s="247"/>
      <c r="QA157" s="247"/>
      <c r="QB157" s="247"/>
      <c r="QC157" s="247"/>
      <c r="QD157" s="247"/>
      <c r="QE157" s="247"/>
      <c r="QF157" s="247"/>
      <c r="QG157" s="247"/>
      <c r="QH157" s="247"/>
      <c r="QI157" s="247"/>
      <c r="QJ157" s="247"/>
      <c r="QK157" s="247"/>
      <c r="QL157" s="247"/>
      <c r="QM157" s="247"/>
      <c r="QN157" s="247"/>
      <c r="QO157" s="247"/>
      <c r="QP157" s="247"/>
      <c r="QQ157" s="247"/>
      <c r="QR157" s="247"/>
      <c r="QS157" s="247"/>
      <c r="QT157" s="247"/>
      <c r="QU157" s="247"/>
      <c r="QV157" s="247"/>
      <c r="QW157" s="247"/>
      <c r="QX157" s="247"/>
      <c r="QY157" s="247"/>
      <c r="QZ157" s="247"/>
      <c r="RA157" s="247"/>
      <c r="RB157" s="247"/>
      <c r="RC157" s="247"/>
      <c r="RD157" s="247"/>
      <c r="RE157" s="247"/>
      <c r="RF157" s="247"/>
      <c r="RG157" s="247"/>
      <c r="RH157" s="247"/>
      <c r="RI157" s="247"/>
      <c r="RJ157" s="247"/>
      <c r="RK157" s="247"/>
      <c r="RL157" s="247"/>
      <c r="RM157" s="247"/>
      <c r="RN157" s="247"/>
      <c r="RO157" s="247"/>
      <c r="RP157" s="247"/>
      <c r="RQ157" s="247"/>
      <c r="RR157" s="247"/>
      <c r="RS157" s="247"/>
      <c r="RT157" s="247"/>
      <c r="RU157" s="247"/>
      <c r="RV157" s="247"/>
      <c r="RW157" s="247"/>
      <c r="RX157" s="247"/>
      <c r="RY157" s="247"/>
      <c r="RZ157" s="247"/>
      <c r="SA157" s="247"/>
      <c r="SB157" s="247"/>
      <c r="SC157" s="247"/>
      <c r="SD157" s="247"/>
      <c r="SE157" s="247"/>
      <c r="SF157" s="247"/>
      <c r="SG157" s="247"/>
      <c r="SH157" s="247"/>
      <c r="SI157" s="247"/>
      <c r="SJ157" s="247"/>
      <c r="SK157" s="247"/>
      <c r="SL157" s="247"/>
      <c r="SM157" s="247"/>
      <c r="SN157" s="247"/>
      <c r="SO157" s="247"/>
      <c r="SP157" s="247"/>
      <c r="SQ157" s="247"/>
      <c r="SR157" s="247"/>
      <c r="SS157" s="247"/>
      <c r="ST157" s="247"/>
      <c r="SU157" s="247"/>
      <c r="SV157" s="247"/>
      <c r="SW157" s="247"/>
      <c r="SX157" s="247"/>
      <c r="SY157" s="247"/>
      <c r="SZ157" s="247"/>
      <c r="TA157" s="247"/>
      <c r="TB157" s="247"/>
      <c r="TC157" s="247"/>
      <c r="TD157" s="247"/>
      <c r="TE157" s="247"/>
      <c r="TF157" s="247"/>
      <c r="TG157" s="247"/>
      <c r="TH157" s="247"/>
      <c r="TI157" s="247"/>
      <c r="TJ157" s="247"/>
      <c r="TK157" s="247"/>
      <c r="TL157" s="247"/>
      <c r="TM157" s="247"/>
      <c r="TN157" s="247"/>
      <c r="TO157" s="247"/>
      <c r="TP157" s="247"/>
      <c r="TQ157" s="247"/>
      <c r="TR157" s="247"/>
      <c r="TS157" s="247"/>
      <c r="TT157" s="247"/>
      <c r="TU157" s="247"/>
      <c r="TV157" s="247"/>
      <c r="TW157" s="247"/>
      <c r="TX157" s="247"/>
      <c r="TY157" s="247"/>
      <c r="TZ157" s="247"/>
      <c r="UA157" s="247"/>
      <c r="UB157" s="247"/>
      <c r="UC157" s="247"/>
      <c r="UD157" s="247"/>
      <c r="UE157" s="247"/>
      <c r="UF157" s="247"/>
      <c r="UG157" s="247"/>
      <c r="UH157" s="247"/>
      <c r="UI157" s="247"/>
      <c r="UJ157" s="247"/>
      <c r="UK157" s="247"/>
      <c r="UL157" s="247"/>
      <c r="UM157" s="247"/>
      <c r="UN157" s="247"/>
      <c r="UO157" s="247"/>
      <c r="UP157" s="247"/>
      <c r="UQ157" s="247"/>
      <c r="UR157" s="247"/>
      <c r="US157" s="247"/>
      <c r="UT157" s="247"/>
      <c r="UU157" s="247"/>
      <c r="UV157" s="247"/>
      <c r="UW157" s="247"/>
      <c r="UX157" s="247"/>
      <c r="UY157" s="247"/>
      <c r="UZ157" s="247"/>
      <c r="VA157" s="247"/>
      <c r="VB157" s="247"/>
      <c r="VC157" s="247"/>
      <c r="VD157" s="247"/>
      <c r="VE157" s="247"/>
      <c r="VF157" s="247"/>
      <c r="VG157" s="247"/>
      <c r="VH157" s="247"/>
      <c r="VI157" s="247"/>
      <c r="VJ157" s="247"/>
      <c r="VK157" s="247"/>
      <c r="VL157" s="247"/>
      <c r="VM157" s="247"/>
      <c r="VN157" s="247"/>
      <c r="VO157" s="247"/>
      <c r="VP157" s="247"/>
      <c r="VQ157" s="247"/>
      <c r="VR157" s="247"/>
      <c r="VS157" s="247"/>
      <c r="VT157" s="247"/>
      <c r="VU157" s="247"/>
      <c r="VV157" s="247"/>
      <c r="VW157" s="247"/>
      <c r="VX157" s="247"/>
      <c r="VY157" s="247"/>
      <c r="VZ157" s="247"/>
      <c r="WA157" s="247"/>
      <c r="WB157" s="247"/>
      <c r="WC157" s="247"/>
      <c r="WD157" s="247"/>
      <c r="WE157" s="247"/>
      <c r="WF157" s="247"/>
      <c r="WG157" s="247"/>
      <c r="WH157" s="247"/>
      <c r="WI157" s="247"/>
      <c r="WJ157" s="247"/>
      <c r="WK157" s="247"/>
      <c r="WL157" s="247"/>
      <c r="WM157" s="247"/>
      <c r="WN157" s="247"/>
      <c r="WO157" s="247"/>
      <c r="WP157" s="247"/>
      <c r="WQ157" s="247"/>
      <c r="WR157" s="247"/>
      <c r="WS157" s="247"/>
      <c r="WT157" s="247"/>
      <c r="WU157" s="247"/>
      <c r="WV157" s="247"/>
      <c r="WW157" s="247"/>
      <c r="WX157" s="247"/>
      <c r="WY157" s="247"/>
      <c r="WZ157" s="247"/>
      <c r="XA157" s="247"/>
      <c r="XB157" s="247"/>
      <c r="XC157" s="247"/>
      <c r="XD157" s="247"/>
      <c r="XE157" s="247"/>
      <c r="XF157" s="247"/>
      <c r="XG157" s="247"/>
      <c r="XH157" s="247"/>
      <c r="XI157" s="247"/>
      <c r="XJ157" s="247"/>
      <c r="XK157" s="247"/>
      <c r="XL157" s="247"/>
      <c r="XM157" s="247"/>
      <c r="XN157" s="247"/>
      <c r="XO157" s="247"/>
      <c r="XP157" s="247"/>
      <c r="XQ157" s="247"/>
      <c r="XR157" s="247"/>
      <c r="XS157" s="247"/>
      <c r="XT157" s="247"/>
      <c r="XU157" s="247"/>
      <c r="XV157" s="247"/>
      <c r="XW157" s="247"/>
      <c r="XX157" s="247"/>
      <c r="XY157" s="247"/>
      <c r="XZ157" s="247"/>
      <c r="YA157" s="247"/>
      <c r="YB157" s="247"/>
      <c r="YC157" s="247"/>
      <c r="YD157" s="247"/>
      <c r="YE157" s="247"/>
      <c r="YF157" s="247"/>
      <c r="YG157" s="247"/>
      <c r="YH157" s="247"/>
      <c r="YI157" s="247"/>
      <c r="YJ157" s="247"/>
      <c r="YK157" s="247"/>
      <c r="YL157" s="247"/>
      <c r="YM157" s="247"/>
      <c r="YN157" s="247"/>
      <c r="YO157" s="247"/>
      <c r="YP157" s="247"/>
      <c r="YQ157" s="247"/>
      <c r="YR157" s="247"/>
      <c r="YS157" s="247"/>
      <c r="YT157" s="247"/>
      <c r="YU157" s="247"/>
      <c r="YV157" s="247"/>
      <c r="YW157" s="247"/>
      <c r="YX157" s="247"/>
      <c r="YY157" s="247"/>
      <c r="YZ157" s="247"/>
      <c r="ZA157" s="247"/>
      <c r="ZB157" s="247"/>
      <c r="ZC157" s="247"/>
      <c r="ZD157" s="247"/>
      <c r="ZE157" s="247"/>
      <c r="ZF157" s="247"/>
      <c r="ZG157" s="247"/>
      <c r="ZH157" s="247"/>
      <c r="ZI157" s="247"/>
      <c r="ZJ157" s="247"/>
      <c r="ZK157" s="247"/>
      <c r="ZL157" s="247"/>
      <c r="ZM157" s="247"/>
      <c r="ZN157" s="247"/>
      <c r="ZO157" s="247"/>
      <c r="ZP157" s="247"/>
      <c r="ZQ157" s="247"/>
      <c r="ZR157" s="247"/>
      <c r="ZS157" s="247"/>
      <c r="ZT157" s="247"/>
      <c r="ZU157" s="247"/>
      <c r="ZV157" s="247"/>
      <c r="ZW157" s="247"/>
      <c r="ZX157" s="247"/>
      <c r="ZY157" s="247"/>
      <c r="ZZ157" s="247"/>
      <c r="AAA157" s="247"/>
      <c r="AAB157" s="247"/>
      <c r="AAC157" s="247"/>
      <c r="AAD157" s="247"/>
      <c r="AAE157" s="247"/>
      <c r="AAF157" s="247"/>
      <c r="AAG157" s="247"/>
      <c r="AAH157" s="247"/>
      <c r="AAI157" s="247"/>
      <c r="AAJ157" s="247"/>
      <c r="AAK157" s="247"/>
      <c r="AAL157" s="247"/>
      <c r="AAM157" s="247"/>
      <c r="AAN157" s="247"/>
      <c r="AAO157" s="247"/>
      <c r="AAP157" s="247"/>
      <c r="AAQ157" s="247"/>
      <c r="AAR157" s="247"/>
      <c r="AAS157" s="247"/>
      <c r="AAT157" s="247"/>
      <c r="AAU157" s="247"/>
      <c r="AAV157" s="247"/>
      <c r="AAW157" s="247"/>
      <c r="AAX157" s="247"/>
      <c r="AAY157" s="247"/>
      <c r="AAZ157" s="247"/>
      <c r="ABA157" s="247"/>
      <c r="ABB157" s="247"/>
      <c r="ABC157" s="247"/>
      <c r="ABD157" s="247"/>
      <c r="ABE157" s="247"/>
      <c r="ABF157" s="247"/>
      <c r="ABG157" s="247"/>
      <c r="ABH157" s="247"/>
      <c r="ABI157" s="247"/>
      <c r="ABJ157" s="247"/>
      <c r="ABK157" s="247"/>
      <c r="ABL157" s="247"/>
      <c r="ABM157" s="247"/>
      <c r="ABN157" s="247"/>
      <c r="ABO157" s="247"/>
      <c r="ABP157" s="247"/>
      <c r="ABQ157" s="247"/>
      <c r="ABR157" s="247"/>
      <c r="ABS157" s="247"/>
      <c r="ABT157" s="247"/>
      <c r="ABU157" s="247"/>
      <c r="ABV157" s="247"/>
      <c r="ABW157" s="247"/>
      <c r="ABX157" s="247"/>
      <c r="ABY157" s="247"/>
      <c r="ABZ157" s="247"/>
      <c r="ACA157" s="247"/>
      <c r="ACB157" s="247"/>
      <c r="ACC157" s="247"/>
      <c r="ACD157" s="247"/>
      <c r="ACE157" s="247"/>
      <c r="ACF157" s="247"/>
      <c r="ACG157" s="247"/>
      <c r="ACH157" s="247"/>
      <c r="ACI157" s="247"/>
      <c r="ACJ157" s="247"/>
      <c r="ACK157" s="247"/>
      <c r="ACL157" s="247"/>
      <c r="ACM157" s="247"/>
      <c r="ACN157" s="247"/>
      <c r="ACO157" s="247"/>
      <c r="ACP157" s="247"/>
      <c r="ACQ157" s="247"/>
      <c r="ACR157" s="247"/>
      <c r="ACS157" s="247"/>
      <c r="ACT157" s="247"/>
      <c r="ACU157" s="247"/>
      <c r="ACV157" s="247"/>
      <c r="ACW157" s="247"/>
      <c r="ACX157" s="247"/>
      <c r="ACY157" s="247"/>
      <c r="ACZ157" s="247"/>
      <c r="ADA157" s="247"/>
      <c r="ADB157" s="247"/>
      <c r="ADC157" s="247"/>
      <c r="ADD157" s="247"/>
      <c r="ADE157" s="247"/>
      <c r="ADF157" s="247"/>
      <c r="ADG157" s="247"/>
      <c r="ADH157" s="247"/>
      <c r="ADI157" s="247"/>
      <c r="ADJ157" s="247"/>
      <c r="ADK157" s="247"/>
      <c r="ADL157" s="247"/>
      <c r="ADM157" s="247"/>
      <c r="ADN157" s="247"/>
      <c r="ADO157" s="247"/>
      <c r="ADP157" s="247"/>
      <c r="ADQ157" s="247"/>
      <c r="ADR157" s="247"/>
      <c r="ADS157" s="247"/>
      <c r="ADT157" s="247"/>
      <c r="ADU157" s="247"/>
      <c r="ADV157" s="247"/>
      <c r="ADW157" s="247"/>
      <c r="ADX157" s="247"/>
      <c r="ADY157" s="247"/>
      <c r="ADZ157" s="247"/>
      <c r="AEA157" s="247"/>
      <c r="AEB157" s="247"/>
      <c r="AEC157" s="247"/>
      <c r="AED157" s="247"/>
      <c r="AEE157" s="247"/>
      <c r="AEF157" s="247"/>
      <c r="AEG157" s="247"/>
      <c r="AEH157" s="247"/>
      <c r="AEI157" s="247"/>
      <c r="AEJ157" s="247"/>
      <c r="AEK157" s="247"/>
      <c r="AEL157" s="247"/>
      <c r="AEM157" s="247"/>
      <c r="AEN157" s="247"/>
      <c r="AEO157" s="247"/>
      <c r="AEP157" s="247"/>
      <c r="AEQ157" s="247"/>
      <c r="AER157" s="247"/>
      <c r="AES157" s="247"/>
      <c r="AET157" s="247"/>
      <c r="AEU157" s="247"/>
      <c r="AEV157" s="247"/>
      <c r="AEW157" s="247"/>
      <c r="AEX157" s="247"/>
      <c r="AEY157" s="247"/>
      <c r="AEZ157" s="247"/>
      <c r="AFA157" s="247"/>
      <c r="AFB157" s="247"/>
      <c r="AFC157" s="247"/>
      <c r="AFD157" s="247"/>
      <c r="AFE157" s="247"/>
      <c r="AFF157" s="247"/>
      <c r="AFG157" s="247"/>
      <c r="AFH157" s="247"/>
      <c r="AFI157" s="247"/>
      <c r="AFJ157" s="247"/>
      <c r="AFK157" s="247"/>
      <c r="AFL157" s="247"/>
      <c r="AFM157" s="247"/>
      <c r="AFN157" s="247"/>
      <c r="AFO157" s="247"/>
      <c r="AFP157" s="247"/>
      <c r="AFQ157" s="247"/>
      <c r="AFR157" s="247"/>
      <c r="AFS157" s="247"/>
      <c r="AFT157" s="247"/>
      <c r="AFU157" s="247"/>
      <c r="AFV157" s="247"/>
      <c r="AFW157" s="247"/>
      <c r="AFX157" s="247"/>
      <c r="AFY157" s="247"/>
      <c r="AFZ157" s="247"/>
      <c r="AGA157" s="247"/>
      <c r="AGB157" s="247"/>
      <c r="AGC157" s="247"/>
      <c r="AGD157" s="247"/>
      <c r="AGE157" s="247"/>
      <c r="AGF157" s="247"/>
      <c r="AGG157" s="247"/>
      <c r="AGH157" s="247"/>
      <c r="AGI157" s="247"/>
      <c r="AGJ157" s="247"/>
      <c r="AGK157" s="247"/>
      <c r="AGL157" s="247"/>
      <c r="AGM157" s="247"/>
      <c r="AGN157" s="247"/>
      <c r="AGO157" s="247"/>
      <c r="AGP157" s="247"/>
      <c r="AGQ157" s="247"/>
      <c r="AGR157" s="247"/>
      <c r="AGS157" s="247"/>
      <c r="AGT157" s="247"/>
      <c r="AGU157" s="247"/>
      <c r="AGV157" s="247"/>
      <c r="AGW157" s="247"/>
      <c r="AGX157" s="247"/>
      <c r="AGY157" s="247"/>
      <c r="AGZ157" s="247"/>
      <c r="AHA157" s="247"/>
      <c r="AHB157" s="247"/>
      <c r="AHC157" s="247"/>
      <c r="AHD157" s="247"/>
      <c r="AHE157" s="247"/>
      <c r="AHF157" s="247"/>
      <c r="AHG157" s="247"/>
      <c r="AHH157" s="247"/>
      <c r="AHI157" s="247"/>
      <c r="AHJ157" s="247"/>
      <c r="AHK157" s="247"/>
      <c r="AHL157" s="247"/>
      <c r="AHM157" s="247"/>
      <c r="AHN157" s="247"/>
      <c r="AHO157" s="247"/>
      <c r="AHP157" s="247"/>
      <c r="AHQ157" s="247"/>
      <c r="AHR157" s="247"/>
      <c r="AHS157" s="247"/>
      <c r="AHT157" s="247"/>
      <c r="AHU157" s="247"/>
      <c r="AHV157" s="247"/>
      <c r="AHW157" s="247"/>
      <c r="AHX157" s="247"/>
      <c r="AHY157" s="247"/>
      <c r="AHZ157" s="247"/>
      <c r="AIA157" s="247"/>
      <c r="AIB157" s="247"/>
      <c r="AIC157" s="247"/>
      <c r="AID157" s="247"/>
      <c r="AIE157" s="247"/>
      <c r="AIF157" s="247"/>
      <c r="AIG157" s="247"/>
      <c r="AIH157" s="247"/>
      <c r="AII157" s="247"/>
      <c r="AIJ157" s="247"/>
      <c r="AIK157" s="247"/>
      <c r="AIL157" s="247"/>
      <c r="AIM157" s="247"/>
      <c r="AIN157" s="247"/>
      <c r="AIO157" s="247"/>
      <c r="AIP157" s="247"/>
      <c r="AIQ157" s="247"/>
      <c r="AIR157" s="247"/>
      <c r="AIS157" s="247"/>
      <c r="AIT157" s="247"/>
      <c r="AIU157" s="247"/>
      <c r="AIV157" s="247"/>
      <c r="AIW157" s="247"/>
      <c r="AIX157" s="247"/>
      <c r="AIY157" s="247"/>
      <c r="AIZ157" s="247"/>
      <c r="AJA157" s="247"/>
      <c r="AJB157" s="247"/>
      <c r="AJC157" s="247"/>
      <c r="AJD157" s="247"/>
      <c r="AJE157" s="247"/>
      <c r="AJF157" s="247"/>
      <c r="AJG157" s="247"/>
      <c r="AJH157" s="247"/>
      <c r="AJI157" s="247"/>
      <c r="AJJ157" s="247"/>
      <c r="AJK157" s="247"/>
      <c r="AJL157" s="247"/>
      <c r="AJM157" s="247"/>
      <c r="AJN157" s="247"/>
      <c r="AJO157" s="247"/>
      <c r="AJP157" s="247"/>
      <c r="AJQ157" s="247"/>
      <c r="AJR157" s="247"/>
      <c r="AJS157" s="247"/>
      <c r="AJT157" s="247"/>
      <c r="AJU157" s="247"/>
      <c r="AJV157" s="247"/>
      <c r="AJW157" s="247"/>
      <c r="AJX157" s="247"/>
      <c r="AJY157" s="247"/>
      <c r="AJZ157" s="247"/>
      <c r="AKA157" s="247"/>
      <c r="AKB157" s="247"/>
      <c r="AKC157" s="247"/>
      <c r="AKD157" s="247"/>
      <c r="AKE157" s="247"/>
      <c r="AKF157" s="247"/>
      <c r="AKG157" s="247"/>
      <c r="AKH157" s="247"/>
      <c r="AKI157" s="247"/>
      <c r="AKJ157" s="247"/>
      <c r="AKK157" s="247"/>
      <c r="AKL157" s="247"/>
      <c r="AKM157" s="247"/>
      <c r="AKN157" s="247"/>
      <c r="AKO157" s="247"/>
      <c r="AKP157" s="247"/>
      <c r="AKQ157" s="247"/>
      <c r="AKR157" s="247"/>
      <c r="AKS157" s="247"/>
      <c r="AKT157" s="247"/>
      <c r="AKU157" s="247"/>
      <c r="AKV157" s="247"/>
      <c r="AKW157" s="247"/>
      <c r="AKX157" s="247"/>
      <c r="AKY157" s="247"/>
      <c r="AKZ157" s="247"/>
      <c r="ALA157" s="247"/>
      <c r="ALB157" s="247"/>
      <c r="ALC157" s="247"/>
      <c r="ALD157" s="247"/>
      <c r="ALE157" s="247"/>
      <c r="ALF157" s="247"/>
      <c r="ALG157" s="247"/>
      <c r="ALH157" s="247"/>
      <c r="ALI157" s="247"/>
      <c r="ALJ157" s="247"/>
      <c r="ALK157" s="247"/>
      <c r="ALL157" s="247"/>
      <c r="ALM157" s="247"/>
      <c r="ALN157" s="247"/>
      <c r="ALO157" s="247"/>
      <c r="ALP157" s="247"/>
    </row>
    <row r="158" spans="1:1004" ht="92.25" customHeight="1" x14ac:dyDescent="0.2">
      <c r="A158" s="348">
        <v>7.11</v>
      </c>
      <c r="B158" s="345" t="s">
        <v>427</v>
      </c>
      <c r="C158" s="290">
        <v>1</v>
      </c>
      <c r="D158" s="293" t="s">
        <v>5</v>
      </c>
      <c r="E158" s="272"/>
      <c r="F158" s="290">
        <f t="shared" si="4"/>
        <v>0</v>
      </c>
      <c r="G158" s="322"/>
      <c r="H158" s="247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7"/>
      <c r="AE158" s="247"/>
      <c r="AF158" s="247"/>
      <c r="AG158" s="247"/>
      <c r="AH158" s="247"/>
      <c r="AI158" s="247"/>
      <c r="AJ158" s="247"/>
      <c r="AK158" s="247"/>
      <c r="AL158" s="247"/>
      <c r="AM158" s="247"/>
      <c r="AN158" s="247"/>
      <c r="AO158" s="247"/>
      <c r="AP158" s="247"/>
      <c r="AQ158" s="247"/>
      <c r="AR158" s="247"/>
      <c r="AS158" s="247"/>
      <c r="AT158" s="247"/>
      <c r="AU158" s="247"/>
      <c r="AV158" s="247"/>
      <c r="AW158" s="247"/>
      <c r="AX158" s="247"/>
      <c r="AY158" s="247"/>
      <c r="AZ158" s="247"/>
      <c r="BA158" s="247"/>
      <c r="BB158" s="247"/>
      <c r="BC158" s="247"/>
      <c r="BD158" s="247"/>
      <c r="BE158" s="247"/>
      <c r="BF158" s="247"/>
      <c r="BG158" s="247"/>
      <c r="BH158" s="247"/>
      <c r="BI158" s="247"/>
      <c r="BJ158" s="247"/>
      <c r="BK158" s="247"/>
      <c r="BL158" s="247"/>
      <c r="BM158" s="247"/>
      <c r="BN158" s="247"/>
      <c r="BO158" s="247"/>
      <c r="BP158" s="247"/>
      <c r="BQ158" s="247"/>
      <c r="BR158" s="247"/>
      <c r="BS158" s="247"/>
      <c r="BT158" s="247"/>
      <c r="BU158" s="247"/>
      <c r="BV158" s="247"/>
      <c r="BW158" s="247"/>
      <c r="BX158" s="247"/>
      <c r="BY158" s="247"/>
      <c r="BZ158" s="247"/>
      <c r="CA158" s="247"/>
      <c r="CB158" s="247"/>
      <c r="CC158" s="247"/>
      <c r="CD158" s="247"/>
      <c r="CE158" s="247"/>
      <c r="CF158" s="247"/>
      <c r="CG158" s="247"/>
      <c r="CH158" s="247"/>
      <c r="CI158" s="247"/>
      <c r="CJ158" s="247"/>
      <c r="CK158" s="247"/>
      <c r="CL158" s="247"/>
      <c r="CM158" s="247"/>
      <c r="CN158" s="247"/>
      <c r="CO158" s="247"/>
      <c r="CP158" s="247"/>
      <c r="CQ158" s="247"/>
      <c r="CR158" s="247"/>
      <c r="CS158" s="247"/>
      <c r="CT158" s="247"/>
      <c r="CU158" s="247"/>
      <c r="CV158" s="247"/>
      <c r="CW158" s="247"/>
      <c r="CX158" s="247"/>
      <c r="CY158" s="247"/>
      <c r="CZ158" s="247"/>
      <c r="DA158" s="247"/>
      <c r="DB158" s="247"/>
      <c r="DC158" s="247"/>
      <c r="DD158" s="247"/>
      <c r="DE158" s="247"/>
      <c r="DF158" s="247"/>
      <c r="DG158" s="247"/>
      <c r="DH158" s="247"/>
      <c r="DI158" s="247"/>
      <c r="DJ158" s="247"/>
      <c r="DK158" s="247"/>
      <c r="DL158" s="247"/>
      <c r="DM158" s="247"/>
      <c r="DN158" s="247"/>
      <c r="DO158" s="247"/>
      <c r="DP158" s="247"/>
      <c r="DQ158" s="247"/>
      <c r="DR158" s="247"/>
      <c r="DS158" s="247"/>
      <c r="DT158" s="247"/>
      <c r="DU158" s="247"/>
      <c r="DV158" s="247"/>
      <c r="DW158" s="247"/>
      <c r="DX158" s="247"/>
      <c r="DY158" s="247"/>
      <c r="DZ158" s="247"/>
      <c r="EA158" s="247"/>
      <c r="EB158" s="247"/>
      <c r="EC158" s="247"/>
      <c r="ED158" s="247"/>
      <c r="EE158" s="247"/>
      <c r="EF158" s="247"/>
      <c r="EG158" s="247"/>
      <c r="EH158" s="247"/>
      <c r="EI158" s="247"/>
      <c r="EJ158" s="247"/>
      <c r="EK158" s="247"/>
      <c r="EL158" s="247"/>
      <c r="EM158" s="247"/>
      <c r="EN158" s="247"/>
      <c r="EO158" s="247"/>
      <c r="EP158" s="247"/>
      <c r="EQ158" s="247"/>
      <c r="ER158" s="247"/>
      <c r="ES158" s="247"/>
      <c r="ET158" s="247"/>
      <c r="EU158" s="247"/>
      <c r="EV158" s="247"/>
      <c r="EW158" s="247"/>
      <c r="EX158" s="247"/>
      <c r="EY158" s="247"/>
      <c r="EZ158" s="247"/>
      <c r="FA158" s="247"/>
      <c r="FB158" s="247"/>
      <c r="FC158" s="247"/>
      <c r="FD158" s="247"/>
      <c r="FE158" s="247"/>
      <c r="FF158" s="247"/>
      <c r="FG158" s="247"/>
      <c r="FH158" s="247"/>
      <c r="FI158" s="247"/>
      <c r="FJ158" s="247"/>
      <c r="FK158" s="247"/>
      <c r="FL158" s="247"/>
      <c r="FM158" s="247"/>
      <c r="FN158" s="247"/>
      <c r="FO158" s="247"/>
      <c r="FP158" s="247"/>
      <c r="FQ158" s="247"/>
      <c r="FR158" s="247"/>
      <c r="FS158" s="247"/>
      <c r="FT158" s="247"/>
      <c r="FU158" s="247"/>
      <c r="FV158" s="247"/>
      <c r="FW158" s="247"/>
      <c r="FX158" s="247"/>
      <c r="FY158" s="247"/>
      <c r="FZ158" s="247"/>
      <c r="GA158" s="247"/>
      <c r="GB158" s="247"/>
      <c r="GC158" s="247"/>
      <c r="GD158" s="247"/>
      <c r="GE158" s="247"/>
      <c r="GF158" s="247"/>
      <c r="GG158" s="247"/>
      <c r="GH158" s="247"/>
      <c r="GI158" s="247"/>
      <c r="GJ158" s="247"/>
      <c r="GK158" s="247"/>
      <c r="GL158" s="247"/>
      <c r="GM158" s="247"/>
      <c r="GN158" s="247"/>
      <c r="GO158" s="247"/>
      <c r="GP158" s="247"/>
      <c r="GQ158" s="247"/>
      <c r="GR158" s="247"/>
      <c r="GS158" s="247"/>
      <c r="GT158" s="247"/>
      <c r="GU158" s="247"/>
      <c r="GV158" s="247"/>
      <c r="GW158" s="247"/>
      <c r="GX158" s="247"/>
      <c r="GY158" s="247"/>
      <c r="GZ158" s="247"/>
      <c r="HA158" s="247"/>
      <c r="HB158" s="247"/>
      <c r="HC158" s="247"/>
      <c r="HD158" s="247"/>
      <c r="HE158" s="247"/>
      <c r="HF158" s="247"/>
      <c r="HG158" s="247"/>
      <c r="HH158" s="247"/>
      <c r="HI158" s="247"/>
      <c r="HJ158" s="247"/>
      <c r="HK158" s="247"/>
      <c r="HL158" s="247"/>
      <c r="HM158" s="247"/>
      <c r="HN158" s="247"/>
      <c r="HO158" s="247"/>
      <c r="HP158" s="247"/>
      <c r="HQ158" s="247"/>
      <c r="HR158" s="247"/>
      <c r="HS158" s="247"/>
      <c r="HT158" s="247"/>
      <c r="HU158" s="247"/>
      <c r="HV158" s="247"/>
      <c r="HW158" s="247"/>
      <c r="HX158" s="247"/>
      <c r="HY158" s="247"/>
      <c r="HZ158" s="247"/>
      <c r="IA158" s="247"/>
      <c r="IB158" s="247"/>
      <c r="IC158" s="247"/>
      <c r="ID158" s="247"/>
      <c r="IE158" s="247"/>
      <c r="IF158" s="247"/>
      <c r="IG158" s="247"/>
      <c r="IH158" s="247"/>
      <c r="II158" s="247"/>
      <c r="IJ158" s="247"/>
      <c r="IK158" s="247"/>
      <c r="IL158" s="247"/>
      <c r="IM158" s="247"/>
      <c r="IN158" s="247"/>
      <c r="IO158" s="247"/>
      <c r="IP158" s="247"/>
      <c r="IQ158" s="247"/>
      <c r="IR158" s="247"/>
      <c r="IS158" s="247"/>
      <c r="IT158" s="247"/>
      <c r="IU158" s="247"/>
      <c r="IV158" s="247"/>
      <c r="IW158" s="247"/>
      <c r="IX158" s="247"/>
      <c r="IY158" s="247"/>
      <c r="IZ158" s="247"/>
      <c r="JA158" s="247"/>
      <c r="JB158" s="247"/>
      <c r="JC158" s="247"/>
      <c r="JD158" s="247"/>
      <c r="JE158" s="247"/>
      <c r="JF158" s="247"/>
      <c r="JG158" s="247"/>
      <c r="JH158" s="247"/>
      <c r="JI158" s="247"/>
      <c r="JJ158" s="247"/>
      <c r="JK158" s="247"/>
      <c r="JL158" s="247"/>
      <c r="JM158" s="247"/>
      <c r="JN158" s="247"/>
      <c r="JO158" s="247"/>
      <c r="JP158" s="247"/>
      <c r="JQ158" s="247"/>
      <c r="JR158" s="247"/>
      <c r="JS158" s="247"/>
      <c r="JT158" s="247"/>
      <c r="JU158" s="247"/>
      <c r="JV158" s="247"/>
      <c r="JW158" s="247"/>
      <c r="JX158" s="247"/>
      <c r="JY158" s="247"/>
      <c r="JZ158" s="247"/>
      <c r="KA158" s="247"/>
      <c r="KB158" s="247"/>
      <c r="KC158" s="247"/>
      <c r="KD158" s="247"/>
      <c r="KE158" s="247"/>
      <c r="KF158" s="247"/>
      <c r="KG158" s="247"/>
      <c r="KH158" s="247"/>
      <c r="KI158" s="247"/>
      <c r="KJ158" s="247"/>
      <c r="KK158" s="247"/>
      <c r="KL158" s="247"/>
      <c r="KM158" s="247"/>
      <c r="KN158" s="247"/>
      <c r="KO158" s="247"/>
      <c r="KP158" s="247"/>
      <c r="KQ158" s="247"/>
      <c r="KR158" s="247"/>
      <c r="KS158" s="247"/>
      <c r="KT158" s="247"/>
      <c r="KU158" s="247"/>
      <c r="KV158" s="247"/>
      <c r="KW158" s="247"/>
      <c r="KX158" s="247"/>
      <c r="KY158" s="247"/>
      <c r="KZ158" s="247"/>
      <c r="LA158" s="247"/>
      <c r="LB158" s="247"/>
      <c r="LC158" s="247"/>
      <c r="LD158" s="247"/>
      <c r="LE158" s="247"/>
      <c r="LF158" s="247"/>
      <c r="LG158" s="247"/>
      <c r="LH158" s="247"/>
      <c r="LI158" s="247"/>
      <c r="LJ158" s="247"/>
      <c r="LK158" s="247"/>
      <c r="LL158" s="247"/>
      <c r="LM158" s="247"/>
      <c r="LN158" s="247"/>
      <c r="LO158" s="247"/>
      <c r="LP158" s="247"/>
      <c r="LQ158" s="247"/>
      <c r="LR158" s="247"/>
      <c r="LS158" s="247"/>
      <c r="LT158" s="247"/>
      <c r="LU158" s="247"/>
      <c r="LV158" s="247"/>
      <c r="LW158" s="247"/>
      <c r="LX158" s="247"/>
      <c r="LY158" s="247"/>
      <c r="LZ158" s="247"/>
      <c r="MA158" s="247"/>
      <c r="MB158" s="247"/>
      <c r="MC158" s="247"/>
      <c r="MD158" s="247"/>
      <c r="ME158" s="247"/>
      <c r="MF158" s="247"/>
      <c r="MG158" s="247"/>
      <c r="MH158" s="247"/>
      <c r="MI158" s="247"/>
      <c r="MJ158" s="247"/>
      <c r="MK158" s="247"/>
      <c r="ML158" s="247"/>
      <c r="MM158" s="247"/>
      <c r="MN158" s="247"/>
      <c r="MO158" s="247"/>
      <c r="MP158" s="247"/>
      <c r="MQ158" s="247"/>
      <c r="MR158" s="247"/>
      <c r="MS158" s="247"/>
      <c r="MT158" s="247"/>
      <c r="MU158" s="247"/>
      <c r="MV158" s="247"/>
      <c r="MW158" s="247"/>
      <c r="MX158" s="247"/>
      <c r="MY158" s="247"/>
      <c r="MZ158" s="247"/>
      <c r="NA158" s="247"/>
      <c r="NB158" s="247"/>
      <c r="NC158" s="247"/>
      <c r="ND158" s="247"/>
      <c r="NE158" s="247"/>
      <c r="NF158" s="247"/>
      <c r="NG158" s="247"/>
      <c r="NH158" s="247"/>
      <c r="NI158" s="247"/>
      <c r="NJ158" s="247"/>
      <c r="NK158" s="247"/>
      <c r="NL158" s="247"/>
      <c r="NM158" s="247"/>
      <c r="NN158" s="247"/>
      <c r="NO158" s="247"/>
      <c r="NP158" s="247"/>
      <c r="NQ158" s="247"/>
      <c r="NR158" s="247"/>
      <c r="NS158" s="247"/>
      <c r="NT158" s="247"/>
      <c r="NU158" s="247"/>
      <c r="NV158" s="247"/>
      <c r="NW158" s="247"/>
      <c r="NX158" s="247"/>
      <c r="NY158" s="247"/>
      <c r="NZ158" s="247"/>
      <c r="OA158" s="247"/>
      <c r="OB158" s="247"/>
      <c r="OC158" s="247"/>
      <c r="OD158" s="247"/>
      <c r="OE158" s="247"/>
      <c r="OF158" s="247"/>
      <c r="OG158" s="247"/>
      <c r="OH158" s="247"/>
      <c r="OI158" s="247"/>
      <c r="OJ158" s="247"/>
      <c r="OK158" s="247"/>
      <c r="OL158" s="247"/>
      <c r="OM158" s="247"/>
      <c r="ON158" s="247"/>
      <c r="OO158" s="247"/>
      <c r="OP158" s="247"/>
      <c r="OQ158" s="247"/>
      <c r="OR158" s="247"/>
      <c r="OS158" s="247"/>
      <c r="OT158" s="247"/>
      <c r="OU158" s="247"/>
      <c r="OV158" s="247"/>
      <c r="OW158" s="247"/>
      <c r="OX158" s="247"/>
      <c r="OY158" s="247"/>
      <c r="OZ158" s="247"/>
      <c r="PA158" s="247"/>
      <c r="PB158" s="247"/>
      <c r="PC158" s="247"/>
      <c r="PD158" s="247"/>
      <c r="PE158" s="247"/>
      <c r="PF158" s="247"/>
      <c r="PG158" s="247"/>
      <c r="PH158" s="247"/>
      <c r="PI158" s="247"/>
      <c r="PJ158" s="247"/>
      <c r="PK158" s="247"/>
      <c r="PL158" s="247"/>
      <c r="PM158" s="247"/>
      <c r="PN158" s="247"/>
      <c r="PO158" s="247"/>
      <c r="PP158" s="247"/>
      <c r="PQ158" s="247"/>
      <c r="PR158" s="247"/>
      <c r="PS158" s="247"/>
      <c r="PT158" s="247"/>
      <c r="PU158" s="247"/>
      <c r="PV158" s="247"/>
      <c r="PW158" s="247"/>
      <c r="PX158" s="247"/>
      <c r="PY158" s="247"/>
      <c r="PZ158" s="247"/>
      <c r="QA158" s="247"/>
      <c r="QB158" s="247"/>
      <c r="QC158" s="247"/>
      <c r="QD158" s="247"/>
      <c r="QE158" s="247"/>
      <c r="QF158" s="247"/>
      <c r="QG158" s="247"/>
      <c r="QH158" s="247"/>
      <c r="QI158" s="247"/>
      <c r="QJ158" s="247"/>
      <c r="QK158" s="247"/>
      <c r="QL158" s="247"/>
      <c r="QM158" s="247"/>
      <c r="QN158" s="247"/>
      <c r="QO158" s="247"/>
      <c r="QP158" s="247"/>
      <c r="QQ158" s="247"/>
      <c r="QR158" s="247"/>
      <c r="QS158" s="247"/>
      <c r="QT158" s="247"/>
      <c r="QU158" s="247"/>
      <c r="QV158" s="247"/>
      <c r="QW158" s="247"/>
      <c r="QX158" s="247"/>
      <c r="QY158" s="247"/>
      <c r="QZ158" s="247"/>
      <c r="RA158" s="247"/>
      <c r="RB158" s="247"/>
      <c r="RC158" s="247"/>
      <c r="RD158" s="247"/>
      <c r="RE158" s="247"/>
      <c r="RF158" s="247"/>
      <c r="RG158" s="247"/>
      <c r="RH158" s="247"/>
      <c r="RI158" s="247"/>
      <c r="RJ158" s="247"/>
      <c r="RK158" s="247"/>
      <c r="RL158" s="247"/>
      <c r="RM158" s="247"/>
      <c r="RN158" s="247"/>
      <c r="RO158" s="247"/>
      <c r="RP158" s="247"/>
      <c r="RQ158" s="247"/>
      <c r="RR158" s="247"/>
      <c r="RS158" s="247"/>
      <c r="RT158" s="247"/>
      <c r="RU158" s="247"/>
      <c r="RV158" s="247"/>
      <c r="RW158" s="247"/>
      <c r="RX158" s="247"/>
      <c r="RY158" s="247"/>
      <c r="RZ158" s="247"/>
      <c r="SA158" s="247"/>
      <c r="SB158" s="247"/>
      <c r="SC158" s="247"/>
      <c r="SD158" s="247"/>
      <c r="SE158" s="247"/>
      <c r="SF158" s="247"/>
      <c r="SG158" s="247"/>
      <c r="SH158" s="247"/>
      <c r="SI158" s="247"/>
      <c r="SJ158" s="247"/>
      <c r="SK158" s="247"/>
      <c r="SL158" s="247"/>
      <c r="SM158" s="247"/>
      <c r="SN158" s="247"/>
      <c r="SO158" s="247"/>
      <c r="SP158" s="247"/>
      <c r="SQ158" s="247"/>
      <c r="SR158" s="247"/>
      <c r="SS158" s="247"/>
      <c r="ST158" s="247"/>
      <c r="SU158" s="247"/>
      <c r="SV158" s="247"/>
      <c r="SW158" s="247"/>
      <c r="SX158" s="247"/>
      <c r="SY158" s="247"/>
      <c r="SZ158" s="247"/>
      <c r="TA158" s="247"/>
      <c r="TB158" s="247"/>
      <c r="TC158" s="247"/>
      <c r="TD158" s="247"/>
      <c r="TE158" s="247"/>
      <c r="TF158" s="247"/>
      <c r="TG158" s="247"/>
      <c r="TH158" s="247"/>
      <c r="TI158" s="247"/>
      <c r="TJ158" s="247"/>
      <c r="TK158" s="247"/>
      <c r="TL158" s="247"/>
      <c r="TM158" s="247"/>
      <c r="TN158" s="247"/>
      <c r="TO158" s="247"/>
      <c r="TP158" s="247"/>
      <c r="TQ158" s="247"/>
      <c r="TR158" s="247"/>
      <c r="TS158" s="247"/>
      <c r="TT158" s="247"/>
      <c r="TU158" s="247"/>
      <c r="TV158" s="247"/>
      <c r="TW158" s="247"/>
      <c r="TX158" s="247"/>
      <c r="TY158" s="247"/>
      <c r="TZ158" s="247"/>
      <c r="UA158" s="247"/>
      <c r="UB158" s="247"/>
      <c r="UC158" s="247"/>
      <c r="UD158" s="247"/>
      <c r="UE158" s="247"/>
      <c r="UF158" s="247"/>
      <c r="UG158" s="247"/>
      <c r="UH158" s="247"/>
      <c r="UI158" s="247"/>
      <c r="UJ158" s="247"/>
      <c r="UK158" s="247"/>
      <c r="UL158" s="247"/>
      <c r="UM158" s="247"/>
      <c r="UN158" s="247"/>
      <c r="UO158" s="247"/>
      <c r="UP158" s="247"/>
      <c r="UQ158" s="247"/>
      <c r="UR158" s="247"/>
      <c r="US158" s="247"/>
      <c r="UT158" s="247"/>
      <c r="UU158" s="247"/>
      <c r="UV158" s="247"/>
      <c r="UW158" s="247"/>
      <c r="UX158" s="247"/>
      <c r="UY158" s="247"/>
      <c r="UZ158" s="247"/>
      <c r="VA158" s="247"/>
      <c r="VB158" s="247"/>
      <c r="VC158" s="247"/>
      <c r="VD158" s="247"/>
      <c r="VE158" s="247"/>
      <c r="VF158" s="247"/>
      <c r="VG158" s="247"/>
      <c r="VH158" s="247"/>
      <c r="VI158" s="247"/>
      <c r="VJ158" s="247"/>
      <c r="VK158" s="247"/>
      <c r="VL158" s="247"/>
      <c r="VM158" s="247"/>
      <c r="VN158" s="247"/>
      <c r="VO158" s="247"/>
      <c r="VP158" s="247"/>
      <c r="VQ158" s="247"/>
      <c r="VR158" s="247"/>
      <c r="VS158" s="247"/>
      <c r="VT158" s="247"/>
      <c r="VU158" s="247"/>
      <c r="VV158" s="247"/>
      <c r="VW158" s="247"/>
      <c r="VX158" s="247"/>
      <c r="VY158" s="247"/>
      <c r="VZ158" s="247"/>
      <c r="WA158" s="247"/>
      <c r="WB158" s="247"/>
      <c r="WC158" s="247"/>
      <c r="WD158" s="247"/>
      <c r="WE158" s="247"/>
      <c r="WF158" s="247"/>
      <c r="WG158" s="247"/>
      <c r="WH158" s="247"/>
      <c r="WI158" s="247"/>
      <c r="WJ158" s="247"/>
      <c r="WK158" s="247"/>
      <c r="WL158" s="247"/>
      <c r="WM158" s="247"/>
      <c r="WN158" s="247"/>
      <c r="WO158" s="247"/>
      <c r="WP158" s="247"/>
      <c r="WQ158" s="247"/>
      <c r="WR158" s="247"/>
      <c r="WS158" s="247"/>
      <c r="WT158" s="247"/>
      <c r="WU158" s="247"/>
      <c r="WV158" s="247"/>
      <c r="WW158" s="247"/>
      <c r="WX158" s="247"/>
      <c r="WY158" s="247"/>
      <c r="WZ158" s="247"/>
      <c r="XA158" s="247"/>
      <c r="XB158" s="247"/>
      <c r="XC158" s="247"/>
      <c r="XD158" s="247"/>
      <c r="XE158" s="247"/>
      <c r="XF158" s="247"/>
      <c r="XG158" s="247"/>
      <c r="XH158" s="247"/>
      <c r="XI158" s="247"/>
      <c r="XJ158" s="247"/>
      <c r="XK158" s="247"/>
      <c r="XL158" s="247"/>
      <c r="XM158" s="247"/>
      <c r="XN158" s="247"/>
      <c r="XO158" s="247"/>
      <c r="XP158" s="247"/>
      <c r="XQ158" s="247"/>
      <c r="XR158" s="247"/>
      <c r="XS158" s="247"/>
      <c r="XT158" s="247"/>
      <c r="XU158" s="247"/>
      <c r="XV158" s="247"/>
      <c r="XW158" s="247"/>
      <c r="XX158" s="247"/>
      <c r="XY158" s="247"/>
      <c r="XZ158" s="247"/>
      <c r="YA158" s="247"/>
      <c r="YB158" s="247"/>
      <c r="YC158" s="247"/>
      <c r="YD158" s="247"/>
      <c r="YE158" s="247"/>
      <c r="YF158" s="247"/>
      <c r="YG158" s="247"/>
      <c r="YH158" s="247"/>
      <c r="YI158" s="247"/>
      <c r="YJ158" s="247"/>
      <c r="YK158" s="247"/>
      <c r="YL158" s="247"/>
      <c r="YM158" s="247"/>
      <c r="YN158" s="247"/>
      <c r="YO158" s="247"/>
      <c r="YP158" s="247"/>
      <c r="YQ158" s="247"/>
      <c r="YR158" s="247"/>
      <c r="YS158" s="247"/>
      <c r="YT158" s="247"/>
      <c r="YU158" s="247"/>
      <c r="YV158" s="247"/>
      <c r="YW158" s="247"/>
      <c r="YX158" s="247"/>
      <c r="YY158" s="247"/>
      <c r="YZ158" s="247"/>
      <c r="ZA158" s="247"/>
      <c r="ZB158" s="247"/>
      <c r="ZC158" s="247"/>
      <c r="ZD158" s="247"/>
      <c r="ZE158" s="247"/>
      <c r="ZF158" s="247"/>
      <c r="ZG158" s="247"/>
      <c r="ZH158" s="247"/>
      <c r="ZI158" s="247"/>
      <c r="ZJ158" s="247"/>
      <c r="ZK158" s="247"/>
      <c r="ZL158" s="247"/>
      <c r="ZM158" s="247"/>
      <c r="ZN158" s="247"/>
      <c r="ZO158" s="247"/>
      <c r="ZP158" s="247"/>
      <c r="ZQ158" s="247"/>
      <c r="ZR158" s="247"/>
      <c r="ZS158" s="247"/>
      <c r="ZT158" s="247"/>
      <c r="ZU158" s="247"/>
      <c r="ZV158" s="247"/>
      <c r="ZW158" s="247"/>
      <c r="ZX158" s="247"/>
      <c r="ZY158" s="247"/>
      <c r="ZZ158" s="247"/>
      <c r="AAA158" s="247"/>
      <c r="AAB158" s="247"/>
      <c r="AAC158" s="247"/>
      <c r="AAD158" s="247"/>
      <c r="AAE158" s="247"/>
      <c r="AAF158" s="247"/>
      <c r="AAG158" s="247"/>
      <c r="AAH158" s="247"/>
      <c r="AAI158" s="247"/>
      <c r="AAJ158" s="247"/>
      <c r="AAK158" s="247"/>
      <c r="AAL158" s="247"/>
      <c r="AAM158" s="247"/>
      <c r="AAN158" s="247"/>
      <c r="AAO158" s="247"/>
      <c r="AAP158" s="247"/>
      <c r="AAQ158" s="247"/>
      <c r="AAR158" s="247"/>
      <c r="AAS158" s="247"/>
      <c r="AAT158" s="247"/>
      <c r="AAU158" s="247"/>
      <c r="AAV158" s="247"/>
      <c r="AAW158" s="247"/>
      <c r="AAX158" s="247"/>
      <c r="AAY158" s="247"/>
      <c r="AAZ158" s="247"/>
      <c r="ABA158" s="247"/>
      <c r="ABB158" s="247"/>
      <c r="ABC158" s="247"/>
      <c r="ABD158" s="247"/>
      <c r="ABE158" s="247"/>
      <c r="ABF158" s="247"/>
      <c r="ABG158" s="247"/>
      <c r="ABH158" s="247"/>
      <c r="ABI158" s="247"/>
      <c r="ABJ158" s="247"/>
      <c r="ABK158" s="247"/>
      <c r="ABL158" s="247"/>
      <c r="ABM158" s="247"/>
      <c r="ABN158" s="247"/>
      <c r="ABO158" s="247"/>
      <c r="ABP158" s="247"/>
      <c r="ABQ158" s="247"/>
      <c r="ABR158" s="247"/>
      <c r="ABS158" s="247"/>
      <c r="ABT158" s="247"/>
      <c r="ABU158" s="247"/>
      <c r="ABV158" s="247"/>
      <c r="ABW158" s="247"/>
      <c r="ABX158" s="247"/>
      <c r="ABY158" s="247"/>
      <c r="ABZ158" s="247"/>
      <c r="ACA158" s="247"/>
      <c r="ACB158" s="247"/>
      <c r="ACC158" s="247"/>
      <c r="ACD158" s="247"/>
      <c r="ACE158" s="247"/>
      <c r="ACF158" s="247"/>
      <c r="ACG158" s="247"/>
      <c r="ACH158" s="247"/>
      <c r="ACI158" s="247"/>
      <c r="ACJ158" s="247"/>
      <c r="ACK158" s="247"/>
      <c r="ACL158" s="247"/>
      <c r="ACM158" s="247"/>
      <c r="ACN158" s="247"/>
      <c r="ACO158" s="247"/>
      <c r="ACP158" s="247"/>
      <c r="ACQ158" s="247"/>
      <c r="ACR158" s="247"/>
      <c r="ACS158" s="247"/>
      <c r="ACT158" s="247"/>
      <c r="ACU158" s="247"/>
      <c r="ACV158" s="247"/>
      <c r="ACW158" s="247"/>
      <c r="ACX158" s="247"/>
      <c r="ACY158" s="247"/>
      <c r="ACZ158" s="247"/>
      <c r="ADA158" s="247"/>
      <c r="ADB158" s="247"/>
      <c r="ADC158" s="247"/>
      <c r="ADD158" s="247"/>
      <c r="ADE158" s="247"/>
      <c r="ADF158" s="247"/>
      <c r="ADG158" s="247"/>
      <c r="ADH158" s="247"/>
      <c r="ADI158" s="247"/>
      <c r="ADJ158" s="247"/>
      <c r="ADK158" s="247"/>
      <c r="ADL158" s="247"/>
      <c r="ADM158" s="247"/>
      <c r="ADN158" s="247"/>
      <c r="ADO158" s="247"/>
      <c r="ADP158" s="247"/>
      <c r="ADQ158" s="247"/>
      <c r="ADR158" s="247"/>
      <c r="ADS158" s="247"/>
      <c r="ADT158" s="247"/>
      <c r="ADU158" s="247"/>
      <c r="ADV158" s="247"/>
      <c r="ADW158" s="247"/>
      <c r="ADX158" s="247"/>
      <c r="ADY158" s="247"/>
      <c r="ADZ158" s="247"/>
      <c r="AEA158" s="247"/>
      <c r="AEB158" s="247"/>
      <c r="AEC158" s="247"/>
      <c r="AED158" s="247"/>
      <c r="AEE158" s="247"/>
      <c r="AEF158" s="247"/>
      <c r="AEG158" s="247"/>
      <c r="AEH158" s="247"/>
      <c r="AEI158" s="247"/>
      <c r="AEJ158" s="247"/>
      <c r="AEK158" s="247"/>
      <c r="AEL158" s="247"/>
      <c r="AEM158" s="247"/>
      <c r="AEN158" s="247"/>
      <c r="AEO158" s="247"/>
      <c r="AEP158" s="247"/>
      <c r="AEQ158" s="247"/>
      <c r="AER158" s="247"/>
      <c r="AES158" s="247"/>
      <c r="AET158" s="247"/>
      <c r="AEU158" s="247"/>
      <c r="AEV158" s="247"/>
      <c r="AEW158" s="247"/>
      <c r="AEX158" s="247"/>
      <c r="AEY158" s="247"/>
      <c r="AEZ158" s="247"/>
      <c r="AFA158" s="247"/>
      <c r="AFB158" s="247"/>
      <c r="AFC158" s="247"/>
      <c r="AFD158" s="247"/>
      <c r="AFE158" s="247"/>
      <c r="AFF158" s="247"/>
      <c r="AFG158" s="247"/>
      <c r="AFH158" s="247"/>
      <c r="AFI158" s="247"/>
      <c r="AFJ158" s="247"/>
      <c r="AFK158" s="247"/>
      <c r="AFL158" s="247"/>
      <c r="AFM158" s="247"/>
      <c r="AFN158" s="247"/>
      <c r="AFO158" s="247"/>
      <c r="AFP158" s="247"/>
      <c r="AFQ158" s="247"/>
      <c r="AFR158" s="247"/>
      <c r="AFS158" s="247"/>
      <c r="AFT158" s="247"/>
      <c r="AFU158" s="247"/>
      <c r="AFV158" s="247"/>
      <c r="AFW158" s="247"/>
      <c r="AFX158" s="247"/>
      <c r="AFY158" s="247"/>
      <c r="AFZ158" s="247"/>
      <c r="AGA158" s="247"/>
      <c r="AGB158" s="247"/>
      <c r="AGC158" s="247"/>
      <c r="AGD158" s="247"/>
      <c r="AGE158" s="247"/>
      <c r="AGF158" s="247"/>
      <c r="AGG158" s="247"/>
      <c r="AGH158" s="247"/>
      <c r="AGI158" s="247"/>
      <c r="AGJ158" s="247"/>
      <c r="AGK158" s="247"/>
      <c r="AGL158" s="247"/>
      <c r="AGM158" s="247"/>
      <c r="AGN158" s="247"/>
      <c r="AGO158" s="247"/>
      <c r="AGP158" s="247"/>
      <c r="AGQ158" s="247"/>
      <c r="AGR158" s="247"/>
      <c r="AGS158" s="247"/>
      <c r="AGT158" s="247"/>
      <c r="AGU158" s="247"/>
      <c r="AGV158" s="247"/>
      <c r="AGW158" s="247"/>
      <c r="AGX158" s="247"/>
      <c r="AGY158" s="247"/>
      <c r="AGZ158" s="247"/>
      <c r="AHA158" s="247"/>
      <c r="AHB158" s="247"/>
      <c r="AHC158" s="247"/>
      <c r="AHD158" s="247"/>
      <c r="AHE158" s="247"/>
      <c r="AHF158" s="247"/>
      <c r="AHG158" s="247"/>
      <c r="AHH158" s="247"/>
      <c r="AHI158" s="247"/>
      <c r="AHJ158" s="247"/>
      <c r="AHK158" s="247"/>
      <c r="AHL158" s="247"/>
      <c r="AHM158" s="247"/>
      <c r="AHN158" s="247"/>
      <c r="AHO158" s="247"/>
      <c r="AHP158" s="247"/>
      <c r="AHQ158" s="247"/>
      <c r="AHR158" s="247"/>
      <c r="AHS158" s="247"/>
      <c r="AHT158" s="247"/>
      <c r="AHU158" s="247"/>
      <c r="AHV158" s="247"/>
      <c r="AHW158" s="247"/>
      <c r="AHX158" s="247"/>
      <c r="AHY158" s="247"/>
      <c r="AHZ158" s="247"/>
      <c r="AIA158" s="247"/>
      <c r="AIB158" s="247"/>
      <c r="AIC158" s="247"/>
      <c r="AID158" s="247"/>
      <c r="AIE158" s="247"/>
      <c r="AIF158" s="247"/>
      <c r="AIG158" s="247"/>
      <c r="AIH158" s="247"/>
      <c r="AII158" s="247"/>
      <c r="AIJ158" s="247"/>
      <c r="AIK158" s="247"/>
      <c r="AIL158" s="247"/>
      <c r="AIM158" s="247"/>
      <c r="AIN158" s="247"/>
      <c r="AIO158" s="247"/>
      <c r="AIP158" s="247"/>
      <c r="AIQ158" s="247"/>
      <c r="AIR158" s="247"/>
      <c r="AIS158" s="247"/>
      <c r="AIT158" s="247"/>
      <c r="AIU158" s="247"/>
      <c r="AIV158" s="247"/>
      <c r="AIW158" s="247"/>
      <c r="AIX158" s="247"/>
      <c r="AIY158" s="247"/>
      <c r="AIZ158" s="247"/>
      <c r="AJA158" s="247"/>
      <c r="AJB158" s="247"/>
      <c r="AJC158" s="247"/>
      <c r="AJD158" s="247"/>
      <c r="AJE158" s="247"/>
      <c r="AJF158" s="247"/>
      <c r="AJG158" s="247"/>
      <c r="AJH158" s="247"/>
      <c r="AJI158" s="247"/>
      <c r="AJJ158" s="247"/>
      <c r="AJK158" s="247"/>
      <c r="AJL158" s="247"/>
      <c r="AJM158" s="247"/>
      <c r="AJN158" s="247"/>
      <c r="AJO158" s="247"/>
      <c r="AJP158" s="247"/>
      <c r="AJQ158" s="247"/>
      <c r="AJR158" s="247"/>
      <c r="AJS158" s="247"/>
      <c r="AJT158" s="247"/>
      <c r="AJU158" s="247"/>
      <c r="AJV158" s="247"/>
      <c r="AJW158" s="247"/>
      <c r="AJX158" s="247"/>
      <c r="AJY158" s="247"/>
      <c r="AJZ158" s="247"/>
      <c r="AKA158" s="247"/>
      <c r="AKB158" s="247"/>
      <c r="AKC158" s="247"/>
      <c r="AKD158" s="247"/>
      <c r="AKE158" s="247"/>
      <c r="AKF158" s="247"/>
      <c r="AKG158" s="247"/>
      <c r="AKH158" s="247"/>
      <c r="AKI158" s="247"/>
      <c r="AKJ158" s="247"/>
      <c r="AKK158" s="247"/>
      <c r="AKL158" s="247"/>
      <c r="AKM158" s="247"/>
      <c r="AKN158" s="247"/>
      <c r="AKO158" s="247"/>
      <c r="AKP158" s="247"/>
      <c r="AKQ158" s="247"/>
      <c r="AKR158" s="247"/>
      <c r="AKS158" s="247"/>
      <c r="AKT158" s="247"/>
      <c r="AKU158" s="247"/>
      <c r="AKV158" s="247"/>
      <c r="AKW158" s="247"/>
      <c r="AKX158" s="247"/>
      <c r="AKY158" s="247"/>
      <c r="AKZ158" s="247"/>
      <c r="ALA158" s="247"/>
      <c r="ALB158" s="247"/>
      <c r="ALC158" s="247"/>
      <c r="ALD158" s="247"/>
      <c r="ALE158" s="247"/>
      <c r="ALF158" s="247"/>
      <c r="ALG158" s="247"/>
      <c r="ALH158" s="247"/>
      <c r="ALI158" s="247"/>
      <c r="ALJ158" s="247"/>
      <c r="ALK158" s="247"/>
      <c r="ALL158" s="247"/>
      <c r="ALM158" s="247"/>
      <c r="ALN158" s="247"/>
      <c r="ALO158" s="247"/>
      <c r="ALP158" s="247"/>
    </row>
    <row r="159" spans="1:1004" ht="21.75" customHeight="1" x14ac:dyDescent="0.2">
      <c r="A159" s="348">
        <v>7.12</v>
      </c>
      <c r="B159" s="303" t="s">
        <v>410</v>
      </c>
      <c r="C159" s="300">
        <v>1</v>
      </c>
      <c r="D159" s="325" t="s">
        <v>5</v>
      </c>
      <c r="E159" s="326"/>
      <c r="F159" s="326">
        <f t="shared" si="4"/>
        <v>0</v>
      </c>
      <c r="G159" s="322"/>
      <c r="H159" s="247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247"/>
      <c r="AR159" s="247"/>
      <c r="AS159" s="247"/>
      <c r="AT159" s="247"/>
      <c r="AU159" s="247"/>
      <c r="AV159" s="247"/>
      <c r="AW159" s="247"/>
      <c r="AX159" s="247"/>
      <c r="AY159" s="247"/>
      <c r="AZ159" s="247"/>
      <c r="BA159" s="247"/>
      <c r="BB159" s="247"/>
      <c r="BC159" s="247"/>
      <c r="BD159" s="247"/>
      <c r="BE159" s="247"/>
      <c r="BF159" s="247"/>
      <c r="BG159" s="247"/>
      <c r="BH159" s="247"/>
      <c r="BI159" s="247"/>
      <c r="BJ159" s="247"/>
      <c r="BK159" s="247"/>
      <c r="BL159" s="247"/>
      <c r="BM159" s="247"/>
      <c r="BN159" s="247"/>
      <c r="BO159" s="247"/>
      <c r="BP159" s="247"/>
      <c r="BQ159" s="247"/>
      <c r="BR159" s="247"/>
      <c r="BS159" s="247"/>
      <c r="BT159" s="247"/>
      <c r="BU159" s="247"/>
      <c r="BV159" s="247"/>
      <c r="BW159" s="247"/>
      <c r="BX159" s="247"/>
      <c r="BY159" s="247"/>
      <c r="BZ159" s="247"/>
      <c r="CA159" s="247"/>
      <c r="CB159" s="247"/>
      <c r="CC159" s="247"/>
      <c r="CD159" s="247"/>
      <c r="CE159" s="247"/>
      <c r="CF159" s="247"/>
      <c r="CG159" s="247"/>
      <c r="CH159" s="247"/>
      <c r="CI159" s="247"/>
      <c r="CJ159" s="247"/>
      <c r="CK159" s="247"/>
      <c r="CL159" s="247"/>
      <c r="CM159" s="247"/>
      <c r="CN159" s="247"/>
      <c r="CO159" s="247"/>
      <c r="CP159" s="247"/>
      <c r="CQ159" s="247"/>
      <c r="CR159" s="247"/>
      <c r="CS159" s="247"/>
      <c r="CT159" s="247"/>
      <c r="CU159" s="247"/>
      <c r="CV159" s="247"/>
      <c r="CW159" s="247"/>
      <c r="CX159" s="247"/>
      <c r="CY159" s="247"/>
      <c r="CZ159" s="247"/>
      <c r="DA159" s="247"/>
      <c r="DB159" s="247"/>
      <c r="DC159" s="247"/>
      <c r="DD159" s="247"/>
      <c r="DE159" s="247"/>
      <c r="DF159" s="247"/>
      <c r="DG159" s="247"/>
      <c r="DH159" s="247"/>
      <c r="DI159" s="247"/>
      <c r="DJ159" s="247"/>
      <c r="DK159" s="247"/>
      <c r="DL159" s="247"/>
      <c r="DM159" s="247"/>
      <c r="DN159" s="247"/>
      <c r="DO159" s="247"/>
      <c r="DP159" s="247"/>
      <c r="DQ159" s="247"/>
      <c r="DR159" s="247"/>
      <c r="DS159" s="247"/>
      <c r="DT159" s="247"/>
      <c r="DU159" s="247"/>
      <c r="DV159" s="247"/>
      <c r="DW159" s="247"/>
      <c r="DX159" s="247"/>
      <c r="DY159" s="247"/>
      <c r="DZ159" s="247"/>
      <c r="EA159" s="247"/>
      <c r="EB159" s="247"/>
      <c r="EC159" s="247"/>
      <c r="ED159" s="247"/>
      <c r="EE159" s="247"/>
      <c r="EF159" s="247"/>
      <c r="EG159" s="247"/>
      <c r="EH159" s="247"/>
      <c r="EI159" s="247"/>
      <c r="EJ159" s="247"/>
      <c r="EK159" s="247"/>
      <c r="EL159" s="247"/>
      <c r="EM159" s="247"/>
      <c r="EN159" s="247"/>
      <c r="EO159" s="247"/>
      <c r="EP159" s="247"/>
      <c r="EQ159" s="247"/>
      <c r="ER159" s="247"/>
      <c r="ES159" s="247"/>
      <c r="ET159" s="247"/>
      <c r="EU159" s="247"/>
      <c r="EV159" s="247"/>
      <c r="EW159" s="247"/>
      <c r="EX159" s="247"/>
      <c r="EY159" s="247"/>
      <c r="EZ159" s="247"/>
      <c r="FA159" s="247"/>
      <c r="FB159" s="247"/>
      <c r="FC159" s="247"/>
      <c r="FD159" s="247"/>
      <c r="FE159" s="247"/>
      <c r="FF159" s="247"/>
      <c r="FG159" s="247"/>
      <c r="FH159" s="247"/>
      <c r="FI159" s="247"/>
      <c r="FJ159" s="247"/>
      <c r="FK159" s="247"/>
      <c r="FL159" s="247"/>
      <c r="FM159" s="247"/>
      <c r="FN159" s="247"/>
      <c r="FO159" s="247"/>
      <c r="FP159" s="247"/>
      <c r="FQ159" s="247"/>
      <c r="FR159" s="247"/>
      <c r="FS159" s="247"/>
      <c r="FT159" s="247"/>
      <c r="FU159" s="247"/>
      <c r="FV159" s="247"/>
      <c r="FW159" s="247"/>
      <c r="FX159" s="247"/>
      <c r="FY159" s="247"/>
      <c r="FZ159" s="247"/>
      <c r="GA159" s="247"/>
      <c r="GB159" s="247"/>
      <c r="GC159" s="247"/>
      <c r="GD159" s="247"/>
      <c r="GE159" s="247"/>
      <c r="GF159" s="247"/>
      <c r="GG159" s="247"/>
      <c r="GH159" s="247"/>
      <c r="GI159" s="247"/>
      <c r="GJ159" s="247"/>
      <c r="GK159" s="247"/>
      <c r="GL159" s="247"/>
      <c r="GM159" s="247"/>
      <c r="GN159" s="247"/>
      <c r="GO159" s="247"/>
      <c r="GP159" s="247"/>
      <c r="GQ159" s="247"/>
      <c r="GR159" s="247"/>
      <c r="GS159" s="247"/>
      <c r="GT159" s="247"/>
      <c r="GU159" s="247"/>
      <c r="GV159" s="247"/>
      <c r="GW159" s="247"/>
      <c r="GX159" s="247"/>
      <c r="GY159" s="247"/>
      <c r="GZ159" s="247"/>
      <c r="HA159" s="247"/>
      <c r="HB159" s="247"/>
      <c r="HC159" s="247"/>
      <c r="HD159" s="247"/>
      <c r="HE159" s="247"/>
      <c r="HF159" s="247"/>
      <c r="HG159" s="247"/>
      <c r="HH159" s="247"/>
      <c r="HI159" s="247"/>
      <c r="HJ159" s="247"/>
      <c r="HK159" s="247"/>
      <c r="HL159" s="247"/>
      <c r="HM159" s="247"/>
      <c r="HN159" s="247"/>
      <c r="HO159" s="247"/>
      <c r="HP159" s="247"/>
      <c r="HQ159" s="247"/>
      <c r="HR159" s="247"/>
      <c r="HS159" s="247"/>
      <c r="HT159" s="247"/>
      <c r="HU159" s="247"/>
      <c r="HV159" s="247"/>
      <c r="HW159" s="247"/>
      <c r="HX159" s="247"/>
      <c r="HY159" s="247"/>
      <c r="HZ159" s="247"/>
      <c r="IA159" s="247"/>
      <c r="IB159" s="247"/>
      <c r="IC159" s="247"/>
      <c r="ID159" s="247"/>
      <c r="IE159" s="247"/>
      <c r="IF159" s="247"/>
      <c r="IG159" s="247"/>
      <c r="IH159" s="247"/>
      <c r="II159" s="247"/>
      <c r="IJ159" s="247"/>
      <c r="IK159" s="247"/>
      <c r="IL159" s="247"/>
      <c r="IM159" s="247"/>
      <c r="IN159" s="247"/>
      <c r="IO159" s="247"/>
      <c r="IP159" s="247"/>
      <c r="IQ159" s="247"/>
      <c r="IR159" s="247"/>
      <c r="IS159" s="247"/>
      <c r="IT159" s="247"/>
      <c r="IU159" s="247"/>
      <c r="IV159" s="247"/>
      <c r="IW159" s="247"/>
      <c r="IX159" s="247"/>
      <c r="IY159" s="247"/>
      <c r="IZ159" s="247"/>
      <c r="JA159" s="247"/>
      <c r="JB159" s="247"/>
      <c r="JC159" s="247"/>
      <c r="JD159" s="247"/>
      <c r="JE159" s="247"/>
      <c r="JF159" s="247"/>
      <c r="JG159" s="247"/>
      <c r="JH159" s="247"/>
      <c r="JI159" s="247"/>
      <c r="JJ159" s="247"/>
      <c r="JK159" s="247"/>
      <c r="JL159" s="247"/>
      <c r="JM159" s="247"/>
      <c r="JN159" s="247"/>
      <c r="JO159" s="247"/>
      <c r="JP159" s="247"/>
      <c r="JQ159" s="247"/>
      <c r="JR159" s="247"/>
      <c r="JS159" s="247"/>
      <c r="JT159" s="247"/>
      <c r="JU159" s="247"/>
      <c r="JV159" s="247"/>
      <c r="JW159" s="247"/>
      <c r="JX159" s="247"/>
      <c r="JY159" s="247"/>
      <c r="JZ159" s="247"/>
      <c r="KA159" s="247"/>
      <c r="KB159" s="247"/>
      <c r="KC159" s="247"/>
      <c r="KD159" s="247"/>
      <c r="KE159" s="247"/>
      <c r="KF159" s="247"/>
      <c r="KG159" s="247"/>
      <c r="KH159" s="247"/>
      <c r="KI159" s="247"/>
      <c r="KJ159" s="247"/>
      <c r="KK159" s="247"/>
      <c r="KL159" s="247"/>
      <c r="KM159" s="247"/>
      <c r="KN159" s="247"/>
      <c r="KO159" s="247"/>
      <c r="KP159" s="247"/>
      <c r="KQ159" s="247"/>
      <c r="KR159" s="247"/>
      <c r="KS159" s="247"/>
      <c r="KT159" s="247"/>
      <c r="KU159" s="247"/>
      <c r="KV159" s="247"/>
      <c r="KW159" s="247"/>
      <c r="KX159" s="247"/>
      <c r="KY159" s="247"/>
      <c r="KZ159" s="247"/>
      <c r="LA159" s="247"/>
      <c r="LB159" s="247"/>
      <c r="LC159" s="247"/>
      <c r="LD159" s="247"/>
      <c r="LE159" s="247"/>
      <c r="LF159" s="247"/>
      <c r="LG159" s="247"/>
      <c r="LH159" s="247"/>
      <c r="LI159" s="247"/>
      <c r="LJ159" s="247"/>
      <c r="LK159" s="247"/>
      <c r="LL159" s="247"/>
      <c r="LM159" s="247"/>
      <c r="LN159" s="247"/>
      <c r="LO159" s="247"/>
      <c r="LP159" s="247"/>
      <c r="LQ159" s="247"/>
      <c r="LR159" s="247"/>
      <c r="LS159" s="247"/>
      <c r="LT159" s="247"/>
      <c r="LU159" s="247"/>
      <c r="LV159" s="247"/>
      <c r="LW159" s="247"/>
      <c r="LX159" s="247"/>
      <c r="LY159" s="247"/>
      <c r="LZ159" s="247"/>
      <c r="MA159" s="247"/>
      <c r="MB159" s="247"/>
      <c r="MC159" s="247"/>
      <c r="MD159" s="247"/>
      <c r="ME159" s="247"/>
      <c r="MF159" s="247"/>
      <c r="MG159" s="247"/>
      <c r="MH159" s="247"/>
      <c r="MI159" s="247"/>
      <c r="MJ159" s="247"/>
      <c r="MK159" s="247"/>
      <c r="ML159" s="247"/>
      <c r="MM159" s="247"/>
      <c r="MN159" s="247"/>
      <c r="MO159" s="247"/>
      <c r="MP159" s="247"/>
      <c r="MQ159" s="247"/>
      <c r="MR159" s="247"/>
      <c r="MS159" s="247"/>
      <c r="MT159" s="247"/>
      <c r="MU159" s="247"/>
      <c r="MV159" s="247"/>
      <c r="MW159" s="247"/>
      <c r="MX159" s="247"/>
      <c r="MY159" s="247"/>
      <c r="MZ159" s="247"/>
      <c r="NA159" s="247"/>
      <c r="NB159" s="247"/>
      <c r="NC159" s="247"/>
      <c r="ND159" s="247"/>
      <c r="NE159" s="247"/>
      <c r="NF159" s="247"/>
      <c r="NG159" s="247"/>
      <c r="NH159" s="247"/>
      <c r="NI159" s="247"/>
      <c r="NJ159" s="247"/>
      <c r="NK159" s="247"/>
      <c r="NL159" s="247"/>
      <c r="NM159" s="247"/>
      <c r="NN159" s="247"/>
      <c r="NO159" s="247"/>
      <c r="NP159" s="247"/>
      <c r="NQ159" s="247"/>
      <c r="NR159" s="247"/>
      <c r="NS159" s="247"/>
      <c r="NT159" s="247"/>
      <c r="NU159" s="247"/>
      <c r="NV159" s="247"/>
      <c r="NW159" s="247"/>
      <c r="NX159" s="247"/>
      <c r="NY159" s="247"/>
      <c r="NZ159" s="247"/>
      <c r="OA159" s="247"/>
      <c r="OB159" s="247"/>
      <c r="OC159" s="247"/>
      <c r="OD159" s="247"/>
      <c r="OE159" s="247"/>
      <c r="OF159" s="247"/>
      <c r="OG159" s="247"/>
      <c r="OH159" s="247"/>
      <c r="OI159" s="247"/>
      <c r="OJ159" s="247"/>
      <c r="OK159" s="247"/>
      <c r="OL159" s="247"/>
      <c r="OM159" s="247"/>
      <c r="ON159" s="247"/>
      <c r="OO159" s="247"/>
      <c r="OP159" s="247"/>
      <c r="OQ159" s="247"/>
      <c r="OR159" s="247"/>
      <c r="OS159" s="247"/>
      <c r="OT159" s="247"/>
      <c r="OU159" s="247"/>
      <c r="OV159" s="247"/>
      <c r="OW159" s="247"/>
      <c r="OX159" s="247"/>
      <c r="OY159" s="247"/>
      <c r="OZ159" s="247"/>
      <c r="PA159" s="247"/>
      <c r="PB159" s="247"/>
      <c r="PC159" s="247"/>
      <c r="PD159" s="247"/>
      <c r="PE159" s="247"/>
      <c r="PF159" s="247"/>
      <c r="PG159" s="247"/>
      <c r="PH159" s="247"/>
      <c r="PI159" s="247"/>
      <c r="PJ159" s="247"/>
      <c r="PK159" s="247"/>
      <c r="PL159" s="247"/>
      <c r="PM159" s="247"/>
      <c r="PN159" s="247"/>
      <c r="PO159" s="247"/>
      <c r="PP159" s="247"/>
      <c r="PQ159" s="247"/>
      <c r="PR159" s="247"/>
      <c r="PS159" s="247"/>
      <c r="PT159" s="247"/>
      <c r="PU159" s="247"/>
      <c r="PV159" s="247"/>
      <c r="PW159" s="247"/>
      <c r="PX159" s="247"/>
      <c r="PY159" s="247"/>
      <c r="PZ159" s="247"/>
      <c r="QA159" s="247"/>
      <c r="QB159" s="247"/>
      <c r="QC159" s="247"/>
      <c r="QD159" s="247"/>
      <c r="QE159" s="247"/>
      <c r="QF159" s="247"/>
      <c r="QG159" s="247"/>
      <c r="QH159" s="247"/>
      <c r="QI159" s="247"/>
      <c r="QJ159" s="247"/>
      <c r="QK159" s="247"/>
      <c r="QL159" s="247"/>
      <c r="QM159" s="247"/>
      <c r="QN159" s="247"/>
      <c r="QO159" s="247"/>
      <c r="QP159" s="247"/>
      <c r="QQ159" s="247"/>
      <c r="QR159" s="247"/>
      <c r="QS159" s="247"/>
      <c r="QT159" s="247"/>
      <c r="QU159" s="247"/>
      <c r="QV159" s="247"/>
      <c r="QW159" s="247"/>
      <c r="QX159" s="247"/>
      <c r="QY159" s="247"/>
      <c r="QZ159" s="247"/>
      <c r="RA159" s="247"/>
      <c r="RB159" s="247"/>
      <c r="RC159" s="247"/>
      <c r="RD159" s="247"/>
      <c r="RE159" s="247"/>
      <c r="RF159" s="247"/>
      <c r="RG159" s="247"/>
      <c r="RH159" s="247"/>
      <c r="RI159" s="247"/>
      <c r="RJ159" s="247"/>
      <c r="RK159" s="247"/>
      <c r="RL159" s="247"/>
      <c r="RM159" s="247"/>
      <c r="RN159" s="247"/>
      <c r="RO159" s="247"/>
      <c r="RP159" s="247"/>
      <c r="RQ159" s="247"/>
      <c r="RR159" s="247"/>
      <c r="RS159" s="247"/>
      <c r="RT159" s="247"/>
      <c r="RU159" s="247"/>
      <c r="RV159" s="247"/>
      <c r="RW159" s="247"/>
      <c r="RX159" s="247"/>
      <c r="RY159" s="247"/>
      <c r="RZ159" s="247"/>
      <c r="SA159" s="247"/>
      <c r="SB159" s="247"/>
      <c r="SC159" s="247"/>
      <c r="SD159" s="247"/>
      <c r="SE159" s="247"/>
      <c r="SF159" s="247"/>
      <c r="SG159" s="247"/>
      <c r="SH159" s="247"/>
      <c r="SI159" s="247"/>
      <c r="SJ159" s="247"/>
      <c r="SK159" s="247"/>
      <c r="SL159" s="247"/>
      <c r="SM159" s="247"/>
      <c r="SN159" s="247"/>
      <c r="SO159" s="247"/>
      <c r="SP159" s="247"/>
      <c r="SQ159" s="247"/>
      <c r="SR159" s="247"/>
      <c r="SS159" s="247"/>
      <c r="ST159" s="247"/>
      <c r="SU159" s="247"/>
      <c r="SV159" s="247"/>
      <c r="SW159" s="247"/>
      <c r="SX159" s="247"/>
      <c r="SY159" s="247"/>
      <c r="SZ159" s="247"/>
      <c r="TA159" s="247"/>
      <c r="TB159" s="247"/>
      <c r="TC159" s="247"/>
      <c r="TD159" s="247"/>
      <c r="TE159" s="247"/>
      <c r="TF159" s="247"/>
      <c r="TG159" s="247"/>
      <c r="TH159" s="247"/>
      <c r="TI159" s="247"/>
      <c r="TJ159" s="247"/>
      <c r="TK159" s="247"/>
      <c r="TL159" s="247"/>
      <c r="TM159" s="247"/>
      <c r="TN159" s="247"/>
      <c r="TO159" s="247"/>
      <c r="TP159" s="247"/>
      <c r="TQ159" s="247"/>
      <c r="TR159" s="247"/>
      <c r="TS159" s="247"/>
      <c r="TT159" s="247"/>
      <c r="TU159" s="247"/>
      <c r="TV159" s="247"/>
      <c r="TW159" s="247"/>
      <c r="TX159" s="247"/>
      <c r="TY159" s="247"/>
      <c r="TZ159" s="247"/>
      <c r="UA159" s="247"/>
      <c r="UB159" s="247"/>
      <c r="UC159" s="247"/>
      <c r="UD159" s="247"/>
      <c r="UE159" s="247"/>
      <c r="UF159" s="247"/>
      <c r="UG159" s="247"/>
      <c r="UH159" s="247"/>
      <c r="UI159" s="247"/>
      <c r="UJ159" s="247"/>
      <c r="UK159" s="247"/>
      <c r="UL159" s="247"/>
      <c r="UM159" s="247"/>
      <c r="UN159" s="247"/>
      <c r="UO159" s="247"/>
      <c r="UP159" s="247"/>
      <c r="UQ159" s="247"/>
      <c r="UR159" s="247"/>
      <c r="US159" s="247"/>
      <c r="UT159" s="247"/>
      <c r="UU159" s="247"/>
      <c r="UV159" s="247"/>
      <c r="UW159" s="247"/>
      <c r="UX159" s="247"/>
      <c r="UY159" s="247"/>
      <c r="UZ159" s="247"/>
      <c r="VA159" s="247"/>
      <c r="VB159" s="247"/>
      <c r="VC159" s="247"/>
      <c r="VD159" s="247"/>
      <c r="VE159" s="247"/>
      <c r="VF159" s="247"/>
      <c r="VG159" s="247"/>
      <c r="VH159" s="247"/>
      <c r="VI159" s="247"/>
      <c r="VJ159" s="247"/>
      <c r="VK159" s="247"/>
      <c r="VL159" s="247"/>
      <c r="VM159" s="247"/>
      <c r="VN159" s="247"/>
      <c r="VO159" s="247"/>
      <c r="VP159" s="247"/>
      <c r="VQ159" s="247"/>
      <c r="VR159" s="247"/>
      <c r="VS159" s="247"/>
      <c r="VT159" s="247"/>
      <c r="VU159" s="247"/>
      <c r="VV159" s="247"/>
      <c r="VW159" s="247"/>
      <c r="VX159" s="247"/>
      <c r="VY159" s="247"/>
      <c r="VZ159" s="247"/>
      <c r="WA159" s="247"/>
      <c r="WB159" s="247"/>
      <c r="WC159" s="247"/>
      <c r="WD159" s="247"/>
      <c r="WE159" s="247"/>
      <c r="WF159" s="247"/>
      <c r="WG159" s="247"/>
      <c r="WH159" s="247"/>
      <c r="WI159" s="247"/>
      <c r="WJ159" s="247"/>
      <c r="WK159" s="247"/>
      <c r="WL159" s="247"/>
      <c r="WM159" s="247"/>
      <c r="WN159" s="247"/>
      <c r="WO159" s="247"/>
      <c r="WP159" s="247"/>
      <c r="WQ159" s="247"/>
      <c r="WR159" s="247"/>
      <c r="WS159" s="247"/>
      <c r="WT159" s="247"/>
      <c r="WU159" s="247"/>
      <c r="WV159" s="247"/>
      <c r="WW159" s="247"/>
      <c r="WX159" s="247"/>
      <c r="WY159" s="247"/>
      <c r="WZ159" s="247"/>
      <c r="XA159" s="247"/>
      <c r="XB159" s="247"/>
      <c r="XC159" s="247"/>
      <c r="XD159" s="247"/>
      <c r="XE159" s="247"/>
      <c r="XF159" s="247"/>
      <c r="XG159" s="247"/>
      <c r="XH159" s="247"/>
      <c r="XI159" s="247"/>
      <c r="XJ159" s="247"/>
      <c r="XK159" s="247"/>
      <c r="XL159" s="247"/>
      <c r="XM159" s="247"/>
      <c r="XN159" s="247"/>
      <c r="XO159" s="247"/>
      <c r="XP159" s="247"/>
      <c r="XQ159" s="247"/>
      <c r="XR159" s="247"/>
      <c r="XS159" s="247"/>
      <c r="XT159" s="247"/>
      <c r="XU159" s="247"/>
      <c r="XV159" s="247"/>
      <c r="XW159" s="247"/>
      <c r="XX159" s="247"/>
      <c r="XY159" s="247"/>
      <c r="XZ159" s="247"/>
      <c r="YA159" s="247"/>
      <c r="YB159" s="247"/>
      <c r="YC159" s="247"/>
      <c r="YD159" s="247"/>
      <c r="YE159" s="247"/>
      <c r="YF159" s="247"/>
      <c r="YG159" s="247"/>
      <c r="YH159" s="247"/>
      <c r="YI159" s="247"/>
      <c r="YJ159" s="247"/>
      <c r="YK159" s="247"/>
      <c r="YL159" s="247"/>
      <c r="YM159" s="247"/>
      <c r="YN159" s="247"/>
      <c r="YO159" s="247"/>
      <c r="YP159" s="247"/>
      <c r="YQ159" s="247"/>
      <c r="YR159" s="247"/>
      <c r="YS159" s="247"/>
      <c r="YT159" s="247"/>
      <c r="YU159" s="247"/>
      <c r="YV159" s="247"/>
      <c r="YW159" s="247"/>
      <c r="YX159" s="247"/>
      <c r="YY159" s="247"/>
      <c r="YZ159" s="247"/>
      <c r="ZA159" s="247"/>
      <c r="ZB159" s="247"/>
      <c r="ZC159" s="247"/>
      <c r="ZD159" s="247"/>
      <c r="ZE159" s="247"/>
      <c r="ZF159" s="247"/>
      <c r="ZG159" s="247"/>
      <c r="ZH159" s="247"/>
      <c r="ZI159" s="247"/>
      <c r="ZJ159" s="247"/>
      <c r="ZK159" s="247"/>
      <c r="ZL159" s="247"/>
      <c r="ZM159" s="247"/>
      <c r="ZN159" s="247"/>
      <c r="ZO159" s="247"/>
      <c r="ZP159" s="247"/>
      <c r="ZQ159" s="247"/>
      <c r="ZR159" s="247"/>
      <c r="ZS159" s="247"/>
      <c r="ZT159" s="247"/>
      <c r="ZU159" s="247"/>
      <c r="ZV159" s="247"/>
      <c r="ZW159" s="247"/>
      <c r="ZX159" s="247"/>
      <c r="ZY159" s="247"/>
      <c r="ZZ159" s="247"/>
      <c r="AAA159" s="247"/>
      <c r="AAB159" s="247"/>
      <c r="AAC159" s="247"/>
      <c r="AAD159" s="247"/>
      <c r="AAE159" s="247"/>
      <c r="AAF159" s="247"/>
      <c r="AAG159" s="247"/>
      <c r="AAH159" s="247"/>
      <c r="AAI159" s="247"/>
      <c r="AAJ159" s="247"/>
      <c r="AAK159" s="247"/>
      <c r="AAL159" s="247"/>
      <c r="AAM159" s="247"/>
      <c r="AAN159" s="247"/>
      <c r="AAO159" s="247"/>
      <c r="AAP159" s="247"/>
      <c r="AAQ159" s="247"/>
      <c r="AAR159" s="247"/>
      <c r="AAS159" s="247"/>
      <c r="AAT159" s="247"/>
      <c r="AAU159" s="247"/>
      <c r="AAV159" s="247"/>
      <c r="AAW159" s="247"/>
      <c r="AAX159" s="247"/>
      <c r="AAY159" s="247"/>
      <c r="AAZ159" s="247"/>
      <c r="ABA159" s="247"/>
      <c r="ABB159" s="247"/>
      <c r="ABC159" s="247"/>
      <c r="ABD159" s="247"/>
      <c r="ABE159" s="247"/>
      <c r="ABF159" s="247"/>
      <c r="ABG159" s="247"/>
      <c r="ABH159" s="247"/>
      <c r="ABI159" s="247"/>
      <c r="ABJ159" s="247"/>
      <c r="ABK159" s="247"/>
      <c r="ABL159" s="247"/>
      <c r="ABM159" s="247"/>
      <c r="ABN159" s="247"/>
      <c r="ABO159" s="247"/>
      <c r="ABP159" s="247"/>
      <c r="ABQ159" s="247"/>
      <c r="ABR159" s="247"/>
      <c r="ABS159" s="247"/>
      <c r="ABT159" s="247"/>
      <c r="ABU159" s="247"/>
      <c r="ABV159" s="247"/>
      <c r="ABW159" s="247"/>
      <c r="ABX159" s="247"/>
      <c r="ABY159" s="247"/>
      <c r="ABZ159" s="247"/>
      <c r="ACA159" s="247"/>
      <c r="ACB159" s="247"/>
      <c r="ACC159" s="247"/>
      <c r="ACD159" s="247"/>
      <c r="ACE159" s="247"/>
      <c r="ACF159" s="247"/>
      <c r="ACG159" s="247"/>
      <c r="ACH159" s="247"/>
      <c r="ACI159" s="247"/>
      <c r="ACJ159" s="247"/>
      <c r="ACK159" s="247"/>
      <c r="ACL159" s="247"/>
      <c r="ACM159" s="247"/>
      <c r="ACN159" s="247"/>
      <c r="ACO159" s="247"/>
      <c r="ACP159" s="247"/>
      <c r="ACQ159" s="247"/>
      <c r="ACR159" s="247"/>
      <c r="ACS159" s="247"/>
      <c r="ACT159" s="247"/>
      <c r="ACU159" s="247"/>
      <c r="ACV159" s="247"/>
      <c r="ACW159" s="247"/>
      <c r="ACX159" s="247"/>
      <c r="ACY159" s="247"/>
      <c r="ACZ159" s="247"/>
      <c r="ADA159" s="247"/>
      <c r="ADB159" s="247"/>
      <c r="ADC159" s="247"/>
      <c r="ADD159" s="247"/>
      <c r="ADE159" s="247"/>
      <c r="ADF159" s="247"/>
      <c r="ADG159" s="247"/>
      <c r="ADH159" s="247"/>
      <c r="ADI159" s="247"/>
      <c r="ADJ159" s="247"/>
      <c r="ADK159" s="247"/>
      <c r="ADL159" s="247"/>
      <c r="ADM159" s="247"/>
      <c r="ADN159" s="247"/>
      <c r="ADO159" s="247"/>
      <c r="ADP159" s="247"/>
      <c r="ADQ159" s="247"/>
      <c r="ADR159" s="247"/>
      <c r="ADS159" s="247"/>
      <c r="ADT159" s="247"/>
      <c r="ADU159" s="247"/>
      <c r="ADV159" s="247"/>
      <c r="ADW159" s="247"/>
      <c r="ADX159" s="247"/>
      <c r="ADY159" s="247"/>
      <c r="ADZ159" s="247"/>
      <c r="AEA159" s="247"/>
      <c r="AEB159" s="247"/>
      <c r="AEC159" s="247"/>
      <c r="AED159" s="247"/>
      <c r="AEE159" s="247"/>
      <c r="AEF159" s="247"/>
      <c r="AEG159" s="247"/>
      <c r="AEH159" s="247"/>
      <c r="AEI159" s="247"/>
      <c r="AEJ159" s="247"/>
      <c r="AEK159" s="247"/>
      <c r="AEL159" s="247"/>
      <c r="AEM159" s="247"/>
      <c r="AEN159" s="247"/>
      <c r="AEO159" s="247"/>
      <c r="AEP159" s="247"/>
      <c r="AEQ159" s="247"/>
      <c r="AER159" s="247"/>
      <c r="AES159" s="247"/>
      <c r="AET159" s="247"/>
      <c r="AEU159" s="247"/>
      <c r="AEV159" s="247"/>
      <c r="AEW159" s="247"/>
      <c r="AEX159" s="247"/>
      <c r="AEY159" s="247"/>
      <c r="AEZ159" s="247"/>
      <c r="AFA159" s="247"/>
      <c r="AFB159" s="247"/>
      <c r="AFC159" s="247"/>
      <c r="AFD159" s="247"/>
      <c r="AFE159" s="247"/>
      <c r="AFF159" s="247"/>
      <c r="AFG159" s="247"/>
      <c r="AFH159" s="247"/>
      <c r="AFI159" s="247"/>
      <c r="AFJ159" s="247"/>
      <c r="AFK159" s="247"/>
      <c r="AFL159" s="247"/>
      <c r="AFM159" s="247"/>
      <c r="AFN159" s="247"/>
      <c r="AFO159" s="247"/>
      <c r="AFP159" s="247"/>
      <c r="AFQ159" s="247"/>
      <c r="AFR159" s="247"/>
      <c r="AFS159" s="247"/>
      <c r="AFT159" s="247"/>
      <c r="AFU159" s="247"/>
      <c r="AFV159" s="247"/>
      <c r="AFW159" s="247"/>
      <c r="AFX159" s="247"/>
      <c r="AFY159" s="247"/>
      <c r="AFZ159" s="247"/>
      <c r="AGA159" s="247"/>
      <c r="AGB159" s="247"/>
      <c r="AGC159" s="247"/>
      <c r="AGD159" s="247"/>
      <c r="AGE159" s="247"/>
      <c r="AGF159" s="247"/>
      <c r="AGG159" s="247"/>
      <c r="AGH159" s="247"/>
      <c r="AGI159" s="247"/>
      <c r="AGJ159" s="247"/>
      <c r="AGK159" s="247"/>
      <c r="AGL159" s="247"/>
      <c r="AGM159" s="247"/>
      <c r="AGN159" s="247"/>
      <c r="AGO159" s="247"/>
      <c r="AGP159" s="247"/>
      <c r="AGQ159" s="247"/>
      <c r="AGR159" s="247"/>
      <c r="AGS159" s="247"/>
      <c r="AGT159" s="247"/>
      <c r="AGU159" s="247"/>
      <c r="AGV159" s="247"/>
      <c r="AGW159" s="247"/>
      <c r="AGX159" s="247"/>
      <c r="AGY159" s="247"/>
      <c r="AGZ159" s="247"/>
      <c r="AHA159" s="247"/>
      <c r="AHB159" s="247"/>
      <c r="AHC159" s="247"/>
      <c r="AHD159" s="247"/>
      <c r="AHE159" s="247"/>
      <c r="AHF159" s="247"/>
      <c r="AHG159" s="247"/>
      <c r="AHH159" s="247"/>
      <c r="AHI159" s="247"/>
      <c r="AHJ159" s="247"/>
      <c r="AHK159" s="247"/>
      <c r="AHL159" s="247"/>
      <c r="AHM159" s="247"/>
      <c r="AHN159" s="247"/>
      <c r="AHO159" s="247"/>
      <c r="AHP159" s="247"/>
      <c r="AHQ159" s="247"/>
      <c r="AHR159" s="247"/>
      <c r="AHS159" s="247"/>
      <c r="AHT159" s="247"/>
      <c r="AHU159" s="247"/>
      <c r="AHV159" s="247"/>
      <c r="AHW159" s="247"/>
      <c r="AHX159" s="247"/>
      <c r="AHY159" s="247"/>
      <c r="AHZ159" s="247"/>
      <c r="AIA159" s="247"/>
      <c r="AIB159" s="247"/>
      <c r="AIC159" s="247"/>
      <c r="AID159" s="247"/>
      <c r="AIE159" s="247"/>
      <c r="AIF159" s="247"/>
      <c r="AIG159" s="247"/>
      <c r="AIH159" s="247"/>
      <c r="AII159" s="247"/>
      <c r="AIJ159" s="247"/>
      <c r="AIK159" s="247"/>
      <c r="AIL159" s="247"/>
      <c r="AIM159" s="247"/>
      <c r="AIN159" s="247"/>
      <c r="AIO159" s="247"/>
      <c r="AIP159" s="247"/>
      <c r="AIQ159" s="247"/>
      <c r="AIR159" s="247"/>
      <c r="AIS159" s="247"/>
      <c r="AIT159" s="247"/>
      <c r="AIU159" s="247"/>
      <c r="AIV159" s="247"/>
      <c r="AIW159" s="247"/>
      <c r="AIX159" s="247"/>
      <c r="AIY159" s="247"/>
      <c r="AIZ159" s="247"/>
      <c r="AJA159" s="247"/>
      <c r="AJB159" s="247"/>
      <c r="AJC159" s="247"/>
      <c r="AJD159" s="247"/>
      <c r="AJE159" s="247"/>
      <c r="AJF159" s="247"/>
      <c r="AJG159" s="247"/>
      <c r="AJH159" s="247"/>
      <c r="AJI159" s="247"/>
      <c r="AJJ159" s="247"/>
      <c r="AJK159" s="247"/>
      <c r="AJL159" s="247"/>
      <c r="AJM159" s="247"/>
      <c r="AJN159" s="247"/>
      <c r="AJO159" s="247"/>
      <c r="AJP159" s="247"/>
      <c r="AJQ159" s="247"/>
      <c r="AJR159" s="247"/>
      <c r="AJS159" s="247"/>
      <c r="AJT159" s="247"/>
      <c r="AJU159" s="247"/>
      <c r="AJV159" s="247"/>
      <c r="AJW159" s="247"/>
      <c r="AJX159" s="247"/>
      <c r="AJY159" s="247"/>
      <c r="AJZ159" s="247"/>
      <c r="AKA159" s="247"/>
      <c r="AKB159" s="247"/>
      <c r="AKC159" s="247"/>
      <c r="AKD159" s="247"/>
      <c r="AKE159" s="247"/>
      <c r="AKF159" s="247"/>
      <c r="AKG159" s="247"/>
      <c r="AKH159" s="247"/>
      <c r="AKI159" s="247"/>
      <c r="AKJ159" s="247"/>
      <c r="AKK159" s="247"/>
      <c r="AKL159" s="247"/>
      <c r="AKM159" s="247"/>
      <c r="AKN159" s="247"/>
      <c r="AKO159" s="247"/>
      <c r="AKP159" s="247"/>
      <c r="AKQ159" s="247"/>
      <c r="AKR159" s="247"/>
      <c r="AKS159" s="247"/>
      <c r="AKT159" s="247"/>
      <c r="AKU159" s="247"/>
      <c r="AKV159" s="247"/>
      <c r="AKW159" s="247"/>
      <c r="AKX159" s="247"/>
      <c r="AKY159" s="247"/>
      <c r="AKZ159" s="247"/>
      <c r="ALA159" s="247"/>
      <c r="ALB159" s="247"/>
      <c r="ALC159" s="247"/>
      <c r="ALD159" s="247"/>
      <c r="ALE159" s="247"/>
      <c r="ALF159" s="247"/>
      <c r="ALG159" s="247"/>
      <c r="ALH159" s="247"/>
      <c r="ALI159" s="247"/>
      <c r="ALJ159" s="247"/>
      <c r="ALK159" s="247"/>
      <c r="ALL159" s="247"/>
      <c r="ALM159" s="247"/>
      <c r="ALN159" s="247"/>
      <c r="ALO159" s="247"/>
      <c r="ALP159" s="247"/>
    </row>
    <row r="160" spans="1:1004" ht="31.5" x14ac:dyDescent="0.2">
      <c r="A160" s="348">
        <v>7.13</v>
      </c>
      <c r="B160" s="345" t="s">
        <v>417</v>
      </c>
      <c r="C160" s="300">
        <v>1</v>
      </c>
      <c r="D160" s="325" t="s">
        <v>5</v>
      </c>
      <c r="E160" s="326"/>
      <c r="F160" s="326">
        <f t="shared" si="4"/>
        <v>0</v>
      </c>
      <c r="G160" s="322"/>
      <c r="H160" s="247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7"/>
      <c r="AE160" s="247"/>
      <c r="AF160" s="247"/>
      <c r="AG160" s="247"/>
      <c r="AH160" s="247"/>
      <c r="AI160" s="247"/>
      <c r="AJ160" s="247"/>
      <c r="AK160" s="247"/>
      <c r="AL160" s="247"/>
      <c r="AM160" s="247"/>
      <c r="AN160" s="247"/>
      <c r="AO160" s="247"/>
      <c r="AP160" s="247"/>
      <c r="AQ160" s="247"/>
      <c r="AR160" s="247"/>
      <c r="AS160" s="247"/>
      <c r="AT160" s="247"/>
      <c r="AU160" s="247"/>
      <c r="AV160" s="247"/>
      <c r="AW160" s="247"/>
      <c r="AX160" s="247"/>
      <c r="AY160" s="247"/>
      <c r="AZ160" s="247"/>
      <c r="BA160" s="247"/>
      <c r="BB160" s="247"/>
      <c r="BC160" s="247"/>
      <c r="BD160" s="247"/>
      <c r="BE160" s="247"/>
      <c r="BF160" s="247"/>
      <c r="BG160" s="247"/>
      <c r="BH160" s="247"/>
      <c r="BI160" s="247"/>
      <c r="BJ160" s="247"/>
      <c r="BK160" s="247"/>
      <c r="BL160" s="247"/>
      <c r="BM160" s="247"/>
      <c r="BN160" s="247"/>
      <c r="BO160" s="247"/>
      <c r="BP160" s="247"/>
      <c r="BQ160" s="247"/>
      <c r="BR160" s="247"/>
      <c r="BS160" s="247"/>
      <c r="BT160" s="247"/>
      <c r="BU160" s="247"/>
      <c r="BV160" s="247"/>
      <c r="BW160" s="247"/>
      <c r="BX160" s="247"/>
      <c r="BY160" s="247"/>
      <c r="BZ160" s="247"/>
      <c r="CA160" s="247"/>
      <c r="CB160" s="247"/>
      <c r="CC160" s="247"/>
      <c r="CD160" s="247"/>
      <c r="CE160" s="247"/>
      <c r="CF160" s="247"/>
      <c r="CG160" s="247"/>
      <c r="CH160" s="247"/>
      <c r="CI160" s="247"/>
      <c r="CJ160" s="247"/>
      <c r="CK160" s="247"/>
      <c r="CL160" s="247"/>
      <c r="CM160" s="247"/>
      <c r="CN160" s="247"/>
      <c r="CO160" s="247"/>
      <c r="CP160" s="247"/>
      <c r="CQ160" s="247"/>
      <c r="CR160" s="247"/>
      <c r="CS160" s="247"/>
      <c r="CT160" s="247"/>
      <c r="CU160" s="247"/>
      <c r="CV160" s="247"/>
      <c r="CW160" s="247"/>
      <c r="CX160" s="247"/>
      <c r="CY160" s="247"/>
      <c r="CZ160" s="247"/>
      <c r="DA160" s="247"/>
      <c r="DB160" s="247"/>
      <c r="DC160" s="247"/>
      <c r="DD160" s="247"/>
      <c r="DE160" s="247"/>
      <c r="DF160" s="247"/>
      <c r="DG160" s="247"/>
      <c r="DH160" s="247"/>
      <c r="DI160" s="247"/>
      <c r="DJ160" s="247"/>
      <c r="DK160" s="247"/>
      <c r="DL160" s="247"/>
      <c r="DM160" s="247"/>
      <c r="DN160" s="247"/>
      <c r="DO160" s="247"/>
      <c r="DP160" s="247"/>
      <c r="DQ160" s="247"/>
      <c r="DR160" s="247"/>
      <c r="DS160" s="247"/>
      <c r="DT160" s="247"/>
      <c r="DU160" s="247"/>
      <c r="DV160" s="247"/>
      <c r="DW160" s="247"/>
      <c r="DX160" s="247"/>
      <c r="DY160" s="247"/>
      <c r="DZ160" s="247"/>
      <c r="EA160" s="247"/>
      <c r="EB160" s="247"/>
      <c r="EC160" s="247"/>
      <c r="ED160" s="247"/>
      <c r="EE160" s="247"/>
      <c r="EF160" s="247"/>
      <c r="EG160" s="247"/>
      <c r="EH160" s="247"/>
      <c r="EI160" s="247"/>
      <c r="EJ160" s="247"/>
      <c r="EK160" s="247"/>
      <c r="EL160" s="247"/>
      <c r="EM160" s="247"/>
      <c r="EN160" s="247"/>
      <c r="EO160" s="247"/>
      <c r="EP160" s="247"/>
      <c r="EQ160" s="247"/>
      <c r="ER160" s="247"/>
      <c r="ES160" s="247"/>
      <c r="ET160" s="247"/>
      <c r="EU160" s="247"/>
      <c r="EV160" s="247"/>
      <c r="EW160" s="247"/>
      <c r="EX160" s="247"/>
      <c r="EY160" s="247"/>
      <c r="EZ160" s="247"/>
      <c r="FA160" s="247"/>
      <c r="FB160" s="247"/>
      <c r="FC160" s="247"/>
      <c r="FD160" s="247"/>
      <c r="FE160" s="247"/>
      <c r="FF160" s="247"/>
      <c r="FG160" s="247"/>
      <c r="FH160" s="247"/>
      <c r="FI160" s="247"/>
      <c r="FJ160" s="247"/>
      <c r="FK160" s="247"/>
      <c r="FL160" s="247"/>
      <c r="FM160" s="247"/>
      <c r="FN160" s="247"/>
      <c r="FO160" s="247"/>
      <c r="FP160" s="247"/>
      <c r="FQ160" s="247"/>
      <c r="FR160" s="247"/>
      <c r="FS160" s="247"/>
      <c r="FT160" s="247"/>
      <c r="FU160" s="247"/>
      <c r="FV160" s="247"/>
      <c r="FW160" s="247"/>
      <c r="FX160" s="247"/>
      <c r="FY160" s="247"/>
      <c r="FZ160" s="247"/>
      <c r="GA160" s="247"/>
      <c r="GB160" s="247"/>
      <c r="GC160" s="247"/>
      <c r="GD160" s="247"/>
      <c r="GE160" s="247"/>
      <c r="GF160" s="247"/>
      <c r="GG160" s="247"/>
      <c r="GH160" s="247"/>
      <c r="GI160" s="247"/>
      <c r="GJ160" s="247"/>
      <c r="GK160" s="247"/>
      <c r="GL160" s="247"/>
      <c r="GM160" s="247"/>
      <c r="GN160" s="247"/>
      <c r="GO160" s="247"/>
      <c r="GP160" s="247"/>
      <c r="GQ160" s="247"/>
      <c r="GR160" s="247"/>
      <c r="GS160" s="247"/>
      <c r="GT160" s="247"/>
      <c r="GU160" s="247"/>
      <c r="GV160" s="247"/>
      <c r="GW160" s="247"/>
      <c r="GX160" s="247"/>
      <c r="GY160" s="247"/>
      <c r="GZ160" s="247"/>
      <c r="HA160" s="247"/>
      <c r="HB160" s="247"/>
      <c r="HC160" s="247"/>
      <c r="HD160" s="247"/>
      <c r="HE160" s="247"/>
      <c r="HF160" s="247"/>
      <c r="HG160" s="247"/>
      <c r="HH160" s="247"/>
      <c r="HI160" s="247"/>
      <c r="HJ160" s="247"/>
      <c r="HK160" s="247"/>
      <c r="HL160" s="247"/>
      <c r="HM160" s="247"/>
      <c r="HN160" s="247"/>
      <c r="HO160" s="247"/>
      <c r="HP160" s="247"/>
      <c r="HQ160" s="247"/>
      <c r="HR160" s="247"/>
      <c r="HS160" s="247"/>
      <c r="HT160" s="247"/>
      <c r="HU160" s="247"/>
      <c r="HV160" s="247"/>
      <c r="HW160" s="247"/>
      <c r="HX160" s="247"/>
      <c r="HY160" s="247"/>
      <c r="HZ160" s="247"/>
      <c r="IA160" s="247"/>
      <c r="IB160" s="247"/>
      <c r="IC160" s="247"/>
      <c r="ID160" s="247"/>
      <c r="IE160" s="247"/>
      <c r="IF160" s="247"/>
      <c r="IG160" s="247"/>
      <c r="IH160" s="247"/>
      <c r="II160" s="247"/>
      <c r="IJ160" s="247"/>
      <c r="IK160" s="247"/>
      <c r="IL160" s="247"/>
      <c r="IM160" s="247"/>
      <c r="IN160" s="247"/>
      <c r="IO160" s="247"/>
      <c r="IP160" s="247"/>
      <c r="IQ160" s="247"/>
      <c r="IR160" s="247"/>
      <c r="IS160" s="247"/>
      <c r="IT160" s="247"/>
      <c r="IU160" s="247"/>
      <c r="IV160" s="247"/>
      <c r="IW160" s="247"/>
      <c r="IX160" s="247"/>
      <c r="IY160" s="247"/>
      <c r="IZ160" s="247"/>
      <c r="JA160" s="247"/>
      <c r="JB160" s="247"/>
      <c r="JC160" s="247"/>
      <c r="JD160" s="247"/>
      <c r="JE160" s="247"/>
      <c r="JF160" s="247"/>
      <c r="JG160" s="247"/>
      <c r="JH160" s="247"/>
      <c r="JI160" s="247"/>
      <c r="JJ160" s="247"/>
      <c r="JK160" s="247"/>
      <c r="JL160" s="247"/>
      <c r="JM160" s="247"/>
      <c r="JN160" s="247"/>
      <c r="JO160" s="247"/>
      <c r="JP160" s="247"/>
      <c r="JQ160" s="247"/>
      <c r="JR160" s="247"/>
      <c r="JS160" s="247"/>
      <c r="JT160" s="247"/>
      <c r="JU160" s="247"/>
      <c r="JV160" s="247"/>
      <c r="JW160" s="247"/>
      <c r="JX160" s="247"/>
      <c r="JY160" s="247"/>
      <c r="JZ160" s="247"/>
      <c r="KA160" s="247"/>
      <c r="KB160" s="247"/>
      <c r="KC160" s="247"/>
      <c r="KD160" s="247"/>
      <c r="KE160" s="247"/>
      <c r="KF160" s="247"/>
      <c r="KG160" s="247"/>
      <c r="KH160" s="247"/>
      <c r="KI160" s="247"/>
      <c r="KJ160" s="247"/>
      <c r="KK160" s="247"/>
      <c r="KL160" s="247"/>
      <c r="KM160" s="247"/>
      <c r="KN160" s="247"/>
      <c r="KO160" s="247"/>
      <c r="KP160" s="247"/>
      <c r="KQ160" s="247"/>
      <c r="KR160" s="247"/>
      <c r="KS160" s="247"/>
      <c r="KT160" s="247"/>
      <c r="KU160" s="247"/>
      <c r="KV160" s="247"/>
      <c r="KW160" s="247"/>
      <c r="KX160" s="247"/>
      <c r="KY160" s="247"/>
      <c r="KZ160" s="247"/>
      <c r="LA160" s="247"/>
      <c r="LB160" s="247"/>
      <c r="LC160" s="247"/>
      <c r="LD160" s="247"/>
      <c r="LE160" s="247"/>
      <c r="LF160" s="247"/>
      <c r="LG160" s="247"/>
      <c r="LH160" s="247"/>
      <c r="LI160" s="247"/>
      <c r="LJ160" s="247"/>
      <c r="LK160" s="247"/>
      <c r="LL160" s="247"/>
      <c r="LM160" s="247"/>
      <c r="LN160" s="247"/>
      <c r="LO160" s="247"/>
      <c r="LP160" s="247"/>
      <c r="LQ160" s="247"/>
      <c r="LR160" s="247"/>
      <c r="LS160" s="247"/>
      <c r="LT160" s="247"/>
      <c r="LU160" s="247"/>
      <c r="LV160" s="247"/>
      <c r="LW160" s="247"/>
      <c r="LX160" s="247"/>
      <c r="LY160" s="247"/>
      <c r="LZ160" s="247"/>
      <c r="MA160" s="247"/>
      <c r="MB160" s="247"/>
      <c r="MC160" s="247"/>
      <c r="MD160" s="247"/>
      <c r="ME160" s="247"/>
      <c r="MF160" s="247"/>
      <c r="MG160" s="247"/>
      <c r="MH160" s="247"/>
      <c r="MI160" s="247"/>
      <c r="MJ160" s="247"/>
      <c r="MK160" s="247"/>
      <c r="ML160" s="247"/>
      <c r="MM160" s="247"/>
      <c r="MN160" s="247"/>
      <c r="MO160" s="247"/>
      <c r="MP160" s="247"/>
      <c r="MQ160" s="247"/>
      <c r="MR160" s="247"/>
      <c r="MS160" s="247"/>
      <c r="MT160" s="247"/>
      <c r="MU160" s="247"/>
      <c r="MV160" s="247"/>
      <c r="MW160" s="247"/>
      <c r="MX160" s="247"/>
      <c r="MY160" s="247"/>
      <c r="MZ160" s="247"/>
      <c r="NA160" s="247"/>
      <c r="NB160" s="247"/>
      <c r="NC160" s="247"/>
      <c r="ND160" s="247"/>
      <c r="NE160" s="247"/>
      <c r="NF160" s="247"/>
      <c r="NG160" s="247"/>
      <c r="NH160" s="247"/>
      <c r="NI160" s="247"/>
      <c r="NJ160" s="247"/>
      <c r="NK160" s="247"/>
      <c r="NL160" s="247"/>
      <c r="NM160" s="247"/>
      <c r="NN160" s="247"/>
      <c r="NO160" s="247"/>
      <c r="NP160" s="247"/>
      <c r="NQ160" s="247"/>
      <c r="NR160" s="247"/>
      <c r="NS160" s="247"/>
      <c r="NT160" s="247"/>
      <c r="NU160" s="247"/>
      <c r="NV160" s="247"/>
      <c r="NW160" s="247"/>
      <c r="NX160" s="247"/>
      <c r="NY160" s="247"/>
      <c r="NZ160" s="247"/>
      <c r="OA160" s="247"/>
      <c r="OB160" s="247"/>
      <c r="OC160" s="247"/>
      <c r="OD160" s="247"/>
      <c r="OE160" s="247"/>
      <c r="OF160" s="247"/>
      <c r="OG160" s="247"/>
      <c r="OH160" s="247"/>
      <c r="OI160" s="247"/>
      <c r="OJ160" s="247"/>
      <c r="OK160" s="247"/>
      <c r="OL160" s="247"/>
      <c r="OM160" s="247"/>
      <c r="ON160" s="247"/>
      <c r="OO160" s="247"/>
      <c r="OP160" s="247"/>
      <c r="OQ160" s="247"/>
      <c r="OR160" s="247"/>
      <c r="OS160" s="247"/>
      <c r="OT160" s="247"/>
      <c r="OU160" s="247"/>
      <c r="OV160" s="247"/>
      <c r="OW160" s="247"/>
      <c r="OX160" s="247"/>
      <c r="OY160" s="247"/>
      <c r="OZ160" s="247"/>
      <c r="PA160" s="247"/>
      <c r="PB160" s="247"/>
      <c r="PC160" s="247"/>
      <c r="PD160" s="247"/>
      <c r="PE160" s="247"/>
      <c r="PF160" s="247"/>
      <c r="PG160" s="247"/>
      <c r="PH160" s="247"/>
      <c r="PI160" s="247"/>
      <c r="PJ160" s="247"/>
      <c r="PK160" s="247"/>
      <c r="PL160" s="247"/>
      <c r="PM160" s="247"/>
      <c r="PN160" s="247"/>
      <c r="PO160" s="247"/>
      <c r="PP160" s="247"/>
      <c r="PQ160" s="247"/>
      <c r="PR160" s="247"/>
      <c r="PS160" s="247"/>
      <c r="PT160" s="247"/>
      <c r="PU160" s="247"/>
      <c r="PV160" s="247"/>
      <c r="PW160" s="247"/>
      <c r="PX160" s="247"/>
      <c r="PY160" s="247"/>
      <c r="PZ160" s="247"/>
      <c r="QA160" s="247"/>
      <c r="QB160" s="247"/>
      <c r="QC160" s="247"/>
      <c r="QD160" s="247"/>
      <c r="QE160" s="247"/>
      <c r="QF160" s="247"/>
      <c r="QG160" s="247"/>
      <c r="QH160" s="247"/>
      <c r="QI160" s="247"/>
      <c r="QJ160" s="247"/>
      <c r="QK160" s="247"/>
      <c r="QL160" s="247"/>
      <c r="QM160" s="247"/>
      <c r="QN160" s="247"/>
      <c r="QO160" s="247"/>
      <c r="QP160" s="247"/>
      <c r="QQ160" s="247"/>
      <c r="QR160" s="247"/>
      <c r="QS160" s="247"/>
      <c r="QT160" s="247"/>
      <c r="QU160" s="247"/>
      <c r="QV160" s="247"/>
      <c r="QW160" s="247"/>
      <c r="QX160" s="247"/>
      <c r="QY160" s="247"/>
      <c r="QZ160" s="247"/>
      <c r="RA160" s="247"/>
      <c r="RB160" s="247"/>
      <c r="RC160" s="247"/>
      <c r="RD160" s="247"/>
      <c r="RE160" s="247"/>
      <c r="RF160" s="247"/>
      <c r="RG160" s="247"/>
      <c r="RH160" s="247"/>
      <c r="RI160" s="247"/>
      <c r="RJ160" s="247"/>
      <c r="RK160" s="247"/>
      <c r="RL160" s="247"/>
      <c r="RM160" s="247"/>
      <c r="RN160" s="247"/>
      <c r="RO160" s="247"/>
      <c r="RP160" s="247"/>
      <c r="RQ160" s="247"/>
      <c r="RR160" s="247"/>
      <c r="RS160" s="247"/>
      <c r="RT160" s="247"/>
      <c r="RU160" s="247"/>
      <c r="RV160" s="247"/>
      <c r="RW160" s="247"/>
      <c r="RX160" s="247"/>
      <c r="RY160" s="247"/>
      <c r="RZ160" s="247"/>
      <c r="SA160" s="247"/>
      <c r="SB160" s="247"/>
      <c r="SC160" s="247"/>
      <c r="SD160" s="247"/>
      <c r="SE160" s="247"/>
      <c r="SF160" s="247"/>
      <c r="SG160" s="247"/>
      <c r="SH160" s="247"/>
      <c r="SI160" s="247"/>
      <c r="SJ160" s="247"/>
      <c r="SK160" s="247"/>
      <c r="SL160" s="247"/>
      <c r="SM160" s="247"/>
      <c r="SN160" s="247"/>
      <c r="SO160" s="247"/>
      <c r="SP160" s="247"/>
      <c r="SQ160" s="247"/>
      <c r="SR160" s="247"/>
      <c r="SS160" s="247"/>
      <c r="ST160" s="247"/>
      <c r="SU160" s="247"/>
      <c r="SV160" s="247"/>
      <c r="SW160" s="247"/>
      <c r="SX160" s="247"/>
      <c r="SY160" s="247"/>
      <c r="SZ160" s="247"/>
      <c r="TA160" s="247"/>
      <c r="TB160" s="247"/>
      <c r="TC160" s="247"/>
      <c r="TD160" s="247"/>
      <c r="TE160" s="247"/>
      <c r="TF160" s="247"/>
      <c r="TG160" s="247"/>
      <c r="TH160" s="247"/>
      <c r="TI160" s="247"/>
      <c r="TJ160" s="247"/>
      <c r="TK160" s="247"/>
      <c r="TL160" s="247"/>
      <c r="TM160" s="247"/>
      <c r="TN160" s="247"/>
      <c r="TO160" s="247"/>
      <c r="TP160" s="247"/>
      <c r="TQ160" s="247"/>
      <c r="TR160" s="247"/>
      <c r="TS160" s="247"/>
      <c r="TT160" s="247"/>
      <c r="TU160" s="247"/>
      <c r="TV160" s="247"/>
      <c r="TW160" s="247"/>
      <c r="TX160" s="247"/>
      <c r="TY160" s="247"/>
      <c r="TZ160" s="247"/>
      <c r="UA160" s="247"/>
      <c r="UB160" s="247"/>
      <c r="UC160" s="247"/>
      <c r="UD160" s="247"/>
      <c r="UE160" s="247"/>
      <c r="UF160" s="247"/>
      <c r="UG160" s="247"/>
      <c r="UH160" s="247"/>
      <c r="UI160" s="247"/>
      <c r="UJ160" s="247"/>
      <c r="UK160" s="247"/>
      <c r="UL160" s="247"/>
      <c r="UM160" s="247"/>
      <c r="UN160" s="247"/>
      <c r="UO160" s="247"/>
      <c r="UP160" s="247"/>
      <c r="UQ160" s="247"/>
      <c r="UR160" s="247"/>
      <c r="US160" s="247"/>
      <c r="UT160" s="247"/>
      <c r="UU160" s="247"/>
      <c r="UV160" s="247"/>
      <c r="UW160" s="247"/>
      <c r="UX160" s="247"/>
      <c r="UY160" s="247"/>
      <c r="UZ160" s="247"/>
      <c r="VA160" s="247"/>
      <c r="VB160" s="247"/>
      <c r="VC160" s="247"/>
      <c r="VD160" s="247"/>
      <c r="VE160" s="247"/>
      <c r="VF160" s="247"/>
      <c r="VG160" s="247"/>
      <c r="VH160" s="247"/>
      <c r="VI160" s="247"/>
      <c r="VJ160" s="247"/>
      <c r="VK160" s="247"/>
      <c r="VL160" s="247"/>
      <c r="VM160" s="247"/>
      <c r="VN160" s="247"/>
      <c r="VO160" s="247"/>
      <c r="VP160" s="247"/>
      <c r="VQ160" s="247"/>
      <c r="VR160" s="247"/>
      <c r="VS160" s="247"/>
      <c r="VT160" s="247"/>
      <c r="VU160" s="247"/>
      <c r="VV160" s="247"/>
      <c r="VW160" s="247"/>
      <c r="VX160" s="247"/>
      <c r="VY160" s="247"/>
      <c r="VZ160" s="247"/>
      <c r="WA160" s="247"/>
      <c r="WB160" s="247"/>
      <c r="WC160" s="247"/>
      <c r="WD160" s="247"/>
      <c r="WE160" s="247"/>
      <c r="WF160" s="247"/>
      <c r="WG160" s="247"/>
      <c r="WH160" s="247"/>
      <c r="WI160" s="247"/>
      <c r="WJ160" s="247"/>
      <c r="WK160" s="247"/>
      <c r="WL160" s="247"/>
      <c r="WM160" s="247"/>
      <c r="WN160" s="247"/>
      <c r="WO160" s="247"/>
      <c r="WP160" s="247"/>
      <c r="WQ160" s="247"/>
      <c r="WR160" s="247"/>
      <c r="WS160" s="247"/>
      <c r="WT160" s="247"/>
      <c r="WU160" s="247"/>
      <c r="WV160" s="247"/>
      <c r="WW160" s="247"/>
      <c r="WX160" s="247"/>
      <c r="WY160" s="247"/>
      <c r="WZ160" s="247"/>
      <c r="XA160" s="247"/>
      <c r="XB160" s="247"/>
      <c r="XC160" s="247"/>
      <c r="XD160" s="247"/>
      <c r="XE160" s="247"/>
      <c r="XF160" s="247"/>
      <c r="XG160" s="247"/>
      <c r="XH160" s="247"/>
      <c r="XI160" s="247"/>
      <c r="XJ160" s="247"/>
      <c r="XK160" s="247"/>
      <c r="XL160" s="247"/>
      <c r="XM160" s="247"/>
      <c r="XN160" s="247"/>
      <c r="XO160" s="247"/>
      <c r="XP160" s="247"/>
      <c r="XQ160" s="247"/>
      <c r="XR160" s="247"/>
      <c r="XS160" s="247"/>
      <c r="XT160" s="247"/>
      <c r="XU160" s="247"/>
      <c r="XV160" s="247"/>
      <c r="XW160" s="247"/>
      <c r="XX160" s="247"/>
      <c r="XY160" s="247"/>
      <c r="XZ160" s="247"/>
      <c r="YA160" s="247"/>
      <c r="YB160" s="247"/>
      <c r="YC160" s="247"/>
      <c r="YD160" s="247"/>
      <c r="YE160" s="247"/>
      <c r="YF160" s="247"/>
      <c r="YG160" s="247"/>
      <c r="YH160" s="247"/>
      <c r="YI160" s="247"/>
      <c r="YJ160" s="247"/>
      <c r="YK160" s="247"/>
      <c r="YL160" s="247"/>
      <c r="YM160" s="247"/>
      <c r="YN160" s="247"/>
      <c r="YO160" s="247"/>
      <c r="YP160" s="247"/>
      <c r="YQ160" s="247"/>
      <c r="YR160" s="247"/>
      <c r="YS160" s="247"/>
      <c r="YT160" s="247"/>
      <c r="YU160" s="247"/>
      <c r="YV160" s="247"/>
      <c r="YW160" s="247"/>
      <c r="YX160" s="247"/>
      <c r="YY160" s="247"/>
      <c r="YZ160" s="247"/>
      <c r="ZA160" s="247"/>
      <c r="ZB160" s="247"/>
      <c r="ZC160" s="247"/>
      <c r="ZD160" s="247"/>
      <c r="ZE160" s="247"/>
      <c r="ZF160" s="247"/>
      <c r="ZG160" s="247"/>
      <c r="ZH160" s="247"/>
      <c r="ZI160" s="247"/>
      <c r="ZJ160" s="247"/>
      <c r="ZK160" s="247"/>
      <c r="ZL160" s="247"/>
      <c r="ZM160" s="247"/>
      <c r="ZN160" s="247"/>
      <c r="ZO160" s="247"/>
      <c r="ZP160" s="247"/>
      <c r="ZQ160" s="247"/>
      <c r="ZR160" s="247"/>
      <c r="ZS160" s="247"/>
      <c r="ZT160" s="247"/>
      <c r="ZU160" s="247"/>
      <c r="ZV160" s="247"/>
      <c r="ZW160" s="247"/>
      <c r="ZX160" s="247"/>
      <c r="ZY160" s="247"/>
      <c r="ZZ160" s="247"/>
      <c r="AAA160" s="247"/>
      <c r="AAB160" s="247"/>
      <c r="AAC160" s="247"/>
      <c r="AAD160" s="247"/>
      <c r="AAE160" s="247"/>
      <c r="AAF160" s="247"/>
      <c r="AAG160" s="247"/>
      <c r="AAH160" s="247"/>
      <c r="AAI160" s="247"/>
      <c r="AAJ160" s="247"/>
      <c r="AAK160" s="247"/>
      <c r="AAL160" s="247"/>
      <c r="AAM160" s="247"/>
      <c r="AAN160" s="247"/>
      <c r="AAO160" s="247"/>
      <c r="AAP160" s="247"/>
      <c r="AAQ160" s="247"/>
      <c r="AAR160" s="247"/>
      <c r="AAS160" s="247"/>
      <c r="AAT160" s="247"/>
      <c r="AAU160" s="247"/>
      <c r="AAV160" s="247"/>
      <c r="AAW160" s="247"/>
      <c r="AAX160" s="247"/>
      <c r="AAY160" s="247"/>
      <c r="AAZ160" s="247"/>
      <c r="ABA160" s="247"/>
      <c r="ABB160" s="247"/>
      <c r="ABC160" s="247"/>
      <c r="ABD160" s="247"/>
      <c r="ABE160" s="247"/>
      <c r="ABF160" s="247"/>
      <c r="ABG160" s="247"/>
      <c r="ABH160" s="247"/>
      <c r="ABI160" s="247"/>
      <c r="ABJ160" s="247"/>
      <c r="ABK160" s="247"/>
      <c r="ABL160" s="247"/>
      <c r="ABM160" s="247"/>
      <c r="ABN160" s="247"/>
      <c r="ABO160" s="247"/>
      <c r="ABP160" s="247"/>
      <c r="ABQ160" s="247"/>
      <c r="ABR160" s="247"/>
      <c r="ABS160" s="247"/>
      <c r="ABT160" s="247"/>
      <c r="ABU160" s="247"/>
      <c r="ABV160" s="247"/>
      <c r="ABW160" s="247"/>
      <c r="ABX160" s="247"/>
      <c r="ABY160" s="247"/>
      <c r="ABZ160" s="247"/>
      <c r="ACA160" s="247"/>
      <c r="ACB160" s="247"/>
      <c r="ACC160" s="247"/>
      <c r="ACD160" s="247"/>
      <c r="ACE160" s="247"/>
      <c r="ACF160" s="247"/>
      <c r="ACG160" s="247"/>
      <c r="ACH160" s="247"/>
      <c r="ACI160" s="247"/>
      <c r="ACJ160" s="247"/>
      <c r="ACK160" s="247"/>
      <c r="ACL160" s="247"/>
      <c r="ACM160" s="247"/>
      <c r="ACN160" s="247"/>
      <c r="ACO160" s="247"/>
      <c r="ACP160" s="247"/>
      <c r="ACQ160" s="247"/>
      <c r="ACR160" s="247"/>
      <c r="ACS160" s="247"/>
      <c r="ACT160" s="247"/>
      <c r="ACU160" s="247"/>
      <c r="ACV160" s="247"/>
      <c r="ACW160" s="247"/>
      <c r="ACX160" s="247"/>
      <c r="ACY160" s="247"/>
      <c r="ACZ160" s="247"/>
      <c r="ADA160" s="247"/>
      <c r="ADB160" s="247"/>
      <c r="ADC160" s="247"/>
      <c r="ADD160" s="247"/>
      <c r="ADE160" s="247"/>
      <c r="ADF160" s="247"/>
      <c r="ADG160" s="247"/>
      <c r="ADH160" s="247"/>
      <c r="ADI160" s="247"/>
      <c r="ADJ160" s="247"/>
      <c r="ADK160" s="247"/>
      <c r="ADL160" s="247"/>
      <c r="ADM160" s="247"/>
      <c r="ADN160" s="247"/>
      <c r="ADO160" s="247"/>
      <c r="ADP160" s="247"/>
      <c r="ADQ160" s="247"/>
      <c r="ADR160" s="247"/>
      <c r="ADS160" s="247"/>
      <c r="ADT160" s="247"/>
      <c r="ADU160" s="247"/>
      <c r="ADV160" s="247"/>
      <c r="ADW160" s="247"/>
      <c r="ADX160" s="247"/>
      <c r="ADY160" s="247"/>
      <c r="ADZ160" s="247"/>
      <c r="AEA160" s="247"/>
      <c r="AEB160" s="247"/>
      <c r="AEC160" s="247"/>
      <c r="AED160" s="247"/>
      <c r="AEE160" s="247"/>
      <c r="AEF160" s="247"/>
      <c r="AEG160" s="247"/>
      <c r="AEH160" s="247"/>
      <c r="AEI160" s="247"/>
      <c r="AEJ160" s="247"/>
      <c r="AEK160" s="247"/>
      <c r="AEL160" s="247"/>
      <c r="AEM160" s="247"/>
      <c r="AEN160" s="247"/>
      <c r="AEO160" s="247"/>
      <c r="AEP160" s="247"/>
      <c r="AEQ160" s="247"/>
      <c r="AER160" s="247"/>
      <c r="AES160" s="247"/>
      <c r="AET160" s="247"/>
      <c r="AEU160" s="247"/>
      <c r="AEV160" s="247"/>
      <c r="AEW160" s="247"/>
      <c r="AEX160" s="247"/>
      <c r="AEY160" s="247"/>
      <c r="AEZ160" s="247"/>
      <c r="AFA160" s="247"/>
      <c r="AFB160" s="247"/>
      <c r="AFC160" s="247"/>
      <c r="AFD160" s="247"/>
      <c r="AFE160" s="247"/>
      <c r="AFF160" s="247"/>
      <c r="AFG160" s="247"/>
      <c r="AFH160" s="247"/>
      <c r="AFI160" s="247"/>
      <c r="AFJ160" s="247"/>
      <c r="AFK160" s="247"/>
      <c r="AFL160" s="247"/>
      <c r="AFM160" s="247"/>
      <c r="AFN160" s="247"/>
      <c r="AFO160" s="247"/>
      <c r="AFP160" s="247"/>
      <c r="AFQ160" s="247"/>
      <c r="AFR160" s="247"/>
      <c r="AFS160" s="247"/>
      <c r="AFT160" s="247"/>
      <c r="AFU160" s="247"/>
      <c r="AFV160" s="247"/>
      <c r="AFW160" s="247"/>
      <c r="AFX160" s="247"/>
      <c r="AFY160" s="247"/>
      <c r="AFZ160" s="247"/>
      <c r="AGA160" s="247"/>
      <c r="AGB160" s="247"/>
      <c r="AGC160" s="247"/>
      <c r="AGD160" s="247"/>
      <c r="AGE160" s="247"/>
      <c r="AGF160" s="247"/>
      <c r="AGG160" s="247"/>
      <c r="AGH160" s="247"/>
      <c r="AGI160" s="247"/>
      <c r="AGJ160" s="247"/>
      <c r="AGK160" s="247"/>
      <c r="AGL160" s="247"/>
      <c r="AGM160" s="247"/>
      <c r="AGN160" s="247"/>
      <c r="AGO160" s="247"/>
      <c r="AGP160" s="247"/>
      <c r="AGQ160" s="247"/>
      <c r="AGR160" s="247"/>
      <c r="AGS160" s="247"/>
      <c r="AGT160" s="247"/>
      <c r="AGU160" s="247"/>
      <c r="AGV160" s="247"/>
      <c r="AGW160" s="247"/>
      <c r="AGX160" s="247"/>
      <c r="AGY160" s="247"/>
      <c r="AGZ160" s="247"/>
      <c r="AHA160" s="247"/>
      <c r="AHB160" s="247"/>
      <c r="AHC160" s="247"/>
      <c r="AHD160" s="247"/>
      <c r="AHE160" s="247"/>
      <c r="AHF160" s="247"/>
      <c r="AHG160" s="247"/>
      <c r="AHH160" s="247"/>
      <c r="AHI160" s="247"/>
      <c r="AHJ160" s="247"/>
      <c r="AHK160" s="247"/>
      <c r="AHL160" s="247"/>
      <c r="AHM160" s="247"/>
      <c r="AHN160" s="247"/>
      <c r="AHO160" s="247"/>
      <c r="AHP160" s="247"/>
      <c r="AHQ160" s="247"/>
      <c r="AHR160" s="247"/>
      <c r="AHS160" s="247"/>
      <c r="AHT160" s="247"/>
      <c r="AHU160" s="247"/>
      <c r="AHV160" s="247"/>
      <c r="AHW160" s="247"/>
      <c r="AHX160" s="247"/>
      <c r="AHY160" s="247"/>
      <c r="AHZ160" s="247"/>
      <c r="AIA160" s="247"/>
      <c r="AIB160" s="247"/>
      <c r="AIC160" s="247"/>
      <c r="AID160" s="247"/>
      <c r="AIE160" s="247"/>
      <c r="AIF160" s="247"/>
      <c r="AIG160" s="247"/>
      <c r="AIH160" s="247"/>
      <c r="AII160" s="247"/>
      <c r="AIJ160" s="247"/>
      <c r="AIK160" s="247"/>
      <c r="AIL160" s="247"/>
      <c r="AIM160" s="247"/>
      <c r="AIN160" s="247"/>
      <c r="AIO160" s="247"/>
      <c r="AIP160" s="247"/>
      <c r="AIQ160" s="247"/>
      <c r="AIR160" s="247"/>
      <c r="AIS160" s="247"/>
      <c r="AIT160" s="247"/>
      <c r="AIU160" s="247"/>
      <c r="AIV160" s="247"/>
      <c r="AIW160" s="247"/>
      <c r="AIX160" s="247"/>
      <c r="AIY160" s="247"/>
      <c r="AIZ160" s="247"/>
      <c r="AJA160" s="247"/>
      <c r="AJB160" s="247"/>
      <c r="AJC160" s="247"/>
      <c r="AJD160" s="247"/>
      <c r="AJE160" s="247"/>
      <c r="AJF160" s="247"/>
      <c r="AJG160" s="247"/>
      <c r="AJH160" s="247"/>
      <c r="AJI160" s="247"/>
      <c r="AJJ160" s="247"/>
      <c r="AJK160" s="247"/>
      <c r="AJL160" s="247"/>
      <c r="AJM160" s="247"/>
      <c r="AJN160" s="247"/>
      <c r="AJO160" s="247"/>
      <c r="AJP160" s="247"/>
      <c r="AJQ160" s="247"/>
      <c r="AJR160" s="247"/>
      <c r="AJS160" s="247"/>
      <c r="AJT160" s="247"/>
      <c r="AJU160" s="247"/>
      <c r="AJV160" s="247"/>
      <c r="AJW160" s="247"/>
      <c r="AJX160" s="247"/>
      <c r="AJY160" s="247"/>
      <c r="AJZ160" s="247"/>
      <c r="AKA160" s="247"/>
      <c r="AKB160" s="247"/>
      <c r="AKC160" s="247"/>
      <c r="AKD160" s="247"/>
      <c r="AKE160" s="247"/>
      <c r="AKF160" s="247"/>
      <c r="AKG160" s="247"/>
      <c r="AKH160" s="247"/>
      <c r="AKI160" s="247"/>
      <c r="AKJ160" s="247"/>
      <c r="AKK160" s="247"/>
      <c r="AKL160" s="247"/>
      <c r="AKM160" s="247"/>
      <c r="AKN160" s="247"/>
      <c r="AKO160" s="247"/>
      <c r="AKP160" s="247"/>
      <c r="AKQ160" s="247"/>
      <c r="AKR160" s="247"/>
      <c r="AKS160" s="247"/>
      <c r="AKT160" s="247"/>
      <c r="AKU160" s="247"/>
      <c r="AKV160" s="247"/>
      <c r="AKW160" s="247"/>
      <c r="AKX160" s="247"/>
      <c r="AKY160" s="247"/>
      <c r="AKZ160" s="247"/>
      <c r="ALA160" s="247"/>
      <c r="ALB160" s="247"/>
      <c r="ALC160" s="247"/>
      <c r="ALD160" s="247"/>
      <c r="ALE160" s="247"/>
      <c r="ALF160" s="247"/>
      <c r="ALG160" s="247"/>
      <c r="ALH160" s="247"/>
      <c r="ALI160" s="247"/>
      <c r="ALJ160" s="247"/>
      <c r="ALK160" s="247"/>
      <c r="ALL160" s="247"/>
      <c r="ALM160" s="247"/>
      <c r="ALN160" s="247"/>
      <c r="ALO160" s="247"/>
      <c r="ALP160" s="247"/>
    </row>
    <row r="161" spans="1:1004" ht="21.75" customHeight="1" x14ac:dyDescent="0.2">
      <c r="A161" s="348">
        <v>7.14</v>
      </c>
      <c r="B161" s="303" t="s">
        <v>411</v>
      </c>
      <c r="C161" s="300">
        <v>1</v>
      </c>
      <c r="D161" s="325" t="s">
        <v>5</v>
      </c>
      <c r="E161" s="326"/>
      <c r="F161" s="326">
        <f t="shared" si="4"/>
        <v>0</v>
      </c>
      <c r="G161" s="322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7"/>
      <c r="AE161" s="247"/>
      <c r="AF161" s="247"/>
      <c r="AG161" s="247"/>
      <c r="AH161" s="247"/>
      <c r="AI161" s="247"/>
      <c r="AJ161" s="247"/>
      <c r="AK161" s="247"/>
      <c r="AL161" s="247"/>
      <c r="AM161" s="247"/>
      <c r="AN161" s="247"/>
      <c r="AO161" s="247"/>
      <c r="AP161" s="247"/>
      <c r="AQ161" s="247"/>
      <c r="AR161" s="247"/>
      <c r="AS161" s="247"/>
      <c r="AT161" s="247"/>
      <c r="AU161" s="247"/>
      <c r="AV161" s="247"/>
      <c r="AW161" s="247"/>
      <c r="AX161" s="247"/>
      <c r="AY161" s="247"/>
      <c r="AZ161" s="247"/>
      <c r="BA161" s="247"/>
      <c r="BB161" s="247"/>
      <c r="BC161" s="247"/>
      <c r="BD161" s="247"/>
      <c r="BE161" s="247"/>
      <c r="BF161" s="247"/>
      <c r="BG161" s="247"/>
      <c r="BH161" s="247"/>
      <c r="BI161" s="247"/>
      <c r="BJ161" s="247"/>
      <c r="BK161" s="247"/>
      <c r="BL161" s="247"/>
      <c r="BM161" s="247"/>
      <c r="BN161" s="247"/>
      <c r="BO161" s="247"/>
      <c r="BP161" s="247"/>
      <c r="BQ161" s="247"/>
      <c r="BR161" s="247"/>
      <c r="BS161" s="247"/>
      <c r="BT161" s="247"/>
      <c r="BU161" s="247"/>
      <c r="BV161" s="247"/>
      <c r="BW161" s="247"/>
      <c r="BX161" s="247"/>
      <c r="BY161" s="247"/>
      <c r="BZ161" s="247"/>
      <c r="CA161" s="247"/>
      <c r="CB161" s="247"/>
      <c r="CC161" s="247"/>
      <c r="CD161" s="247"/>
      <c r="CE161" s="247"/>
      <c r="CF161" s="247"/>
      <c r="CG161" s="247"/>
      <c r="CH161" s="247"/>
      <c r="CI161" s="247"/>
      <c r="CJ161" s="247"/>
      <c r="CK161" s="247"/>
      <c r="CL161" s="247"/>
      <c r="CM161" s="247"/>
      <c r="CN161" s="247"/>
      <c r="CO161" s="247"/>
      <c r="CP161" s="247"/>
      <c r="CQ161" s="247"/>
      <c r="CR161" s="247"/>
      <c r="CS161" s="247"/>
      <c r="CT161" s="247"/>
      <c r="CU161" s="247"/>
      <c r="CV161" s="247"/>
      <c r="CW161" s="247"/>
      <c r="CX161" s="247"/>
      <c r="CY161" s="247"/>
      <c r="CZ161" s="247"/>
      <c r="DA161" s="247"/>
      <c r="DB161" s="247"/>
      <c r="DC161" s="247"/>
      <c r="DD161" s="247"/>
      <c r="DE161" s="247"/>
      <c r="DF161" s="247"/>
      <c r="DG161" s="247"/>
      <c r="DH161" s="247"/>
      <c r="DI161" s="247"/>
      <c r="DJ161" s="247"/>
      <c r="DK161" s="247"/>
      <c r="DL161" s="247"/>
      <c r="DM161" s="247"/>
      <c r="DN161" s="247"/>
      <c r="DO161" s="247"/>
      <c r="DP161" s="247"/>
      <c r="DQ161" s="247"/>
      <c r="DR161" s="247"/>
      <c r="DS161" s="247"/>
      <c r="DT161" s="247"/>
      <c r="DU161" s="247"/>
      <c r="DV161" s="247"/>
      <c r="DW161" s="247"/>
      <c r="DX161" s="247"/>
      <c r="DY161" s="247"/>
      <c r="DZ161" s="247"/>
      <c r="EA161" s="247"/>
      <c r="EB161" s="247"/>
      <c r="EC161" s="247"/>
      <c r="ED161" s="247"/>
      <c r="EE161" s="247"/>
      <c r="EF161" s="247"/>
      <c r="EG161" s="247"/>
      <c r="EH161" s="247"/>
      <c r="EI161" s="247"/>
      <c r="EJ161" s="247"/>
      <c r="EK161" s="247"/>
      <c r="EL161" s="247"/>
      <c r="EM161" s="247"/>
      <c r="EN161" s="247"/>
      <c r="EO161" s="247"/>
      <c r="EP161" s="247"/>
      <c r="EQ161" s="247"/>
      <c r="ER161" s="247"/>
      <c r="ES161" s="247"/>
      <c r="ET161" s="247"/>
      <c r="EU161" s="247"/>
      <c r="EV161" s="247"/>
      <c r="EW161" s="247"/>
      <c r="EX161" s="247"/>
      <c r="EY161" s="247"/>
      <c r="EZ161" s="247"/>
      <c r="FA161" s="247"/>
      <c r="FB161" s="247"/>
      <c r="FC161" s="247"/>
      <c r="FD161" s="247"/>
      <c r="FE161" s="247"/>
      <c r="FF161" s="247"/>
      <c r="FG161" s="247"/>
      <c r="FH161" s="247"/>
      <c r="FI161" s="247"/>
      <c r="FJ161" s="247"/>
      <c r="FK161" s="247"/>
      <c r="FL161" s="247"/>
      <c r="FM161" s="247"/>
      <c r="FN161" s="247"/>
      <c r="FO161" s="247"/>
      <c r="FP161" s="247"/>
      <c r="FQ161" s="247"/>
      <c r="FR161" s="247"/>
      <c r="FS161" s="247"/>
      <c r="FT161" s="247"/>
      <c r="FU161" s="247"/>
      <c r="FV161" s="247"/>
      <c r="FW161" s="247"/>
      <c r="FX161" s="247"/>
      <c r="FY161" s="247"/>
      <c r="FZ161" s="247"/>
      <c r="GA161" s="247"/>
      <c r="GB161" s="247"/>
      <c r="GC161" s="247"/>
      <c r="GD161" s="247"/>
      <c r="GE161" s="247"/>
      <c r="GF161" s="247"/>
      <c r="GG161" s="247"/>
      <c r="GH161" s="247"/>
      <c r="GI161" s="247"/>
      <c r="GJ161" s="247"/>
      <c r="GK161" s="247"/>
      <c r="GL161" s="247"/>
      <c r="GM161" s="247"/>
      <c r="GN161" s="247"/>
      <c r="GO161" s="247"/>
      <c r="GP161" s="247"/>
      <c r="GQ161" s="247"/>
      <c r="GR161" s="247"/>
      <c r="GS161" s="247"/>
      <c r="GT161" s="247"/>
      <c r="GU161" s="247"/>
      <c r="GV161" s="247"/>
      <c r="GW161" s="247"/>
      <c r="GX161" s="247"/>
      <c r="GY161" s="247"/>
      <c r="GZ161" s="247"/>
      <c r="HA161" s="247"/>
      <c r="HB161" s="247"/>
      <c r="HC161" s="247"/>
      <c r="HD161" s="247"/>
      <c r="HE161" s="247"/>
      <c r="HF161" s="247"/>
      <c r="HG161" s="247"/>
      <c r="HH161" s="247"/>
      <c r="HI161" s="247"/>
      <c r="HJ161" s="247"/>
      <c r="HK161" s="247"/>
      <c r="HL161" s="247"/>
      <c r="HM161" s="247"/>
      <c r="HN161" s="247"/>
      <c r="HO161" s="247"/>
      <c r="HP161" s="247"/>
      <c r="HQ161" s="247"/>
      <c r="HR161" s="247"/>
      <c r="HS161" s="247"/>
      <c r="HT161" s="247"/>
      <c r="HU161" s="247"/>
      <c r="HV161" s="247"/>
      <c r="HW161" s="247"/>
      <c r="HX161" s="247"/>
      <c r="HY161" s="247"/>
      <c r="HZ161" s="247"/>
      <c r="IA161" s="247"/>
      <c r="IB161" s="247"/>
      <c r="IC161" s="247"/>
      <c r="ID161" s="247"/>
      <c r="IE161" s="247"/>
      <c r="IF161" s="247"/>
      <c r="IG161" s="247"/>
      <c r="IH161" s="247"/>
      <c r="II161" s="247"/>
      <c r="IJ161" s="247"/>
      <c r="IK161" s="247"/>
      <c r="IL161" s="247"/>
      <c r="IM161" s="247"/>
      <c r="IN161" s="247"/>
      <c r="IO161" s="247"/>
      <c r="IP161" s="247"/>
      <c r="IQ161" s="247"/>
      <c r="IR161" s="247"/>
      <c r="IS161" s="247"/>
      <c r="IT161" s="247"/>
      <c r="IU161" s="247"/>
      <c r="IV161" s="247"/>
      <c r="IW161" s="247"/>
      <c r="IX161" s="247"/>
      <c r="IY161" s="247"/>
      <c r="IZ161" s="247"/>
      <c r="JA161" s="247"/>
      <c r="JB161" s="247"/>
      <c r="JC161" s="247"/>
      <c r="JD161" s="247"/>
      <c r="JE161" s="247"/>
      <c r="JF161" s="247"/>
      <c r="JG161" s="247"/>
      <c r="JH161" s="247"/>
      <c r="JI161" s="247"/>
      <c r="JJ161" s="247"/>
      <c r="JK161" s="247"/>
      <c r="JL161" s="247"/>
      <c r="JM161" s="247"/>
      <c r="JN161" s="247"/>
      <c r="JO161" s="247"/>
      <c r="JP161" s="247"/>
      <c r="JQ161" s="247"/>
      <c r="JR161" s="247"/>
      <c r="JS161" s="247"/>
      <c r="JT161" s="247"/>
      <c r="JU161" s="247"/>
      <c r="JV161" s="247"/>
      <c r="JW161" s="247"/>
      <c r="JX161" s="247"/>
      <c r="JY161" s="247"/>
      <c r="JZ161" s="247"/>
      <c r="KA161" s="247"/>
      <c r="KB161" s="247"/>
      <c r="KC161" s="247"/>
      <c r="KD161" s="247"/>
      <c r="KE161" s="247"/>
      <c r="KF161" s="247"/>
      <c r="KG161" s="247"/>
      <c r="KH161" s="247"/>
      <c r="KI161" s="247"/>
      <c r="KJ161" s="247"/>
      <c r="KK161" s="247"/>
      <c r="KL161" s="247"/>
      <c r="KM161" s="247"/>
      <c r="KN161" s="247"/>
      <c r="KO161" s="247"/>
      <c r="KP161" s="247"/>
      <c r="KQ161" s="247"/>
      <c r="KR161" s="247"/>
      <c r="KS161" s="247"/>
      <c r="KT161" s="247"/>
      <c r="KU161" s="247"/>
      <c r="KV161" s="247"/>
      <c r="KW161" s="247"/>
      <c r="KX161" s="247"/>
      <c r="KY161" s="247"/>
      <c r="KZ161" s="247"/>
      <c r="LA161" s="247"/>
      <c r="LB161" s="247"/>
      <c r="LC161" s="247"/>
      <c r="LD161" s="247"/>
      <c r="LE161" s="247"/>
      <c r="LF161" s="247"/>
      <c r="LG161" s="247"/>
      <c r="LH161" s="247"/>
      <c r="LI161" s="247"/>
      <c r="LJ161" s="247"/>
      <c r="LK161" s="247"/>
      <c r="LL161" s="247"/>
      <c r="LM161" s="247"/>
      <c r="LN161" s="247"/>
      <c r="LO161" s="247"/>
      <c r="LP161" s="247"/>
      <c r="LQ161" s="247"/>
      <c r="LR161" s="247"/>
      <c r="LS161" s="247"/>
      <c r="LT161" s="247"/>
      <c r="LU161" s="247"/>
      <c r="LV161" s="247"/>
      <c r="LW161" s="247"/>
      <c r="LX161" s="247"/>
      <c r="LY161" s="247"/>
      <c r="LZ161" s="247"/>
      <c r="MA161" s="247"/>
      <c r="MB161" s="247"/>
      <c r="MC161" s="247"/>
      <c r="MD161" s="247"/>
      <c r="ME161" s="247"/>
      <c r="MF161" s="247"/>
      <c r="MG161" s="247"/>
      <c r="MH161" s="247"/>
      <c r="MI161" s="247"/>
      <c r="MJ161" s="247"/>
      <c r="MK161" s="247"/>
      <c r="ML161" s="247"/>
      <c r="MM161" s="247"/>
      <c r="MN161" s="247"/>
      <c r="MO161" s="247"/>
      <c r="MP161" s="247"/>
      <c r="MQ161" s="247"/>
      <c r="MR161" s="247"/>
      <c r="MS161" s="247"/>
      <c r="MT161" s="247"/>
      <c r="MU161" s="247"/>
      <c r="MV161" s="247"/>
      <c r="MW161" s="247"/>
      <c r="MX161" s="247"/>
      <c r="MY161" s="247"/>
      <c r="MZ161" s="247"/>
      <c r="NA161" s="247"/>
      <c r="NB161" s="247"/>
      <c r="NC161" s="247"/>
      <c r="ND161" s="247"/>
      <c r="NE161" s="247"/>
      <c r="NF161" s="247"/>
      <c r="NG161" s="247"/>
      <c r="NH161" s="247"/>
      <c r="NI161" s="247"/>
      <c r="NJ161" s="247"/>
      <c r="NK161" s="247"/>
      <c r="NL161" s="247"/>
      <c r="NM161" s="247"/>
      <c r="NN161" s="247"/>
      <c r="NO161" s="247"/>
      <c r="NP161" s="247"/>
      <c r="NQ161" s="247"/>
      <c r="NR161" s="247"/>
      <c r="NS161" s="247"/>
      <c r="NT161" s="247"/>
      <c r="NU161" s="247"/>
      <c r="NV161" s="247"/>
      <c r="NW161" s="247"/>
      <c r="NX161" s="247"/>
      <c r="NY161" s="247"/>
      <c r="NZ161" s="247"/>
      <c r="OA161" s="247"/>
      <c r="OB161" s="247"/>
      <c r="OC161" s="247"/>
      <c r="OD161" s="247"/>
      <c r="OE161" s="247"/>
      <c r="OF161" s="247"/>
      <c r="OG161" s="247"/>
      <c r="OH161" s="247"/>
      <c r="OI161" s="247"/>
      <c r="OJ161" s="247"/>
      <c r="OK161" s="247"/>
      <c r="OL161" s="247"/>
      <c r="OM161" s="247"/>
      <c r="ON161" s="247"/>
      <c r="OO161" s="247"/>
      <c r="OP161" s="247"/>
      <c r="OQ161" s="247"/>
      <c r="OR161" s="247"/>
      <c r="OS161" s="247"/>
      <c r="OT161" s="247"/>
      <c r="OU161" s="247"/>
      <c r="OV161" s="247"/>
      <c r="OW161" s="247"/>
      <c r="OX161" s="247"/>
      <c r="OY161" s="247"/>
      <c r="OZ161" s="247"/>
      <c r="PA161" s="247"/>
      <c r="PB161" s="247"/>
      <c r="PC161" s="247"/>
      <c r="PD161" s="247"/>
      <c r="PE161" s="247"/>
      <c r="PF161" s="247"/>
      <c r="PG161" s="247"/>
      <c r="PH161" s="247"/>
      <c r="PI161" s="247"/>
      <c r="PJ161" s="247"/>
      <c r="PK161" s="247"/>
      <c r="PL161" s="247"/>
      <c r="PM161" s="247"/>
      <c r="PN161" s="247"/>
      <c r="PO161" s="247"/>
      <c r="PP161" s="247"/>
      <c r="PQ161" s="247"/>
      <c r="PR161" s="247"/>
      <c r="PS161" s="247"/>
      <c r="PT161" s="247"/>
      <c r="PU161" s="247"/>
      <c r="PV161" s="247"/>
      <c r="PW161" s="247"/>
      <c r="PX161" s="247"/>
      <c r="PY161" s="247"/>
      <c r="PZ161" s="247"/>
      <c r="QA161" s="247"/>
      <c r="QB161" s="247"/>
      <c r="QC161" s="247"/>
      <c r="QD161" s="247"/>
      <c r="QE161" s="247"/>
      <c r="QF161" s="247"/>
      <c r="QG161" s="247"/>
      <c r="QH161" s="247"/>
      <c r="QI161" s="247"/>
      <c r="QJ161" s="247"/>
      <c r="QK161" s="247"/>
      <c r="QL161" s="247"/>
      <c r="QM161" s="247"/>
      <c r="QN161" s="247"/>
      <c r="QO161" s="247"/>
      <c r="QP161" s="247"/>
      <c r="QQ161" s="247"/>
      <c r="QR161" s="247"/>
      <c r="QS161" s="247"/>
      <c r="QT161" s="247"/>
      <c r="QU161" s="247"/>
      <c r="QV161" s="247"/>
      <c r="QW161" s="247"/>
      <c r="QX161" s="247"/>
      <c r="QY161" s="247"/>
      <c r="QZ161" s="247"/>
      <c r="RA161" s="247"/>
      <c r="RB161" s="247"/>
      <c r="RC161" s="247"/>
      <c r="RD161" s="247"/>
      <c r="RE161" s="247"/>
      <c r="RF161" s="247"/>
      <c r="RG161" s="247"/>
      <c r="RH161" s="247"/>
      <c r="RI161" s="247"/>
      <c r="RJ161" s="247"/>
      <c r="RK161" s="247"/>
      <c r="RL161" s="247"/>
      <c r="RM161" s="247"/>
      <c r="RN161" s="247"/>
      <c r="RO161" s="247"/>
      <c r="RP161" s="247"/>
      <c r="RQ161" s="247"/>
      <c r="RR161" s="247"/>
      <c r="RS161" s="247"/>
      <c r="RT161" s="247"/>
      <c r="RU161" s="247"/>
      <c r="RV161" s="247"/>
      <c r="RW161" s="247"/>
      <c r="RX161" s="247"/>
      <c r="RY161" s="247"/>
      <c r="RZ161" s="247"/>
      <c r="SA161" s="247"/>
      <c r="SB161" s="247"/>
      <c r="SC161" s="247"/>
      <c r="SD161" s="247"/>
      <c r="SE161" s="247"/>
      <c r="SF161" s="247"/>
      <c r="SG161" s="247"/>
      <c r="SH161" s="247"/>
      <c r="SI161" s="247"/>
      <c r="SJ161" s="247"/>
      <c r="SK161" s="247"/>
      <c r="SL161" s="247"/>
      <c r="SM161" s="247"/>
      <c r="SN161" s="247"/>
      <c r="SO161" s="247"/>
      <c r="SP161" s="247"/>
      <c r="SQ161" s="247"/>
      <c r="SR161" s="247"/>
      <c r="SS161" s="247"/>
      <c r="ST161" s="247"/>
      <c r="SU161" s="247"/>
      <c r="SV161" s="247"/>
      <c r="SW161" s="247"/>
      <c r="SX161" s="247"/>
      <c r="SY161" s="247"/>
      <c r="SZ161" s="247"/>
      <c r="TA161" s="247"/>
      <c r="TB161" s="247"/>
      <c r="TC161" s="247"/>
      <c r="TD161" s="247"/>
      <c r="TE161" s="247"/>
      <c r="TF161" s="247"/>
      <c r="TG161" s="247"/>
      <c r="TH161" s="247"/>
      <c r="TI161" s="247"/>
      <c r="TJ161" s="247"/>
      <c r="TK161" s="247"/>
      <c r="TL161" s="247"/>
      <c r="TM161" s="247"/>
      <c r="TN161" s="247"/>
      <c r="TO161" s="247"/>
      <c r="TP161" s="247"/>
      <c r="TQ161" s="247"/>
      <c r="TR161" s="247"/>
      <c r="TS161" s="247"/>
      <c r="TT161" s="247"/>
      <c r="TU161" s="247"/>
      <c r="TV161" s="247"/>
      <c r="TW161" s="247"/>
      <c r="TX161" s="247"/>
      <c r="TY161" s="247"/>
      <c r="TZ161" s="247"/>
      <c r="UA161" s="247"/>
      <c r="UB161" s="247"/>
      <c r="UC161" s="247"/>
      <c r="UD161" s="247"/>
      <c r="UE161" s="247"/>
      <c r="UF161" s="247"/>
      <c r="UG161" s="247"/>
      <c r="UH161" s="247"/>
      <c r="UI161" s="247"/>
      <c r="UJ161" s="247"/>
      <c r="UK161" s="247"/>
      <c r="UL161" s="247"/>
      <c r="UM161" s="247"/>
      <c r="UN161" s="247"/>
      <c r="UO161" s="247"/>
      <c r="UP161" s="247"/>
      <c r="UQ161" s="247"/>
      <c r="UR161" s="247"/>
      <c r="US161" s="247"/>
      <c r="UT161" s="247"/>
      <c r="UU161" s="247"/>
      <c r="UV161" s="247"/>
      <c r="UW161" s="247"/>
      <c r="UX161" s="247"/>
      <c r="UY161" s="247"/>
      <c r="UZ161" s="247"/>
      <c r="VA161" s="247"/>
      <c r="VB161" s="247"/>
      <c r="VC161" s="247"/>
      <c r="VD161" s="247"/>
      <c r="VE161" s="247"/>
      <c r="VF161" s="247"/>
      <c r="VG161" s="247"/>
      <c r="VH161" s="247"/>
      <c r="VI161" s="247"/>
      <c r="VJ161" s="247"/>
      <c r="VK161" s="247"/>
      <c r="VL161" s="247"/>
      <c r="VM161" s="247"/>
      <c r="VN161" s="247"/>
      <c r="VO161" s="247"/>
      <c r="VP161" s="247"/>
      <c r="VQ161" s="247"/>
      <c r="VR161" s="247"/>
      <c r="VS161" s="247"/>
      <c r="VT161" s="247"/>
      <c r="VU161" s="247"/>
      <c r="VV161" s="247"/>
      <c r="VW161" s="247"/>
      <c r="VX161" s="247"/>
      <c r="VY161" s="247"/>
      <c r="VZ161" s="247"/>
      <c r="WA161" s="247"/>
      <c r="WB161" s="247"/>
      <c r="WC161" s="247"/>
      <c r="WD161" s="247"/>
      <c r="WE161" s="247"/>
      <c r="WF161" s="247"/>
      <c r="WG161" s="247"/>
      <c r="WH161" s="247"/>
      <c r="WI161" s="247"/>
      <c r="WJ161" s="247"/>
      <c r="WK161" s="247"/>
      <c r="WL161" s="247"/>
      <c r="WM161" s="247"/>
      <c r="WN161" s="247"/>
      <c r="WO161" s="247"/>
      <c r="WP161" s="247"/>
      <c r="WQ161" s="247"/>
      <c r="WR161" s="247"/>
      <c r="WS161" s="247"/>
      <c r="WT161" s="247"/>
      <c r="WU161" s="247"/>
      <c r="WV161" s="247"/>
      <c r="WW161" s="247"/>
      <c r="WX161" s="247"/>
      <c r="WY161" s="247"/>
      <c r="WZ161" s="247"/>
      <c r="XA161" s="247"/>
      <c r="XB161" s="247"/>
      <c r="XC161" s="247"/>
      <c r="XD161" s="247"/>
      <c r="XE161" s="247"/>
      <c r="XF161" s="247"/>
      <c r="XG161" s="247"/>
      <c r="XH161" s="247"/>
      <c r="XI161" s="247"/>
      <c r="XJ161" s="247"/>
      <c r="XK161" s="247"/>
      <c r="XL161" s="247"/>
      <c r="XM161" s="247"/>
      <c r="XN161" s="247"/>
      <c r="XO161" s="247"/>
      <c r="XP161" s="247"/>
      <c r="XQ161" s="247"/>
      <c r="XR161" s="247"/>
      <c r="XS161" s="247"/>
      <c r="XT161" s="247"/>
      <c r="XU161" s="247"/>
      <c r="XV161" s="247"/>
      <c r="XW161" s="247"/>
      <c r="XX161" s="247"/>
      <c r="XY161" s="247"/>
      <c r="XZ161" s="247"/>
      <c r="YA161" s="247"/>
      <c r="YB161" s="247"/>
      <c r="YC161" s="247"/>
      <c r="YD161" s="247"/>
      <c r="YE161" s="247"/>
      <c r="YF161" s="247"/>
      <c r="YG161" s="247"/>
      <c r="YH161" s="247"/>
      <c r="YI161" s="247"/>
      <c r="YJ161" s="247"/>
      <c r="YK161" s="247"/>
      <c r="YL161" s="247"/>
      <c r="YM161" s="247"/>
      <c r="YN161" s="247"/>
      <c r="YO161" s="247"/>
      <c r="YP161" s="247"/>
      <c r="YQ161" s="247"/>
      <c r="YR161" s="247"/>
      <c r="YS161" s="247"/>
      <c r="YT161" s="247"/>
      <c r="YU161" s="247"/>
      <c r="YV161" s="247"/>
      <c r="YW161" s="247"/>
      <c r="YX161" s="247"/>
      <c r="YY161" s="247"/>
      <c r="YZ161" s="247"/>
      <c r="ZA161" s="247"/>
      <c r="ZB161" s="247"/>
      <c r="ZC161" s="247"/>
      <c r="ZD161" s="247"/>
      <c r="ZE161" s="247"/>
      <c r="ZF161" s="247"/>
      <c r="ZG161" s="247"/>
      <c r="ZH161" s="247"/>
      <c r="ZI161" s="247"/>
      <c r="ZJ161" s="247"/>
      <c r="ZK161" s="247"/>
      <c r="ZL161" s="247"/>
      <c r="ZM161" s="247"/>
      <c r="ZN161" s="247"/>
      <c r="ZO161" s="247"/>
      <c r="ZP161" s="247"/>
      <c r="ZQ161" s="247"/>
      <c r="ZR161" s="247"/>
      <c r="ZS161" s="247"/>
      <c r="ZT161" s="247"/>
      <c r="ZU161" s="247"/>
      <c r="ZV161" s="247"/>
      <c r="ZW161" s="247"/>
      <c r="ZX161" s="247"/>
      <c r="ZY161" s="247"/>
      <c r="ZZ161" s="247"/>
      <c r="AAA161" s="247"/>
      <c r="AAB161" s="247"/>
      <c r="AAC161" s="247"/>
      <c r="AAD161" s="247"/>
      <c r="AAE161" s="247"/>
      <c r="AAF161" s="247"/>
      <c r="AAG161" s="247"/>
      <c r="AAH161" s="247"/>
      <c r="AAI161" s="247"/>
      <c r="AAJ161" s="247"/>
      <c r="AAK161" s="247"/>
      <c r="AAL161" s="247"/>
      <c r="AAM161" s="247"/>
      <c r="AAN161" s="247"/>
      <c r="AAO161" s="247"/>
      <c r="AAP161" s="247"/>
      <c r="AAQ161" s="247"/>
      <c r="AAR161" s="247"/>
      <c r="AAS161" s="247"/>
      <c r="AAT161" s="247"/>
      <c r="AAU161" s="247"/>
      <c r="AAV161" s="247"/>
      <c r="AAW161" s="247"/>
      <c r="AAX161" s="247"/>
      <c r="AAY161" s="247"/>
      <c r="AAZ161" s="247"/>
      <c r="ABA161" s="247"/>
      <c r="ABB161" s="247"/>
      <c r="ABC161" s="247"/>
      <c r="ABD161" s="247"/>
      <c r="ABE161" s="247"/>
      <c r="ABF161" s="247"/>
      <c r="ABG161" s="247"/>
      <c r="ABH161" s="247"/>
      <c r="ABI161" s="247"/>
      <c r="ABJ161" s="247"/>
      <c r="ABK161" s="247"/>
      <c r="ABL161" s="247"/>
      <c r="ABM161" s="247"/>
      <c r="ABN161" s="247"/>
      <c r="ABO161" s="247"/>
      <c r="ABP161" s="247"/>
      <c r="ABQ161" s="247"/>
      <c r="ABR161" s="247"/>
      <c r="ABS161" s="247"/>
      <c r="ABT161" s="247"/>
      <c r="ABU161" s="247"/>
      <c r="ABV161" s="247"/>
      <c r="ABW161" s="247"/>
      <c r="ABX161" s="247"/>
      <c r="ABY161" s="247"/>
      <c r="ABZ161" s="247"/>
      <c r="ACA161" s="247"/>
      <c r="ACB161" s="247"/>
      <c r="ACC161" s="247"/>
      <c r="ACD161" s="247"/>
      <c r="ACE161" s="247"/>
      <c r="ACF161" s="247"/>
      <c r="ACG161" s="247"/>
      <c r="ACH161" s="247"/>
      <c r="ACI161" s="247"/>
      <c r="ACJ161" s="247"/>
      <c r="ACK161" s="247"/>
      <c r="ACL161" s="247"/>
      <c r="ACM161" s="247"/>
      <c r="ACN161" s="247"/>
      <c r="ACO161" s="247"/>
      <c r="ACP161" s="247"/>
      <c r="ACQ161" s="247"/>
      <c r="ACR161" s="247"/>
      <c r="ACS161" s="247"/>
      <c r="ACT161" s="247"/>
      <c r="ACU161" s="247"/>
      <c r="ACV161" s="247"/>
      <c r="ACW161" s="247"/>
      <c r="ACX161" s="247"/>
      <c r="ACY161" s="247"/>
      <c r="ACZ161" s="247"/>
      <c r="ADA161" s="247"/>
      <c r="ADB161" s="247"/>
      <c r="ADC161" s="247"/>
      <c r="ADD161" s="247"/>
      <c r="ADE161" s="247"/>
      <c r="ADF161" s="247"/>
      <c r="ADG161" s="247"/>
      <c r="ADH161" s="247"/>
      <c r="ADI161" s="247"/>
      <c r="ADJ161" s="247"/>
      <c r="ADK161" s="247"/>
      <c r="ADL161" s="247"/>
      <c r="ADM161" s="247"/>
      <c r="ADN161" s="247"/>
      <c r="ADO161" s="247"/>
      <c r="ADP161" s="247"/>
      <c r="ADQ161" s="247"/>
      <c r="ADR161" s="247"/>
      <c r="ADS161" s="247"/>
      <c r="ADT161" s="247"/>
      <c r="ADU161" s="247"/>
      <c r="ADV161" s="247"/>
      <c r="ADW161" s="247"/>
      <c r="ADX161" s="247"/>
      <c r="ADY161" s="247"/>
      <c r="ADZ161" s="247"/>
      <c r="AEA161" s="247"/>
      <c r="AEB161" s="247"/>
      <c r="AEC161" s="247"/>
      <c r="AED161" s="247"/>
      <c r="AEE161" s="247"/>
      <c r="AEF161" s="247"/>
      <c r="AEG161" s="247"/>
      <c r="AEH161" s="247"/>
      <c r="AEI161" s="247"/>
      <c r="AEJ161" s="247"/>
      <c r="AEK161" s="247"/>
      <c r="AEL161" s="247"/>
      <c r="AEM161" s="247"/>
      <c r="AEN161" s="247"/>
      <c r="AEO161" s="247"/>
      <c r="AEP161" s="247"/>
      <c r="AEQ161" s="247"/>
      <c r="AER161" s="247"/>
      <c r="AES161" s="247"/>
      <c r="AET161" s="247"/>
      <c r="AEU161" s="247"/>
      <c r="AEV161" s="247"/>
      <c r="AEW161" s="247"/>
      <c r="AEX161" s="247"/>
      <c r="AEY161" s="247"/>
      <c r="AEZ161" s="247"/>
      <c r="AFA161" s="247"/>
      <c r="AFB161" s="247"/>
      <c r="AFC161" s="247"/>
      <c r="AFD161" s="247"/>
      <c r="AFE161" s="247"/>
      <c r="AFF161" s="247"/>
      <c r="AFG161" s="247"/>
      <c r="AFH161" s="247"/>
      <c r="AFI161" s="247"/>
      <c r="AFJ161" s="247"/>
      <c r="AFK161" s="247"/>
      <c r="AFL161" s="247"/>
      <c r="AFM161" s="247"/>
      <c r="AFN161" s="247"/>
      <c r="AFO161" s="247"/>
      <c r="AFP161" s="247"/>
      <c r="AFQ161" s="247"/>
      <c r="AFR161" s="247"/>
      <c r="AFS161" s="247"/>
      <c r="AFT161" s="247"/>
      <c r="AFU161" s="247"/>
      <c r="AFV161" s="247"/>
      <c r="AFW161" s="247"/>
      <c r="AFX161" s="247"/>
      <c r="AFY161" s="247"/>
      <c r="AFZ161" s="247"/>
      <c r="AGA161" s="247"/>
      <c r="AGB161" s="247"/>
      <c r="AGC161" s="247"/>
      <c r="AGD161" s="247"/>
      <c r="AGE161" s="247"/>
      <c r="AGF161" s="247"/>
      <c r="AGG161" s="247"/>
      <c r="AGH161" s="247"/>
      <c r="AGI161" s="247"/>
      <c r="AGJ161" s="247"/>
      <c r="AGK161" s="247"/>
      <c r="AGL161" s="247"/>
      <c r="AGM161" s="247"/>
      <c r="AGN161" s="247"/>
      <c r="AGO161" s="247"/>
      <c r="AGP161" s="247"/>
      <c r="AGQ161" s="247"/>
      <c r="AGR161" s="247"/>
      <c r="AGS161" s="247"/>
      <c r="AGT161" s="247"/>
      <c r="AGU161" s="247"/>
      <c r="AGV161" s="247"/>
      <c r="AGW161" s="247"/>
      <c r="AGX161" s="247"/>
      <c r="AGY161" s="247"/>
      <c r="AGZ161" s="247"/>
      <c r="AHA161" s="247"/>
      <c r="AHB161" s="247"/>
      <c r="AHC161" s="247"/>
      <c r="AHD161" s="247"/>
      <c r="AHE161" s="247"/>
      <c r="AHF161" s="247"/>
      <c r="AHG161" s="247"/>
      <c r="AHH161" s="247"/>
      <c r="AHI161" s="247"/>
      <c r="AHJ161" s="247"/>
      <c r="AHK161" s="247"/>
      <c r="AHL161" s="247"/>
      <c r="AHM161" s="247"/>
      <c r="AHN161" s="247"/>
      <c r="AHO161" s="247"/>
      <c r="AHP161" s="247"/>
      <c r="AHQ161" s="247"/>
      <c r="AHR161" s="247"/>
      <c r="AHS161" s="247"/>
      <c r="AHT161" s="247"/>
      <c r="AHU161" s="247"/>
      <c r="AHV161" s="247"/>
      <c r="AHW161" s="247"/>
      <c r="AHX161" s="247"/>
      <c r="AHY161" s="247"/>
      <c r="AHZ161" s="247"/>
      <c r="AIA161" s="247"/>
      <c r="AIB161" s="247"/>
      <c r="AIC161" s="247"/>
      <c r="AID161" s="247"/>
      <c r="AIE161" s="247"/>
      <c r="AIF161" s="247"/>
      <c r="AIG161" s="247"/>
      <c r="AIH161" s="247"/>
      <c r="AII161" s="247"/>
      <c r="AIJ161" s="247"/>
      <c r="AIK161" s="247"/>
      <c r="AIL161" s="247"/>
      <c r="AIM161" s="247"/>
      <c r="AIN161" s="247"/>
      <c r="AIO161" s="247"/>
      <c r="AIP161" s="247"/>
      <c r="AIQ161" s="247"/>
      <c r="AIR161" s="247"/>
      <c r="AIS161" s="247"/>
      <c r="AIT161" s="247"/>
      <c r="AIU161" s="247"/>
      <c r="AIV161" s="247"/>
      <c r="AIW161" s="247"/>
      <c r="AIX161" s="247"/>
      <c r="AIY161" s="247"/>
      <c r="AIZ161" s="247"/>
      <c r="AJA161" s="247"/>
      <c r="AJB161" s="247"/>
      <c r="AJC161" s="247"/>
      <c r="AJD161" s="247"/>
      <c r="AJE161" s="247"/>
      <c r="AJF161" s="247"/>
      <c r="AJG161" s="247"/>
      <c r="AJH161" s="247"/>
      <c r="AJI161" s="247"/>
      <c r="AJJ161" s="247"/>
      <c r="AJK161" s="247"/>
      <c r="AJL161" s="247"/>
      <c r="AJM161" s="247"/>
      <c r="AJN161" s="247"/>
      <c r="AJO161" s="247"/>
      <c r="AJP161" s="247"/>
      <c r="AJQ161" s="247"/>
      <c r="AJR161" s="247"/>
      <c r="AJS161" s="247"/>
      <c r="AJT161" s="247"/>
      <c r="AJU161" s="247"/>
      <c r="AJV161" s="247"/>
      <c r="AJW161" s="247"/>
      <c r="AJX161" s="247"/>
      <c r="AJY161" s="247"/>
      <c r="AJZ161" s="247"/>
      <c r="AKA161" s="247"/>
      <c r="AKB161" s="247"/>
      <c r="AKC161" s="247"/>
      <c r="AKD161" s="247"/>
      <c r="AKE161" s="247"/>
      <c r="AKF161" s="247"/>
      <c r="AKG161" s="247"/>
      <c r="AKH161" s="247"/>
      <c r="AKI161" s="247"/>
      <c r="AKJ161" s="247"/>
      <c r="AKK161" s="247"/>
      <c r="AKL161" s="247"/>
      <c r="AKM161" s="247"/>
      <c r="AKN161" s="247"/>
      <c r="AKO161" s="247"/>
      <c r="AKP161" s="247"/>
      <c r="AKQ161" s="247"/>
      <c r="AKR161" s="247"/>
      <c r="AKS161" s="247"/>
      <c r="AKT161" s="247"/>
      <c r="AKU161" s="247"/>
      <c r="AKV161" s="247"/>
      <c r="AKW161" s="247"/>
      <c r="AKX161" s="247"/>
      <c r="AKY161" s="247"/>
      <c r="AKZ161" s="247"/>
      <c r="ALA161" s="247"/>
      <c r="ALB161" s="247"/>
      <c r="ALC161" s="247"/>
      <c r="ALD161" s="247"/>
      <c r="ALE161" s="247"/>
      <c r="ALF161" s="247"/>
      <c r="ALG161" s="247"/>
      <c r="ALH161" s="247"/>
      <c r="ALI161" s="247"/>
      <c r="ALJ161" s="247"/>
      <c r="ALK161" s="247"/>
      <c r="ALL161" s="247"/>
      <c r="ALM161" s="247"/>
      <c r="ALN161" s="247"/>
      <c r="ALO161" s="247"/>
      <c r="ALP161" s="247"/>
    </row>
    <row r="162" spans="1:1004" ht="31.5" x14ac:dyDescent="0.2">
      <c r="A162" s="348">
        <v>7.15</v>
      </c>
      <c r="B162" s="345" t="s">
        <v>412</v>
      </c>
      <c r="C162" s="300">
        <v>7</v>
      </c>
      <c r="D162" s="349" t="s">
        <v>5</v>
      </c>
      <c r="E162" s="310"/>
      <c r="F162" s="310">
        <f t="shared" si="4"/>
        <v>0</v>
      </c>
      <c r="G162" s="322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47"/>
      <c r="AD162" s="247"/>
      <c r="AE162" s="247"/>
      <c r="AF162" s="247"/>
      <c r="AG162" s="247"/>
      <c r="AH162" s="247"/>
      <c r="AI162" s="247"/>
      <c r="AJ162" s="247"/>
      <c r="AK162" s="247"/>
      <c r="AL162" s="247"/>
      <c r="AM162" s="247"/>
      <c r="AN162" s="247"/>
      <c r="AO162" s="247"/>
      <c r="AP162" s="247"/>
      <c r="AQ162" s="247"/>
      <c r="AR162" s="247"/>
      <c r="AS162" s="247"/>
      <c r="AT162" s="247"/>
      <c r="AU162" s="247"/>
      <c r="AV162" s="247"/>
      <c r="AW162" s="247"/>
      <c r="AX162" s="247"/>
      <c r="AY162" s="247"/>
      <c r="AZ162" s="247"/>
      <c r="BA162" s="247"/>
      <c r="BB162" s="247"/>
      <c r="BC162" s="247"/>
      <c r="BD162" s="247"/>
      <c r="BE162" s="247"/>
      <c r="BF162" s="247"/>
      <c r="BG162" s="247"/>
      <c r="BH162" s="247"/>
      <c r="BI162" s="247"/>
      <c r="BJ162" s="247"/>
      <c r="BK162" s="247"/>
      <c r="BL162" s="247"/>
      <c r="BM162" s="247"/>
      <c r="BN162" s="247"/>
      <c r="BO162" s="247"/>
      <c r="BP162" s="247"/>
      <c r="BQ162" s="247"/>
      <c r="BR162" s="247"/>
      <c r="BS162" s="247"/>
      <c r="BT162" s="247"/>
      <c r="BU162" s="247"/>
      <c r="BV162" s="247"/>
      <c r="BW162" s="247"/>
      <c r="BX162" s="247"/>
      <c r="BY162" s="247"/>
      <c r="BZ162" s="247"/>
      <c r="CA162" s="247"/>
      <c r="CB162" s="247"/>
      <c r="CC162" s="247"/>
      <c r="CD162" s="247"/>
      <c r="CE162" s="247"/>
      <c r="CF162" s="247"/>
      <c r="CG162" s="247"/>
      <c r="CH162" s="247"/>
      <c r="CI162" s="247"/>
      <c r="CJ162" s="247"/>
      <c r="CK162" s="247"/>
      <c r="CL162" s="247"/>
      <c r="CM162" s="247"/>
      <c r="CN162" s="247"/>
      <c r="CO162" s="247"/>
      <c r="CP162" s="247"/>
      <c r="CQ162" s="247"/>
      <c r="CR162" s="247"/>
      <c r="CS162" s="247"/>
      <c r="CT162" s="247"/>
      <c r="CU162" s="247"/>
      <c r="CV162" s="247"/>
      <c r="CW162" s="247"/>
      <c r="CX162" s="247"/>
      <c r="CY162" s="247"/>
      <c r="CZ162" s="247"/>
      <c r="DA162" s="247"/>
      <c r="DB162" s="247"/>
      <c r="DC162" s="247"/>
      <c r="DD162" s="247"/>
      <c r="DE162" s="247"/>
      <c r="DF162" s="247"/>
      <c r="DG162" s="247"/>
      <c r="DH162" s="247"/>
      <c r="DI162" s="247"/>
      <c r="DJ162" s="247"/>
      <c r="DK162" s="247"/>
      <c r="DL162" s="247"/>
      <c r="DM162" s="247"/>
      <c r="DN162" s="247"/>
      <c r="DO162" s="247"/>
      <c r="DP162" s="247"/>
      <c r="DQ162" s="247"/>
      <c r="DR162" s="247"/>
      <c r="DS162" s="247"/>
      <c r="DT162" s="247"/>
      <c r="DU162" s="247"/>
      <c r="DV162" s="247"/>
      <c r="DW162" s="247"/>
      <c r="DX162" s="247"/>
      <c r="DY162" s="247"/>
      <c r="DZ162" s="247"/>
      <c r="EA162" s="247"/>
      <c r="EB162" s="247"/>
      <c r="EC162" s="247"/>
      <c r="ED162" s="247"/>
      <c r="EE162" s="247"/>
      <c r="EF162" s="247"/>
      <c r="EG162" s="247"/>
      <c r="EH162" s="247"/>
      <c r="EI162" s="247"/>
      <c r="EJ162" s="247"/>
      <c r="EK162" s="247"/>
      <c r="EL162" s="247"/>
      <c r="EM162" s="247"/>
      <c r="EN162" s="247"/>
      <c r="EO162" s="247"/>
      <c r="EP162" s="247"/>
      <c r="EQ162" s="247"/>
      <c r="ER162" s="247"/>
      <c r="ES162" s="247"/>
      <c r="ET162" s="247"/>
      <c r="EU162" s="247"/>
      <c r="EV162" s="247"/>
      <c r="EW162" s="247"/>
      <c r="EX162" s="247"/>
      <c r="EY162" s="247"/>
      <c r="EZ162" s="247"/>
      <c r="FA162" s="247"/>
      <c r="FB162" s="247"/>
      <c r="FC162" s="247"/>
      <c r="FD162" s="247"/>
      <c r="FE162" s="247"/>
      <c r="FF162" s="247"/>
      <c r="FG162" s="247"/>
      <c r="FH162" s="247"/>
      <c r="FI162" s="247"/>
      <c r="FJ162" s="247"/>
      <c r="FK162" s="247"/>
      <c r="FL162" s="247"/>
      <c r="FM162" s="247"/>
      <c r="FN162" s="247"/>
      <c r="FO162" s="247"/>
      <c r="FP162" s="247"/>
      <c r="FQ162" s="247"/>
      <c r="FR162" s="247"/>
      <c r="FS162" s="247"/>
      <c r="FT162" s="247"/>
      <c r="FU162" s="247"/>
      <c r="FV162" s="247"/>
      <c r="FW162" s="247"/>
      <c r="FX162" s="247"/>
      <c r="FY162" s="247"/>
      <c r="FZ162" s="247"/>
      <c r="GA162" s="247"/>
      <c r="GB162" s="247"/>
      <c r="GC162" s="247"/>
      <c r="GD162" s="247"/>
      <c r="GE162" s="247"/>
      <c r="GF162" s="247"/>
      <c r="GG162" s="247"/>
      <c r="GH162" s="247"/>
      <c r="GI162" s="247"/>
      <c r="GJ162" s="247"/>
      <c r="GK162" s="247"/>
      <c r="GL162" s="247"/>
      <c r="GM162" s="247"/>
      <c r="GN162" s="247"/>
      <c r="GO162" s="247"/>
      <c r="GP162" s="247"/>
      <c r="GQ162" s="247"/>
      <c r="GR162" s="247"/>
      <c r="GS162" s="247"/>
      <c r="GT162" s="247"/>
      <c r="GU162" s="247"/>
      <c r="GV162" s="247"/>
      <c r="GW162" s="247"/>
      <c r="GX162" s="247"/>
      <c r="GY162" s="247"/>
      <c r="GZ162" s="247"/>
      <c r="HA162" s="247"/>
      <c r="HB162" s="247"/>
      <c r="HC162" s="247"/>
      <c r="HD162" s="247"/>
      <c r="HE162" s="247"/>
      <c r="HF162" s="247"/>
      <c r="HG162" s="247"/>
      <c r="HH162" s="247"/>
      <c r="HI162" s="247"/>
      <c r="HJ162" s="247"/>
      <c r="HK162" s="247"/>
      <c r="HL162" s="247"/>
      <c r="HM162" s="247"/>
      <c r="HN162" s="247"/>
      <c r="HO162" s="247"/>
      <c r="HP162" s="247"/>
      <c r="HQ162" s="247"/>
      <c r="HR162" s="247"/>
      <c r="HS162" s="247"/>
      <c r="HT162" s="247"/>
      <c r="HU162" s="247"/>
      <c r="HV162" s="247"/>
      <c r="HW162" s="247"/>
      <c r="HX162" s="247"/>
      <c r="HY162" s="247"/>
      <c r="HZ162" s="247"/>
      <c r="IA162" s="247"/>
      <c r="IB162" s="247"/>
      <c r="IC162" s="247"/>
      <c r="ID162" s="247"/>
      <c r="IE162" s="247"/>
      <c r="IF162" s="247"/>
      <c r="IG162" s="247"/>
      <c r="IH162" s="247"/>
      <c r="II162" s="247"/>
      <c r="IJ162" s="247"/>
      <c r="IK162" s="247"/>
      <c r="IL162" s="247"/>
      <c r="IM162" s="247"/>
      <c r="IN162" s="247"/>
      <c r="IO162" s="247"/>
      <c r="IP162" s="247"/>
      <c r="IQ162" s="247"/>
      <c r="IR162" s="247"/>
      <c r="IS162" s="247"/>
      <c r="IT162" s="247"/>
      <c r="IU162" s="247"/>
      <c r="IV162" s="247"/>
      <c r="IW162" s="247"/>
      <c r="IX162" s="247"/>
      <c r="IY162" s="247"/>
      <c r="IZ162" s="247"/>
      <c r="JA162" s="247"/>
      <c r="JB162" s="247"/>
      <c r="JC162" s="247"/>
      <c r="JD162" s="247"/>
      <c r="JE162" s="247"/>
      <c r="JF162" s="247"/>
      <c r="JG162" s="247"/>
      <c r="JH162" s="247"/>
      <c r="JI162" s="247"/>
      <c r="JJ162" s="247"/>
      <c r="JK162" s="247"/>
      <c r="JL162" s="247"/>
      <c r="JM162" s="247"/>
      <c r="JN162" s="247"/>
      <c r="JO162" s="247"/>
      <c r="JP162" s="247"/>
      <c r="JQ162" s="247"/>
      <c r="JR162" s="247"/>
      <c r="JS162" s="247"/>
      <c r="JT162" s="247"/>
      <c r="JU162" s="247"/>
      <c r="JV162" s="247"/>
      <c r="JW162" s="247"/>
      <c r="JX162" s="247"/>
      <c r="JY162" s="247"/>
      <c r="JZ162" s="247"/>
      <c r="KA162" s="247"/>
      <c r="KB162" s="247"/>
      <c r="KC162" s="247"/>
      <c r="KD162" s="247"/>
      <c r="KE162" s="247"/>
      <c r="KF162" s="247"/>
      <c r="KG162" s="247"/>
      <c r="KH162" s="247"/>
      <c r="KI162" s="247"/>
      <c r="KJ162" s="247"/>
      <c r="KK162" s="247"/>
      <c r="KL162" s="247"/>
      <c r="KM162" s="247"/>
      <c r="KN162" s="247"/>
      <c r="KO162" s="247"/>
      <c r="KP162" s="247"/>
      <c r="KQ162" s="247"/>
      <c r="KR162" s="247"/>
      <c r="KS162" s="247"/>
      <c r="KT162" s="247"/>
      <c r="KU162" s="247"/>
      <c r="KV162" s="247"/>
      <c r="KW162" s="247"/>
      <c r="KX162" s="247"/>
      <c r="KY162" s="247"/>
      <c r="KZ162" s="247"/>
      <c r="LA162" s="247"/>
      <c r="LB162" s="247"/>
      <c r="LC162" s="247"/>
      <c r="LD162" s="247"/>
      <c r="LE162" s="247"/>
      <c r="LF162" s="247"/>
      <c r="LG162" s="247"/>
      <c r="LH162" s="247"/>
      <c r="LI162" s="247"/>
      <c r="LJ162" s="247"/>
      <c r="LK162" s="247"/>
      <c r="LL162" s="247"/>
      <c r="LM162" s="247"/>
      <c r="LN162" s="247"/>
      <c r="LO162" s="247"/>
      <c r="LP162" s="247"/>
      <c r="LQ162" s="247"/>
      <c r="LR162" s="247"/>
      <c r="LS162" s="247"/>
      <c r="LT162" s="247"/>
      <c r="LU162" s="247"/>
      <c r="LV162" s="247"/>
      <c r="LW162" s="247"/>
      <c r="LX162" s="247"/>
      <c r="LY162" s="247"/>
      <c r="LZ162" s="247"/>
      <c r="MA162" s="247"/>
      <c r="MB162" s="247"/>
      <c r="MC162" s="247"/>
      <c r="MD162" s="247"/>
      <c r="ME162" s="247"/>
      <c r="MF162" s="247"/>
      <c r="MG162" s="247"/>
      <c r="MH162" s="247"/>
      <c r="MI162" s="247"/>
      <c r="MJ162" s="247"/>
      <c r="MK162" s="247"/>
      <c r="ML162" s="247"/>
      <c r="MM162" s="247"/>
      <c r="MN162" s="247"/>
      <c r="MO162" s="247"/>
      <c r="MP162" s="247"/>
      <c r="MQ162" s="247"/>
      <c r="MR162" s="247"/>
      <c r="MS162" s="247"/>
      <c r="MT162" s="247"/>
      <c r="MU162" s="247"/>
      <c r="MV162" s="247"/>
      <c r="MW162" s="247"/>
      <c r="MX162" s="247"/>
      <c r="MY162" s="247"/>
      <c r="MZ162" s="247"/>
      <c r="NA162" s="247"/>
      <c r="NB162" s="247"/>
      <c r="NC162" s="247"/>
      <c r="ND162" s="247"/>
      <c r="NE162" s="247"/>
      <c r="NF162" s="247"/>
      <c r="NG162" s="247"/>
      <c r="NH162" s="247"/>
      <c r="NI162" s="247"/>
      <c r="NJ162" s="247"/>
      <c r="NK162" s="247"/>
      <c r="NL162" s="247"/>
      <c r="NM162" s="247"/>
      <c r="NN162" s="247"/>
      <c r="NO162" s="247"/>
      <c r="NP162" s="247"/>
      <c r="NQ162" s="247"/>
      <c r="NR162" s="247"/>
      <c r="NS162" s="247"/>
      <c r="NT162" s="247"/>
      <c r="NU162" s="247"/>
      <c r="NV162" s="247"/>
      <c r="NW162" s="247"/>
      <c r="NX162" s="247"/>
      <c r="NY162" s="247"/>
      <c r="NZ162" s="247"/>
      <c r="OA162" s="247"/>
      <c r="OB162" s="247"/>
      <c r="OC162" s="247"/>
      <c r="OD162" s="247"/>
      <c r="OE162" s="247"/>
      <c r="OF162" s="247"/>
      <c r="OG162" s="247"/>
      <c r="OH162" s="247"/>
      <c r="OI162" s="247"/>
      <c r="OJ162" s="247"/>
      <c r="OK162" s="247"/>
      <c r="OL162" s="247"/>
      <c r="OM162" s="247"/>
      <c r="ON162" s="247"/>
      <c r="OO162" s="247"/>
      <c r="OP162" s="247"/>
      <c r="OQ162" s="247"/>
      <c r="OR162" s="247"/>
      <c r="OS162" s="247"/>
      <c r="OT162" s="247"/>
      <c r="OU162" s="247"/>
      <c r="OV162" s="247"/>
      <c r="OW162" s="247"/>
      <c r="OX162" s="247"/>
      <c r="OY162" s="247"/>
      <c r="OZ162" s="247"/>
      <c r="PA162" s="247"/>
      <c r="PB162" s="247"/>
      <c r="PC162" s="247"/>
      <c r="PD162" s="247"/>
      <c r="PE162" s="247"/>
      <c r="PF162" s="247"/>
      <c r="PG162" s="247"/>
      <c r="PH162" s="247"/>
      <c r="PI162" s="247"/>
      <c r="PJ162" s="247"/>
      <c r="PK162" s="247"/>
      <c r="PL162" s="247"/>
      <c r="PM162" s="247"/>
      <c r="PN162" s="247"/>
      <c r="PO162" s="247"/>
      <c r="PP162" s="247"/>
      <c r="PQ162" s="247"/>
      <c r="PR162" s="247"/>
      <c r="PS162" s="247"/>
      <c r="PT162" s="247"/>
      <c r="PU162" s="247"/>
      <c r="PV162" s="247"/>
      <c r="PW162" s="247"/>
      <c r="PX162" s="247"/>
      <c r="PY162" s="247"/>
      <c r="PZ162" s="247"/>
      <c r="QA162" s="247"/>
      <c r="QB162" s="247"/>
      <c r="QC162" s="247"/>
      <c r="QD162" s="247"/>
      <c r="QE162" s="247"/>
      <c r="QF162" s="247"/>
      <c r="QG162" s="247"/>
      <c r="QH162" s="247"/>
      <c r="QI162" s="247"/>
      <c r="QJ162" s="247"/>
      <c r="QK162" s="247"/>
      <c r="QL162" s="247"/>
      <c r="QM162" s="247"/>
      <c r="QN162" s="247"/>
      <c r="QO162" s="247"/>
      <c r="QP162" s="247"/>
      <c r="QQ162" s="247"/>
      <c r="QR162" s="247"/>
      <c r="QS162" s="247"/>
      <c r="QT162" s="247"/>
      <c r="QU162" s="247"/>
      <c r="QV162" s="247"/>
      <c r="QW162" s="247"/>
      <c r="QX162" s="247"/>
      <c r="QY162" s="247"/>
      <c r="QZ162" s="247"/>
      <c r="RA162" s="247"/>
      <c r="RB162" s="247"/>
      <c r="RC162" s="247"/>
      <c r="RD162" s="247"/>
      <c r="RE162" s="247"/>
      <c r="RF162" s="247"/>
      <c r="RG162" s="247"/>
      <c r="RH162" s="247"/>
      <c r="RI162" s="247"/>
      <c r="RJ162" s="247"/>
      <c r="RK162" s="247"/>
      <c r="RL162" s="247"/>
      <c r="RM162" s="247"/>
      <c r="RN162" s="247"/>
      <c r="RO162" s="247"/>
      <c r="RP162" s="247"/>
      <c r="RQ162" s="247"/>
      <c r="RR162" s="247"/>
      <c r="RS162" s="247"/>
      <c r="RT162" s="247"/>
      <c r="RU162" s="247"/>
      <c r="RV162" s="247"/>
      <c r="RW162" s="247"/>
      <c r="RX162" s="247"/>
      <c r="RY162" s="247"/>
      <c r="RZ162" s="247"/>
      <c r="SA162" s="247"/>
      <c r="SB162" s="247"/>
      <c r="SC162" s="247"/>
      <c r="SD162" s="247"/>
      <c r="SE162" s="247"/>
      <c r="SF162" s="247"/>
      <c r="SG162" s="247"/>
      <c r="SH162" s="247"/>
      <c r="SI162" s="247"/>
      <c r="SJ162" s="247"/>
      <c r="SK162" s="247"/>
      <c r="SL162" s="247"/>
      <c r="SM162" s="247"/>
      <c r="SN162" s="247"/>
      <c r="SO162" s="247"/>
      <c r="SP162" s="247"/>
      <c r="SQ162" s="247"/>
      <c r="SR162" s="247"/>
      <c r="SS162" s="247"/>
      <c r="ST162" s="247"/>
      <c r="SU162" s="247"/>
      <c r="SV162" s="247"/>
      <c r="SW162" s="247"/>
      <c r="SX162" s="247"/>
      <c r="SY162" s="247"/>
      <c r="SZ162" s="247"/>
      <c r="TA162" s="247"/>
      <c r="TB162" s="247"/>
      <c r="TC162" s="247"/>
      <c r="TD162" s="247"/>
      <c r="TE162" s="247"/>
      <c r="TF162" s="247"/>
      <c r="TG162" s="247"/>
      <c r="TH162" s="247"/>
      <c r="TI162" s="247"/>
      <c r="TJ162" s="247"/>
      <c r="TK162" s="247"/>
      <c r="TL162" s="247"/>
      <c r="TM162" s="247"/>
      <c r="TN162" s="247"/>
      <c r="TO162" s="247"/>
      <c r="TP162" s="247"/>
      <c r="TQ162" s="247"/>
      <c r="TR162" s="247"/>
      <c r="TS162" s="247"/>
      <c r="TT162" s="247"/>
      <c r="TU162" s="247"/>
      <c r="TV162" s="247"/>
      <c r="TW162" s="247"/>
      <c r="TX162" s="247"/>
      <c r="TY162" s="247"/>
      <c r="TZ162" s="247"/>
      <c r="UA162" s="247"/>
      <c r="UB162" s="247"/>
      <c r="UC162" s="247"/>
      <c r="UD162" s="247"/>
      <c r="UE162" s="247"/>
      <c r="UF162" s="247"/>
      <c r="UG162" s="247"/>
      <c r="UH162" s="247"/>
      <c r="UI162" s="247"/>
      <c r="UJ162" s="247"/>
      <c r="UK162" s="247"/>
      <c r="UL162" s="247"/>
      <c r="UM162" s="247"/>
      <c r="UN162" s="247"/>
      <c r="UO162" s="247"/>
      <c r="UP162" s="247"/>
      <c r="UQ162" s="247"/>
      <c r="UR162" s="247"/>
      <c r="US162" s="247"/>
      <c r="UT162" s="247"/>
      <c r="UU162" s="247"/>
      <c r="UV162" s="247"/>
      <c r="UW162" s="247"/>
      <c r="UX162" s="247"/>
      <c r="UY162" s="247"/>
      <c r="UZ162" s="247"/>
      <c r="VA162" s="247"/>
      <c r="VB162" s="247"/>
      <c r="VC162" s="247"/>
      <c r="VD162" s="247"/>
      <c r="VE162" s="247"/>
      <c r="VF162" s="247"/>
      <c r="VG162" s="247"/>
      <c r="VH162" s="247"/>
      <c r="VI162" s="247"/>
      <c r="VJ162" s="247"/>
      <c r="VK162" s="247"/>
      <c r="VL162" s="247"/>
      <c r="VM162" s="247"/>
      <c r="VN162" s="247"/>
      <c r="VO162" s="247"/>
      <c r="VP162" s="247"/>
      <c r="VQ162" s="247"/>
      <c r="VR162" s="247"/>
      <c r="VS162" s="247"/>
      <c r="VT162" s="247"/>
      <c r="VU162" s="247"/>
      <c r="VV162" s="247"/>
      <c r="VW162" s="247"/>
      <c r="VX162" s="247"/>
      <c r="VY162" s="247"/>
      <c r="VZ162" s="247"/>
      <c r="WA162" s="247"/>
      <c r="WB162" s="247"/>
      <c r="WC162" s="247"/>
      <c r="WD162" s="247"/>
      <c r="WE162" s="247"/>
      <c r="WF162" s="247"/>
      <c r="WG162" s="247"/>
      <c r="WH162" s="247"/>
      <c r="WI162" s="247"/>
      <c r="WJ162" s="247"/>
      <c r="WK162" s="247"/>
      <c r="WL162" s="247"/>
      <c r="WM162" s="247"/>
      <c r="WN162" s="247"/>
      <c r="WO162" s="247"/>
      <c r="WP162" s="247"/>
      <c r="WQ162" s="247"/>
      <c r="WR162" s="247"/>
      <c r="WS162" s="247"/>
      <c r="WT162" s="247"/>
      <c r="WU162" s="247"/>
      <c r="WV162" s="247"/>
      <c r="WW162" s="247"/>
      <c r="WX162" s="247"/>
      <c r="WY162" s="247"/>
      <c r="WZ162" s="247"/>
      <c r="XA162" s="247"/>
      <c r="XB162" s="247"/>
      <c r="XC162" s="247"/>
      <c r="XD162" s="247"/>
      <c r="XE162" s="247"/>
      <c r="XF162" s="247"/>
      <c r="XG162" s="247"/>
      <c r="XH162" s="247"/>
      <c r="XI162" s="247"/>
      <c r="XJ162" s="247"/>
      <c r="XK162" s="247"/>
      <c r="XL162" s="247"/>
      <c r="XM162" s="247"/>
      <c r="XN162" s="247"/>
      <c r="XO162" s="247"/>
      <c r="XP162" s="247"/>
      <c r="XQ162" s="247"/>
      <c r="XR162" s="247"/>
      <c r="XS162" s="247"/>
      <c r="XT162" s="247"/>
      <c r="XU162" s="247"/>
      <c r="XV162" s="247"/>
      <c r="XW162" s="247"/>
      <c r="XX162" s="247"/>
      <c r="XY162" s="247"/>
      <c r="XZ162" s="247"/>
      <c r="YA162" s="247"/>
      <c r="YB162" s="247"/>
      <c r="YC162" s="247"/>
      <c r="YD162" s="247"/>
      <c r="YE162" s="247"/>
      <c r="YF162" s="247"/>
      <c r="YG162" s="247"/>
      <c r="YH162" s="247"/>
      <c r="YI162" s="247"/>
      <c r="YJ162" s="247"/>
      <c r="YK162" s="247"/>
      <c r="YL162" s="247"/>
      <c r="YM162" s="247"/>
      <c r="YN162" s="247"/>
      <c r="YO162" s="247"/>
      <c r="YP162" s="247"/>
      <c r="YQ162" s="247"/>
      <c r="YR162" s="247"/>
      <c r="YS162" s="247"/>
      <c r="YT162" s="247"/>
      <c r="YU162" s="247"/>
      <c r="YV162" s="247"/>
      <c r="YW162" s="247"/>
      <c r="YX162" s="247"/>
      <c r="YY162" s="247"/>
      <c r="YZ162" s="247"/>
      <c r="ZA162" s="247"/>
      <c r="ZB162" s="247"/>
      <c r="ZC162" s="247"/>
      <c r="ZD162" s="247"/>
      <c r="ZE162" s="247"/>
      <c r="ZF162" s="247"/>
      <c r="ZG162" s="247"/>
      <c r="ZH162" s="247"/>
      <c r="ZI162" s="247"/>
      <c r="ZJ162" s="247"/>
      <c r="ZK162" s="247"/>
      <c r="ZL162" s="247"/>
      <c r="ZM162" s="247"/>
      <c r="ZN162" s="247"/>
      <c r="ZO162" s="247"/>
      <c r="ZP162" s="247"/>
      <c r="ZQ162" s="247"/>
      <c r="ZR162" s="247"/>
      <c r="ZS162" s="247"/>
      <c r="ZT162" s="247"/>
      <c r="ZU162" s="247"/>
      <c r="ZV162" s="247"/>
      <c r="ZW162" s="247"/>
      <c r="ZX162" s="247"/>
      <c r="ZY162" s="247"/>
      <c r="ZZ162" s="247"/>
      <c r="AAA162" s="247"/>
      <c r="AAB162" s="247"/>
      <c r="AAC162" s="247"/>
      <c r="AAD162" s="247"/>
      <c r="AAE162" s="247"/>
      <c r="AAF162" s="247"/>
      <c r="AAG162" s="247"/>
      <c r="AAH162" s="247"/>
      <c r="AAI162" s="247"/>
      <c r="AAJ162" s="247"/>
      <c r="AAK162" s="247"/>
      <c r="AAL162" s="247"/>
      <c r="AAM162" s="247"/>
      <c r="AAN162" s="247"/>
      <c r="AAO162" s="247"/>
      <c r="AAP162" s="247"/>
      <c r="AAQ162" s="247"/>
      <c r="AAR162" s="247"/>
      <c r="AAS162" s="247"/>
      <c r="AAT162" s="247"/>
      <c r="AAU162" s="247"/>
      <c r="AAV162" s="247"/>
      <c r="AAW162" s="247"/>
      <c r="AAX162" s="247"/>
      <c r="AAY162" s="247"/>
      <c r="AAZ162" s="247"/>
      <c r="ABA162" s="247"/>
      <c r="ABB162" s="247"/>
      <c r="ABC162" s="247"/>
      <c r="ABD162" s="247"/>
      <c r="ABE162" s="247"/>
      <c r="ABF162" s="247"/>
      <c r="ABG162" s="247"/>
      <c r="ABH162" s="247"/>
      <c r="ABI162" s="247"/>
      <c r="ABJ162" s="247"/>
      <c r="ABK162" s="247"/>
      <c r="ABL162" s="247"/>
      <c r="ABM162" s="247"/>
      <c r="ABN162" s="247"/>
      <c r="ABO162" s="247"/>
      <c r="ABP162" s="247"/>
      <c r="ABQ162" s="247"/>
      <c r="ABR162" s="247"/>
      <c r="ABS162" s="247"/>
      <c r="ABT162" s="247"/>
      <c r="ABU162" s="247"/>
      <c r="ABV162" s="247"/>
      <c r="ABW162" s="247"/>
      <c r="ABX162" s="247"/>
      <c r="ABY162" s="247"/>
      <c r="ABZ162" s="247"/>
      <c r="ACA162" s="247"/>
      <c r="ACB162" s="247"/>
      <c r="ACC162" s="247"/>
      <c r="ACD162" s="247"/>
      <c r="ACE162" s="247"/>
      <c r="ACF162" s="247"/>
      <c r="ACG162" s="247"/>
      <c r="ACH162" s="247"/>
      <c r="ACI162" s="247"/>
      <c r="ACJ162" s="247"/>
      <c r="ACK162" s="247"/>
      <c r="ACL162" s="247"/>
      <c r="ACM162" s="247"/>
      <c r="ACN162" s="247"/>
      <c r="ACO162" s="247"/>
      <c r="ACP162" s="247"/>
      <c r="ACQ162" s="247"/>
      <c r="ACR162" s="247"/>
      <c r="ACS162" s="247"/>
      <c r="ACT162" s="247"/>
      <c r="ACU162" s="247"/>
      <c r="ACV162" s="247"/>
      <c r="ACW162" s="247"/>
      <c r="ACX162" s="247"/>
      <c r="ACY162" s="247"/>
      <c r="ACZ162" s="247"/>
      <c r="ADA162" s="247"/>
      <c r="ADB162" s="247"/>
      <c r="ADC162" s="247"/>
      <c r="ADD162" s="247"/>
      <c r="ADE162" s="247"/>
      <c r="ADF162" s="247"/>
      <c r="ADG162" s="247"/>
      <c r="ADH162" s="247"/>
      <c r="ADI162" s="247"/>
      <c r="ADJ162" s="247"/>
      <c r="ADK162" s="247"/>
      <c r="ADL162" s="247"/>
      <c r="ADM162" s="247"/>
      <c r="ADN162" s="247"/>
      <c r="ADO162" s="247"/>
      <c r="ADP162" s="247"/>
      <c r="ADQ162" s="247"/>
      <c r="ADR162" s="247"/>
      <c r="ADS162" s="247"/>
      <c r="ADT162" s="247"/>
      <c r="ADU162" s="247"/>
      <c r="ADV162" s="247"/>
      <c r="ADW162" s="247"/>
      <c r="ADX162" s="247"/>
      <c r="ADY162" s="247"/>
      <c r="ADZ162" s="247"/>
      <c r="AEA162" s="247"/>
      <c r="AEB162" s="247"/>
      <c r="AEC162" s="247"/>
      <c r="AED162" s="247"/>
      <c r="AEE162" s="247"/>
      <c r="AEF162" s="247"/>
      <c r="AEG162" s="247"/>
      <c r="AEH162" s="247"/>
      <c r="AEI162" s="247"/>
      <c r="AEJ162" s="247"/>
      <c r="AEK162" s="247"/>
      <c r="AEL162" s="247"/>
      <c r="AEM162" s="247"/>
      <c r="AEN162" s="247"/>
      <c r="AEO162" s="247"/>
      <c r="AEP162" s="247"/>
      <c r="AEQ162" s="247"/>
      <c r="AER162" s="247"/>
      <c r="AES162" s="247"/>
      <c r="AET162" s="247"/>
      <c r="AEU162" s="247"/>
      <c r="AEV162" s="247"/>
      <c r="AEW162" s="247"/>
      <c r="AEX162" s="247"/>
      <c r="AEY162" s="247"/>
      <c r="AEZ162" s="247"/>
      <c r="AFA162" s="247"/>
      <c r="AFB162" s="247"/>
      <c r="AFC162" s="247"/>
      <c r="AFD162" s="247"/>
      <c r="AFE162" s="247"/>
      <c r="AFF162" s="247"/>
      <c r="AFG162" s="247"/>
      <c r="AFH162" s="247"/>
      <c r="AFI162" s="247"/>
      <c r="AFJ162" s="247"/>
      <c r="AFK162" s="247"/>
      <c r="AFL162" s="247"/>
      <c r="AFM162" s="247"/>
      <c r="AFN162" s="247"/>
      <c r="AFO162" s="247"/>
      <c r="AFP162" s="247"/>
      <c r="AFQ162" s="247"/>
      <c r="AFR162" s="247"/>
      <c r="AFS162" s="247"/>
      <c r="AFT162" s="247"/>
      <c r="AFU162" s="247"/>
      <c r="AFV162" s="247"/>
      <c r="AFW162" s="247"/>
      <c r="AFX162" s="247"/>
      <c r="AFY162" s="247"/>
      <c r="AFZ162" s="247"/>
      <c r="AGA162" s="247"/>
      <c r="AGB162" s="247"/>
      <c r="AGC162" s="247"/>
      <c r="AGD162" s="247"/>
      <c r="AGE162" s="247"/>
      <c r="AGF162" s="247"/>
      <c r="AGG162" s="247"/>
      <c r="AGH162" s="247"/>
      <c r="AGI162" s="247"/>
      <c r="AGJ162" s="247"/>
      <c r="AGK162" s="247"/>
      <c r="AGL162" s="247"/>
      <c r="AGM162" s="247"/>
      <c r="AGN162" s="247"/>
      <c r="AGO162" s="247"/>
      <c r="AGP162" s="247"/>
      <c r="AGQ162" s="247"/>
      <c r="AGR162" s="247"/>
      <c r="AGS162" s="247"/>
      <c r="AGT162" s="247"/>
      <c r="AGU162" s="247"/>
      <c r="AGV162" s="247"/>
      <c r="AGW162" s="247"/>
      <c r="AGX162" s="247"/>
      <c r="AGY162" s="247"/>
      <c r="AGZ162" s="247"/>
      <c r="AHA162" s="247"/>
      <c r="AHB162" s="247"/>
      <c r="AHC162" s="247"/>
      <c r="AHD162" s="247"/>
      <c r="AHE162" s="247"/>
      <c r="AHF162" s="247"/>
      <c r="AHG162" s="247"/>
      <c r="AHH162" s="247"/>
      <c r="AHI162" s="247"/>
      <c r="AHJ162" s="247"/>
      <c r="AHK162" s="247"/>
      <c r="AHL162" s="247"/>
      <c r="AHM162" s="247"/>
      <c r="AHN162" s="247"/>
      <c r="AHO162" s="247"/>
      <c r="AHP162" s="247"/>
      <c r="AHQ162" s="247"/>
      <c r="AHR162" s="247"/>
      <c r="AHS162" s="247"/>
      <c r="AHT162" s="247"/>
      <c r="AHU162" s="247"/>
      <c r="AHV162" s="247"/>
      <c r="AHW162" s="247"/>
      <c r="AHX162" s="247"/>
      <c r="AHY162" s="247"/>
      <c r="AHZ162" s="247"/>
      <c r="AIA162" s="247"/>
      <c r="AIB162" s="247"/>
      <c r="AIC162" s="247"/>
      <c r="AID162" s="247"/>
      <c r="AIE162" s="247"/>
      <c r="AIF162" s="247"/>
      <c r="AIG162" s="247"/>
      <c r="AIH162" s="247"/>
      <c r="AII162" s="247"/>
      <c r="AIJ162" s="247"/>
      <c r="AIK162" s="247"/>
      <c r="AIL162" s="247"/>
      <c r="AIM162" s="247"/>
      <c r="AIN162" s="247"/>
      <c r="AIO162" s="247"/>
      <c r="AIP162" s="247"/>
      <c r="AIQ162" s="247"/>
      <c r="AIR162" s="247"/>
      <c r="AIS162" s="247"/>
      <c r="AIT162" s="247"/>
      <c r="AIU162" s="247"/>
      <c r="AIV162" s="247"/>
      <c r="AIW162" s="247"/>
      <c r="AIX162" s="247"/>
      <c r="AIY162" s="247"/>
      <c r="AIZ162" s="247"/>
      <c r="AJA162" s="247"/>
      <c r="AJB162" s="247"/>
      <c r="AJC162" s="247"/>
      <c r="AJD162" s="247"/>
      <c r="AJE162" s="247"/>
      <c r="AJF162" s="247"/>
      <c r="AJG162" s="247"/>
      <c r="AJH162" s="247"/>
      <c r="AJI162" s="247"/>
      <c r="AJJ162" s="247"/>
      <c r="AJK162" s="247"/>
      <c r="AJL162" s="247"/>
      <c r="AJM162" s="247"/>
      <c r="AJN162" s="247"/>
      <c r="AJO162" s="247"/>
      <c r="AJP162" s="247"/>
      <c r="AJQ162" s="247"/>
      <c r="AJR162" s="247"/>
      <c r="AJS162" s="247"/>
      <c r="AJT162" s="247"/>
      <c r="AJU162" s="247"/>
      <c r="AJV162" s="247"/>
      <c r="AJW162" s="247"/>
      <c r="AJX162" s="247"/>
      <c r="AJY162" s="247"/>
      <c r="AJZ162" s="247"/>
      <c r="AKA162" s="247"/>
      <c r="AKB162" s="247"/>
      <c r="AKC162" s="247"/>
      <c r="AKD162" s="247"/>
      <c r="AKE162" s="247"/>
      <c r="AKF162" s="247"/>
      <c r="AKG162" s="247"/>
      <c r="AKH162" s="247"/>
      <c r="AKI162" s="247"/>
      <c r="AKJ162" s="247"/>
      <c r="AKK162" s="247"/>
      <c r="AKL162" s="247"/>
      <c r="AKM162" s="247"/>
      <c r="AKN162" s="247"/>
      <c r="AKO162" s="247"/>
      <c r="AKP162" s="247"/>
      <c r="AKQ162" s="247"/>
      <c r="AKR162" s="247"/>
      <c r="AKS162" s="247"/>
      <c r="AKT162" s="247"/>
      <c r="AKU162" s="247"/>
      <c r="AKV162" s="247"/>
      <c r="AKW162" s="247"/>
      <c r="AKX162" s="247"/>
      <c r="AKY162" s="247"/>
      <c r="AKZ162" s="247"/>
      <c r="ALA162" s="247"/>
      <c r="ALB162" s="247"/>
      <c r="ALC162" s="247"/>
      <c r="ALD162" s="247"/>
      <c r="ALE162" s="247"/>
      <c r="ALF162" s="247"/>
      <c r="ALG162" s="247"/>
      <c r="ALH162" s="247"/>
      <c r="ALI162" s="247"/>
      <c r="ALJ162" s="247"/>
      <c r="ALK162" s="247"/>
      <c r="ALL162" s="247"/>
      <c r="ALM162" s="247"/>
      <c r="ALN162" s="247"/>
      <c r="ALO162" s="247"/>
      <c r="ALP162" s="247"/>
    </row>
    <row r="163" spans="1:1004" ht="21.75" customHeight="1" x14ac:dyDescent="0.2">
      <c r="A163" s="348">
        <v>7.16</v>
      </c>
      <c r="B163" s="303" t="s">
        <v>413</v>
      </c>
      <c r="C163" s="300">
        <v>125</v>
      </c>
      <c r="D163" s="325" t="s">
        <v>374</v>
      </c>
      <c r="E163" s="326"/>
      <c r="F163" s="326">
        <f t="shared" si="4"/>
        <v>0</v>
      </c>
      <c r="G163" s="322"/>
      <c r="H163" s="247"/>
      <c r="I163" s="247"/>
      <c r="J163" s="247"/>
      <c r="K163" s="247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47"/>
      <c r="AD163" s="247"/>
      <c r="AE163" s="247"/>
      <c r="AF163" s="247"/>
      <c r="AG163" s="247"/>
      <c r="AH163" s="247"/>
      <c r="AI163" s="247"/>
      <c r="AJ163" s="247"/>
      <c r="AK163" s="247"/>
      <c r="AL163" s="247"/>
      <c r="AM163" s="247"/>
      <c r="AN163" s="247"/>
      <c r="AO163" s="247"/>
      <c r="AP163" s="247"/>
      <c r="AQ163" s="247"/>
      <c r="AR163" s="247"/>
      <c r="AS163" s="247"/>
      <c r="AT163" s="247"/>
      <c r="AU163" s="247"/>
      <c r="AV163" s="247"/>
      <c r="AW163" s="247"/>
      <c r="AX163" s="247"/>
      <c r="AY163" s="247"/>
      <c r="AZ163" s="247"/>
      <c r="BA163" s="247"/>
      <c r="BB163" s="247"/>
      <c r="BC163" s="247"/>
      <c r="BD163" s="247"/>
      <c r="BE163" s="247"/>
      <c r="BF163" s="247"/>
      <c r="BG163" s="247"/>
      <c r="BH163" s="247"/>
      <c r="BI163" s="247"/>
      <c r="BJ163" s="247"/>
      <c r="BK163" s="247"/>
      <c r="BL163" s="247"/>
      <c r="BM163" s="247"/>
      <c r="BN163" s="247"/>
      <c r="BO163" s="247"/>
      <c r="BP163" s="247"/>
      <c r="BQ163" s="247"/>
      <c r="BR163" s="247"/>
      <c r="BS163" s="247"/>
      <c r="BT163" s="247"/>
      <c r="BU163" s="247"/>
      <c r="BV163" s="247"/>
      <c r="BW163" s="247"/>
      <c r="BX163" s="247"/>
      <c r="BY163" s="247"/>
      <c r="BZ163" s="247"/>
      <c r="CA163" s="247"/>
      <c r="CB163" s="247"/>
      <c r="CC163" s="247"/>
      <c r="CD163" s="247"/>
      <c r="CE163" s="247"/>
      <c r="CF163" s="247"/>
      <c r="CG163" s="247"/>
      <c r="CH163" s="247"/>
      <c r="CI163" s="247"/>
      <c r="CJ163" s="247"/>
      <c r="CK163" s="247"/>
      <c r="CL163" s="247"/>
      <c r="CM163" s="247"/>
      <c r="CN163" s="247"/>
      <c r="CO163" s="247"/>
      <c r="CP163" s="247"/>
      <c r="CQ163" s="247"/>
      <c r="CR163" s="247"/>
      <c r="CS163" s="247"/>
      <c r="CT163" s="247"/>
      <c r="CU163" s="247"/>
      <c r="CV163" s="247"/>
      <c r="CW163" s="247"/>
      <c r="CX163" s="247"/>
      <c r="CY163" s="247"/>
      <c r="CZ163" s="247"/>
      <c r="DA163" s="247"/>
      <c r="DB163" s="247"/>
      <c r="DC163" s="247"/>
      <c r="DD163" s="247"/>
      <c r="DE163" s="247"/>
      <c r="DF163" s="247"/>
      <c r="DG163" s="247"/>
      <c r="DH163" s="247"/>
      <c r="DI163" s="247"/>
      <c r="DJ163" s="247"/>
      <c r="DK163" s="247"/>
      <c r="DL163" s="247"/>
      <c r="DM163" s="247"/>
      <c r="DN163" s="247"/>
      <c r="DO163" s="247"/>
      <c r="DP163" s="247"/>
      <c r="DQ163" s="247"/>
      <c r="DR163" s="247"/>
      <c r="DS163" s="247"/>
      <c r="DT163" s="247"/>
      <c r="DU163" s="247"/>
      <c r="DV163" s="247"/>
      <c r="DW163" s="247"/>
      <c r="DX163" s="247"/>
      <c r="DY163" s="247"/>
      <c r="DZ163" s="247"/>
      <c r="EA163" s="247"/>
      <c r="EB163" s="247"/>
      <c r="EC163" s="247"/>
      <c r="ED163" s="247"/>
      <c r="EE163" s="247"/>
      <c r="EF163" s="247"/>
      <c r="EG163" s="247"/>
      <c r="EH163" s="247"/>
      <c r="EI163" s="247"/>
      <c r="EJ163" s="247"/>
      <c r="EK163" s="247"/>
      <c r="EL163" s="247"/>
      <c r="EM163" s="247"/>
      <c r="EN163" s="247"/>
      <c r="EO163" s="247"/>
      <c r="EP163" s="247"/>
      <c r="EQ163" s="247"/>
      <c r="ER163" s="247"/>
      <c r="ES163" s="247"/>
      <c r="ET163" s="247"/>
      <c r="EU163" s="247"/>
      <c r="EV163" s="247"/>
      <c r="EW163" s="247"/>
      <c r="EX163" s="247"/>
      <c r="EY163" s="247"/>
      <c r="EZ163" s="247"/>
      <c r="FA163" s="247"/>
      <c r="FB163" s="247"/>
      <c r="FC163" s="247"/>
      <c r="FD163" s="247"/>
      <c r="FE163" s="247"/>
      <c r="FF163" s="247"/>
      <c r="FG163" s="247"/>
      <c r="FH163" s="247"/>
      <c r="FI163" s="247"/>
      <c r="FJ163" s="247"/>
      <c r="FK163" s="247"/>
      <c r="FL163" s="247"/>
      <c r="FM163" s="247"/>
      <c r="FN163" s="247"/>
      <c r="FO163" s="247"/>
      <c r="FP163" s="247"/>
      <c r="FQ163" s="247"/>
      <c r="FR163" s="247"/>
      <c r="FS163" s="247"/>
      <c r="FT163" s="247"/>
      <c r="FU163" s="247"/>
      <c r="FV163" s="247"/>
      <c r="FW163" s="247"/>
      <c r="FX163" s="247"/>
      <c r="FY163" s="247"/>
      <c r="FZ163" s="247"/>
      <c r="GA163" s="247"/>
      <c r="GB163" s="247"/>
      <c r="GC163" s="247"/>
      <c r="GD163" s="247"/>
      <c r="GE163" s="247"/>
      <c r="GF163" s="247"/>
      <c r="GG163" s="247"/>
      <c r="GH163" s="247"/>
      <c r="GI163" s="247"/>
      <c r="GJ163" s="247"/>
      <c r="GK163" s="247"/>
      <c r="GL163" s="247"/>
      <c r="GM163" s="247"/>
      <c r="GN163" s="247"/>
      <c r="GO163" s="247"/>
      <c r="GP163" s="247"/>
      <c r="GQ163" s="247"/>
      <c r="GR163" s="247"/>
      <c r="GS163" s="247"/>
      <c r="GT163" s="247"/>
      <c r="GU163" s="247"/>
      <c r="GV163" s="247"/>
      <c r="GW163" s="247"/>
      <c r="GX163" s="247"/>
      <c r="GY163" s="247"/>
      <c r="GZ163" s="247"/>
      <c r="HA163" s="247"/>
      <c r="HB163" s="247"/>
      <c r="HC163" s="247"/>
      <c r="HD163" s="247"/>
      <c r="HE163" s="247"/>
      <c r="HF163" s="247"/>
      <c r="HG163" s="247"/>
      <c r="HH163" s="247"/>
      <c r="HI163" s="247"/>
      <c r="HJ163" s="247"/>
      <c r="HK163" s="247"/>
      <c r="HL163" s="247"/>
      <c r="HM163" s="247"/>
      <c r="HN163" s="247"/>
      <c r="HO163" s="247"/>
      <c r="HP163" s="247"/>
      <c r="HQ163" s="247"/>
      <c r="HR163" s="247"/>
      <c r="HS163" s="247"/>
      <c r="HT163" s="247"/>
      <c r="HU163" s="247"/>
      <c r="HV163" s="247"/>
      <c r="HW163" s="247"/>
      <c r="HX163" s="247"/>
      <c r="HY163" s="247"/>
      <c r="HZ163" s="247"/>
      <c r="IA163" s="247"/>
      <c r="IB163" s="247"/>
      <c r="IC163" s="247"/>
      <c r="ID163" s="247"/>
      <c r="IE163" s="247"/>
      <c r="IF163" s="247"/>
      <c r="IG163" s="247"/>
      <c r="IH163" s="247"/>
      <c r="II163" s="247"/>
      <c r="IJ163" s="247"/>
      <c r="IK163" s="247"/>
      <c r="IL163" s="247"/>
      <c r="IM163" s="247"/>
      <c r="IN163" s="247"/>
      <c r="IO163" s="247"/>
      <c r="IP163" s="247"/>
      <c r="IQ163" s="247"/>
      <c r="IR163" s="247"/>
      <c r="IS163" s="247"/>
      <c r="IT163" s="247"/>
      <c r="IU163" s="247"/>
      <c r="IV163" s="247"/>
      <c r="IW163" s="247"/>
      <c r="IX163" s="247"/>
      <c r="IY163" s="247"/>
      <c r="IZ163" s="247"/>
      <c r="JA163" s="247"/>
      <c r="JB163" s="247"/>
      <c r="JC163" s="247"/>
      <c r="JD163" s="247"/>
      <c r="JE163" s="247"/>
      <c r="JF163" s="247"/>
      <c r="JG163" s="247"/>
      <c r="JH163" s="247"/>
      <c r="JI163" s="247"/>
      <c r="JJ163" s="247"/>
      <c r="JK163" s="247"/>
      <c r="JL163" s="247"/>
      <c r="JM163" s="247"/>
      <c r="JN163" s="247"/>
      <c r="JO163" s="247"/>
      <c r="JP163" s="247"/>
      <c r="JQ163" s="247"/>
      <c r="JR163" s="247"/>
      <c r="JS163" s="247"/>
      <c r="JT163" s="247"/>
      <c r="JU163" s="247"/>
      <c r="JV163" s="247"/>
      <c r="JW163" s="247"/>
      <c r="JX163" s="247"/>
      <c r="JY163" s="247"/>
      <c r="JZ163" s="247"/>
      <c r="KA163" s="247"/>
      <c r="KB163" s="247"/>
      <c r="KC163" s="247"/>
      <c r="KD163" s="247"/>
      <c r="KE163" s="247"/>
      <c r="KF163" s="247"/>
      <c r="KG163" s="247"/>
      <c r="KH163" s="247"/>
      <c r="KI163" s="247"/>
      <c r="KJ163" s="247"/>
      <c r="KK163" s="247"/>
      <c r="KL163" s="247"/>
      <c r="KM163" s="247"/>
      <c r="KN163" s="247"/>
      <c r="KO163" s="247"/>
      <c r="KP163" s="247"/>
      <c r="KQ163" s="247"/>
      <c r="KR163" s="247"/>
      <c r="KS163" s="247"/>
      <c r="KT163" s="247"/>
      <c r="KU163" s="247"/>
      <c r="KV163" s="247"/>
      <c r="KW163" s="247"/>
      <c r="KX163" s="247"/>
      <c r="KY163" s="247"/>
      <c r="KZ163" s="247"/>
      <c r="LA163" s="247"/>
      <c r="LB163" s="247"/>
      <c r="LC163" s="247"/>
      <c r="LD163" s="247"/>
      <c r="LE163" s="247"/>
      <c r="LF163" s="247"/>
      <c r="LG163" s="247"/>
      <c r="LH163" s="247"/>
      <c r="LI163" s="247"/>
      <c r="LJ163" s="247"/>
      <c r="LK163" s="247"/>
      <c r="LL163" s="247"/>
      <c r="LM163" s="247"/>
      <c r="LN163" s="247"/>
      <c r="LO163" s="247"/>
      <c r="LP163" s="247"/>
      <c r="LQ163" s="247"/>
      <c r="LR163" s="247"/>
      <c r="LS163" s="247"/>
      <c r="LT163" s="247"/>
      <c r="LU163" s="247"/>
      <c r="LV163" s="247"/>
      <c r="LW163" s="247"/>
      <c r="LX163" s="247"/>
      <c r="LY163" s="247"/>
      <c r="LZ163" s="247"/>
      <c r="MA163" s="247"/>
      <c r="MB163" s="247"/>
      <c r="MC163" s="247"/>
      <c r="MD163" s="247"/>
      <c r="ME163" s="247"/>
      <c r="MF163" s="247"/>
      <c r="MG163" s="247"/>
      <c r="MH163" s="247"/>
      <c r="MI163" s="247"/>
      <c r="MJ163" s="247"/>
      <c r="MK163" s="247"/>
      <c r="ML163" s="247"/>
      <c r="MM163" s="247"/>
      <c r="MN163" s="247"/>
      <c r="MO163" s="247"/>
      <c r="MP163" s="247"/>
      <c r="MQ163" s="247"/>
      <c r="MR163" s="247"/>
      <c r="MS163" s="247"/>
      <c r="MT163" s="247"/>
      <c r="MU163" s="247"/>
      <c r="MV163" s="247"/>
      <c r="MW163" s="247"/>
      <c r="MX163" s="247"/>
      <c r="MY163" s="247"/>
      <c r="MZ163" s="247"/>
      <c r="NA163" s="247"/>
      <c r="NB163" s="247"/>
      <c r="NC163" s="247"/>
      <c r="ND163" s="247"/>
      <c r="NE163" s="247"/>
      <c r="NF163" s="247"/>
      <c r="NG163" s="247"/>
      <c r="NH163" s="247"/>
      <c r="NI163" s="247"/>
      <c r="NJ163" s="247"/>
      <c r="NK163" s="247"/>
      <c r="NL163" s="247"/>
      <c r="NM163" s="247"/>
      <c r="NN163" s="247"/>
      <c r="NO163" s="247"/>
      <c r="NP163" s="247"/>
      <c r="NQ163" s="247"/>
      <c r="NR163" s="247"/>
      <c r="NS163" s="247"/>
      <c r="NT163" s="247"/>
      <c r="NU163" s="247"/>
      <c r="NV163" s="247"/>
      <c r="NW163" s="247"/>
      <c r="NX163" s="247"/>
      <c r="NY163" s="247"/>
      <c r="NZ163" s="247"/>
      <c r="OA163" s="247"/>
      <c r="OB163" s="247"/>
      <c r="OC163" s="247"/>
      <c r="OD163" s="247"/>
      <c r="OE163" s="247"/>
      <c r="OF163" s="247"/>
      <c r="OG163" s="247"/>
      <c r="OH163" s="247"/>
      <c r="OI163" s="247"/>
      <c r="OJ163" s="247"/>
      <c r="OK163" s="247"/>
      <c r="OL163" s="247"/>
      <c r="OM163" s="247"/>
      <c r="ON163" s="247"/>
      <c r="OO163" s="247"/>
      <c r="OP163" s="247"/>
      <c r="OQ163" s="247"/>
      <c r="OR163" s="247"/>
      <c r="OS163" s="247"/>
      <c r="OT163" s="247"/>
      <c r="OU163" s="247"/>
      <c r="OV163" s="247"/>
      <c r="OW163" s="247"/>
      <c r="OX163" s="247"/>
      <c r="OY163" s="247"/>
      <c r="OZ163" s="247"/>
      <c r="PA163" s="247"/>
      <c r="PB163" s="247"/>
      <c r="PC163" s="247"/>
      <c r="PD163" s="247"/>
      <c r="PE163" s="247"/>
      <c r="PF163" s="247"/>
      <c r="PG163" s="247"/>
      <c r="PH163" s="247"/>
      <c r="PI163" s="247"/>
      <c r="PJ163" s="247"/>
      <c r="PK163" s="247"/>
      <c r="PL163" s="247"/>
      <c r="PM163" s="247"/>
      <c r="PN163" s="247"/>
      <c r="PO163" s="247"/>
      <c r="PP163" s="247"/>
      <c r="PQ163" s="247"/>
      <c r="PR163" s="247"/>
      <c r="PS163" s="247"/>
      <c r="PT163" s="247"/>
      <c r="PU163" s="247"/>
      <c r="PV163" s="247"/>
      <c r="PW163" s="247"/>
      <c r="PX163" s="247"/>
      <c r="PY163" s="247"/>
      <c r="PZ163" s="247"/>
      <c r="QA163" s="247"/>
      <c r="QB163" s="247"/>
      <c r="QC163" s="247"/>
      <c r="QD163" s="247"/>
      <c r="QE163" s="247"/>
      <c r="QF163" s="247"/>
      <c r="QG163" s="247"/>
      <c r="QH163" s="247"/>
      <c r="QI163" s="247"/>
      <c r="QJ163" s="247"/>
      <c r="QK163" s="247"/>
      <c r="QL163" s="247"/>
      <c r="QM163" s="247"/>
      <c r="QN163" s="247"/>
      <c r="QO163" s="247"/>
      <c r="QP163" s="247"/>
      <c r="QQ163" s="247"/>
      <c r="QR163" s="247"/>
      <c r="QS163" s="247"/>
      <c r="QT163" s="247"/>
      <c r="QU163" s="247"/>
      <c r="QV163" s="247"/>
      <c r="QW163" s="247"/>
      <c r="QX163" s="247"/>
      <c r="QY163" s="247"/>
      <c r="QZ163" s="247"/>
      <c r="RA163" s="247"/>
      <c r="RB163" s="247"/>
      <c r="RC163" s="247"/>
      <c r="RD163" s="247"/>
      <c r="RE163" s="247"/>
      <c r="RF163" s="247"/>
      <c r="RG163" s="247"/>
      <c r="RH163" s="247"/>
      <c r="RI163" s="247"/>
      <c r="RJ163" s="247"/>
      <c r="RK163" s="247"/>
      <c r="RL163" s="247"/>
      <c r="RM163" s="247"/>
      <c r="RN163" s="247"/>
      <c r="RO163" s="247"/>
      <c r="RP163" s="247"/>
      <c r="RQ163" s="247"/>
      <c r="RR163" s="247"/>
      <c r="RS163" s="247"/>
      <c r="RT163" s="247"/>
      <c r="RU163" s="247"/>
      <c r="RV163" s="247"/>
      <c r="RW163" s="247"/>
      <c r="RX163" s="247"/>
      <c r="RY163" s="247"/>
      <c r="RZ163" s="247"/>
      <c r="SA163" s="247"/>
      <c r="SB163" s="247"/>
      <c r="SC163" s="247"/>
      <c r="SD163" s="247"/>
      <c r="SE163" s="247"/>
      <c r="SF163" s="247"/>
      <c r="SG163" s="247"/>
      <c r="SH163" s="247"/>
      <c r="SI163" s="247"/>
      <c r="SJ163" s="247"/>
      <c r="SK163" s="247"/>
      <c r="SL163" s="247"/>
      <c r="SM163" s="247"/>
      <c r="SN163" s="247"/>
      <c r="SO163" s="247"/>
      <c r="SP163" s="247"/>
      <c r="SQ163" s="247"/>
      <c r="SR163" s="247"/>
      <c r="SS163" s="247"/>
      <c r="ST163" s="247"/>
      <c r="SU163" s="247"/>
      <c r="SV163" s="247"/>
      <c r="SW163" s="247"/>
      <c r="SX163" s="247"/>
      <c r="SY163" s="247"/>
      <c r="SZ163" s="247"/>
      <c r="TA163" s="247"/>
      <c r="TB163" s="247"/>
      <c r="TC163" s="247"/>
      <c r="TD163" s="247"/>
      <c r="TE163" s="247"/>
      <c r="TF163" s="247"/>
      <c r="TG163" s="247"/>
      <c r="TH163" s="247"/>
      <c r="TI163" s="247"/>
      <c r="TJ163" s="247"/>
      <c r="TK163" s="247"/>
      <c r="TL163" s="247"/>
      <c r="TM163" s="247"/>
      <c r="TN163" s="247"/>
      <c r="TO163" s="247"/>
      <c r="TP163" s="247"/>
      <c r="TQ163" s="247"/>
      <c r="TR163" s="247"/>
      <c r="TS163" s="247"/>
      <c r="TT163" s="247"/>
      <c r="TU163" s="247"/>
      <c r="TV163" s="247"/>
      <c r="TW163" s="247"/>
      <c r="TX163" s="247"/>
      <c r="TY163" s="247"/>
      <c r="TZ163" s="247"/>
      <c r="UA163" s="247"/>
      <c r="UB163" s="247"/>
      <c r="UC163" s="247"/>
      <c r="UD163" s="247"/>
      <c r="UE163" s="247"/>
      <c r="UF163" s="247"/>
      <c r="UG163" s="247"/>
      <c r="UH163" s="247"/>
      <c r="UI163" s="247"/>
      <c r="UJ163" s="247"/>
      <c r="UK163" s="247"/>
      <c r="UL163" s="247"/>
      <c r="UM163" s="247"/>
      <c r="UN163" s="247"/>
      <c r="UO163" s="247"/>
      <c r="UP163" s="247"/>
      <c r="UQ163" s="247"/>
      <c r="UR163" s="247"/>
      <c r="US163" s="247"/>
      <c r="UT163" s="247"/>
      <c r="UU163" s="247"/>
      <c r="UV163" s="247"/>
      <c r="UW163" s="247"/>
      <c r="UX163" s="247"/>
      <c r="UY163" s="247"/>
      <c r="UZ163" s="247"/>
      <c r="VA163" s="247"/>
      <c r="VB163" s="247"/>
      <c r="VC163" s="247"/>
      <c r="VD163" s="247"/>
      <c r="VE163" s="247"/>
      <c r="VF163" s="247"/>
      <c r="VG163" s="247"/>
      <c r="VH163" s="247"/>
      <c r="VI163" s="247"/>
      <c r="VJ163" s="247"/>
      <c r="VK163" s="247"/>
      <c r="VL163" s="247"/>
      <c r="VM163" s="247"/>
      <c r="VN163" s="247"/>
      <c r="VO163" s="247"/>
      <c r="VP163" s="247"/>
      <c r="VQ163" s="247"/>
      <c r="VR163" s="247"/>
      <c r="VS163" s="247"/>
      <c r="VT163" s="247"/>
      <c r="VU163" s="247"/>
      <c r="VV163" s="247"/>
      <c r="VW163" s="247"/>
      <c r="VX163" s="247"/>
      <c r="VY163" s="247"/>
      <c r="VZ163" s="247"/>
      <c r="WA163" s="247"/>
      <c r="WB163" s="247"/>
      <c r="WC163" s="247"/>
      <c r="WD163" s="247"/>
      <c r="WE163" s="247"/>
      <c r="WF163" s="247"/>
      <c r="WG163" s="247"/>
      <c r="WH163" s="247"/>
      <c r="WI163" s="247"/>
      <c r="WJ163" s="247"/>
      <c r="WK163" s="247"/>
      <c r="WL163" s="247"/>
      <c r="WM163" s="247"/>
      <c r="WN163" s="247"/>
      <c r="WO163" s="247"/>
      <c r="WP163" s="247"/>
      <c r="WQ163" s="247"/>
      <c r="WR163" s="247"/>
      <c r="WS163" s="247"/>
      <c r="WT163" s="247"/>
      <c r="WU163" s="247"/>
      <c r="WV163" s="247"/>
      <c r="WW163" s="247"/>
      <c r="WX163" s="247"/>
      <c r="WY163" s="247"/>
      <c r="WZ163" s="247"/>
      <c r="XA163" s="247"/>
      <c r="XB163" s="247"/>
      <c r="XC163" s="247"/>
      <c r="XD163" s="247"/>
      <c r="XE163" s="247"/>
      <c r="XF163" s="247"/>
      <c r="XG163" s="247"/>
      <c r="XH163" s="247"/>
      <c r="XI163" s="247"/>
      <c r="XJ163" s="247"/>
      <c r="XK163" s="247"/>
      <c r="XL163" s="247"/>
      <c r="XM163" s="247"/>
      <c r="XN163" s="247"/>
      <c r="XO163" s="247"/>
      <c r="XP163" s="247"/>
      <c r="XQ163" s="247"/>
      <c r="XR163" s="247"/>
      <c r="XS163" s="247"/>
      <c r="XT163" s="247"/>
      <c r="XU163" s="247"/>
      <c r="XV163" s="247"/>
      <c r="XW163" s="247"/>
      <c r="XX163" s="247"/>
      <c r="XY163" s="247"/>
      <c r="XZ163" s="247"/>
      <c r="YA163" s="247"/>
      <c r="YB163" s="247"/>
      <c r="YC163" s="247"/>
      <c r="YD163" s="247"/>
      <c r="YE163" s="247"/>
      <c r="YF163" s="247"/>
      <c r="YG163" s="247"/>
      <c r="YH163" s="247"/>
      <c r="YI163" s="247"/>
      <c r="YJ163" s="247"/>
      <c r="YK163" s="247"/>
      <c r="YL163" s="247"/>
      <c r="YM163" s="247"/>
      <c r="YN163" s="247"/>
      <c r="YO163" s="247"/>
      <c r="YP163" s="247"/>
      <c r="YQ163" s="247"/>
      <c r="YR163" s="247"/>
      <c r="YS163" s="247"/>
      <c r="YT163" s="247"/>
      <c r="YU163" s="247"/>
      <c r="YV163" s="247"/>
      <c r="YW163" s="247"/>
      <c r="YX163" s="247"/>
      <c r="YY163" s="247"/>
      <c r="YZ163" s="247"/>
      <c r="ZA163" s="247"/>
      <c r="ZB163" s="247"/>
      <c r="ZC163" s="247"/>
      <c r="ZD163" s="247"/>
      <c r="ZE163" s="247"/>
      <c r="ZF163" s="247"/>
      <c r="ZG163" s="247"/>
      <c r="ZH163" s="247"/>
      <c r="ZI163" s="247"/>
      <c r="ZJ163" s="247"/>
      <c r="ZK163" s="247"/>
      <c r="ZL163" s="247"/>
      <c r="ZM163" s="247"/>
      <c r="ZN163" s="247"/>
      <c r="ZO163" s="247"/>
      <c r="ZP163" s="247"/>
      <c r="ZQ163" s="247"/>
      <c r="ZR163" s="247"/>
      <c r="ZS163" s="247"/>
      <c r="ZT163" s="247"/>
      <c r="ZU163" s="247"/>
      <c r="ZV163" s="247"/>
      <c r="ZW163" s="247"/>
      <c r="ZX163" s="247"/>
      <c r="ZY163" s="247"/>
      <c r="ZZ163" s="247"/>
      <c r="AAA163" s="247"/>
      <c r="AAB163" s="247"/>
      <c r="AAC163" s="247"/>
      <c r="AAD163" s="247"/>
      <c r="AAE163" s="247"/>
      <c r="AAF163" s="247"/>
      <c r="AAG163" s="247"/>
      <c r="AAH163" s="247"/>
      <c r="AAI163" s="247"/>
      <c r="AAJ163" s="247"/>
      <c r="AAK163" s="247"/>
      <c r="AAL163" s="247"/>
      <c r="AAM163" s="247"/>
      <c r="AAN163" s="247"/>
      <c r="AAO163" s="247"/>
      <c r="AAP163" s="247"/>
      <c r="AAQ163" s="247"/>
      <c r="AAR163" s="247"/>
      <c r="AAS163" s="247"/>
      <c r="AAT163" s="247"/>
      <c r="AAU163" s="247"/>
      <c r="AAV163" s="247"/>
      <c r="AAW163" s="247"/>
      <c r="AAX163" s="247"/>
      <c r="AAY163" s="247"/>
      <c r="AAZ163" s="247"/>
      <c r="ABA163" s="247"/>
      <c r="ABB163" s="247"/>
      <c r="ABC163" s="247"/>
      <c r="ABD163" s="247"/>
      <c r="ABE163" s="247"/>
      <c r="ABF163" s="247"/>
      <c r="ABG163" s="247"/>
      <c r="ABH163" s="247"/>
      <c r="ABI163" s="247"/>
      <c r="ABJ163" s="247"/>
      <c r="ABK163" s="247"/>
      <c r="ABL163" s="247"/>
      <c r="ABM163" s="247"/>
      <c r="ABN163" s="247"/>
      <c r="ABO163" s="247"/>
      <c r="ABP163" s="247"/>
      <c r="ABQ163" s="247"/>
      <c r="ABR163" s="247"/>
      <c r="ABS163" s="247"/>
      <c r="ABT163" s="247"/>
      <c r="ABU163" s="247"/>
      <c r="ABV163" s="247"/>
      <c r="ABW163" s="247"/>
      <c r="ABX163" s="247"/>
      <c r="ABY163" s="247"/>
      <c r="ABZ163" s="247"/>
      <c r="ACA163" s="247"/>
      <c r="ACB163" s="247"/>
      <c r="ACC163" s="247"/>
      <c r="ACD163" s="247"/>
      <c r="ACE163" s="247"/>
      <c r="ACF163" s="247"/>
      <c r="ACG163" s="247"/>
      <c r="ACH163" s="247"/>
      <c r="ACI163" s="247"/>
      <c r="ACJ163" s="247"/>
      <c r="ACK163" s="247"/>
      <c r="ACL163" s="247"/>
      <c r="ACM163" s="247"/>
      <c r="ACN163" s="247"/>
      <c r="ACO163" s="247"/>
      <c r="ACP163" s="247"/>
      <c r="ACQ163" s="247"/>
      <c r="ACR163" s="247"/>
      <c r="ACS163" s="247"/>
      <c r="ACT163" s="247"/>
      <c r="ACU163" s="247"/>
      <c r="ACV163" s="247"/>
      <c r="ACW163" s="247"/>
      <c r="ACX163" s="247"/>
      <c r="ACY163" s="247"/>
      <c r="ACZ163" s="247"/>
      <c r="ADA163" s="247"/>
      <c r="ADB163" s="247"/>
      <c r="ADC163" s="247"/>
      <c r="ADD163" s="247"/>
      <c r="ADE163" s="247"/>
      <c r="ADF163" s="247"/>
      <c r="ADG163" s="247"/>
      <c r="ADH163" s="247"/>
      <c r="ADI163" s="247"/>
      <c r="ADJ163" s="247"/>
      <c r="ADK163" s="247"/>
      <c r="ADL163" s="247"/>
      <c r="ADM163" s="247"/>
      <c r="ADN163" s="247"/>
      <c r="ADO163" s="247"/>
      <c r="ADP163" s="247"/>
      <c r="ADQ163" s="247"/>
      <c r="ADR163" s="247"/>
      <c r="ADS163" s="247"/>
      <c r="ADT163" s="247"/>
      <c r="ADU163" s="247"/>
      <c r="ADV163" s="247"/>
      <c r="ADW163" s="247"/>
      <c r="ADX163" s="247"/>
      <c r="ADY163" s="247"/>
      <c r="ADZ163" s="247"/>
      <c r="AEA163" s="247"/>
      <c r="AEB163" s="247"/>
      <c r="AEC163" s="247"/>
      <c r="AED163" s="247"/>
      <c r="AEE163" s="247"/>
      <c r="AEF163" s="247"/>
      <c r="AEG163" s="247"/>
      <c r="AEH163" s="247"/>
      <c r="AEI163" s="247"/>
      <c r="AEJ163" s="247"/>
      <c r="AEK163" s="247"/>
      <c r="AEL163" s="247"/>
      <c r="AEM163" s="247"/>
      <c r="AEN163" s="247"/>
      <c r="AEO163" s="247"/>
      <c r="AEP163" s="247"/>
      <c r="AEQ163" s="247"/>
      <c r="AER163" s="247"/>
      <c r="AES163" s="247"/>
      <c r="AET163" s="247"/>
      <c r="AEU163" s="247"/>
      <c r="AEV163" s="247"/>
      <c r="AEW163" s="247"/>
      <c r="AEX163" s="247"/>
      <c r="AEY163" s="247"/>
      <c r="AEZ163" s="247"/>
      <c r="AFA163" s="247"/>
      <c r="AFB163" s="247"/>
      <c r="AFC163" s="247"/>
      <c r="AFD163" s="247"/>
      <c r="AFE163" s="247"/>
      <c r="AFF163" s="247"/>
      <c r="AFG163" s="247"/>
      <c r="AFH163" s="247"/>
      <c r="AFI163" s="247"/>
      <c r="AFJ163" s="247"/>
      <c r="AFK163" s="247"/>
      <c r="AFL163" s="247"/>
      <c r="AFM163" s="247"/>
      <c r="AFN163" s="247"/>
      <c r="AFO163" s="247"/>
      <c r="AFP163" s="247"/>
      <c r="AFQ163" s="247"/>
      <c r="AFR163" s="247"/>
      <c r="AFS163" s="247"/>
      <c r="AFT163" s="247"/>
      <c r="AFU163" s="247"/>
      <c r="AFV163" s="247"/>
      <c r="AFW163" s="247"/>
      <c r="AFX163" s="247"/>
      <c r="AFY163" s="247"/>
      <c r="AFZ163" s="247"/>
      <c r="AGA163" s="247"/>
      <c r="AGB163" s="247"/>
      <c r="AGC163" s="247"/>
      <c r="AGD163" s="247"/>
      <c r="AGE163" s="247"/>
      <c r="AGF163" s="247"/>
      <c r="AGG163" s="247"/>
      <c r="AGH163" s="247"/>
      <c r="AGI163" s="247"/>
      <c r="AGJ163" s="247"/>
      <c r="AGK163" s="247"/>
      <c r="AGL163" s="247"/>
      <c r="AGM163" s="247"/>
      <c r="AGN163" s="247"/>
      <c r="AGO163" s="247"/>
      <c r="AGP163" s="247"/>
      <c r="AGQ163" s="247"/>
      <c r="AGR163" s="247"/>
      <c r="AGS163" s="247"/>
      <c r="AGT163" s="247"/>
      <c r="AGU163" s="247"/>
      <c r="AGV163" s="247"/>
      <c r="AGW163" s="247"/>
      <c r="AGX163" s="247"/>
      <c r="AGY163" s="247"/>
      <c r="AGZ163" s="247"/>
      <c r="AHA163" s="247"/>
      <c r="AHB163" s="247"/>
      <c r="AHC163" s="247"/>
      <c r="AHD163" s="247"/>
      <c r="AHE163" s="247"/>
      <c r="AHF163" s="247"/>
      <c r="AHG163" s="247"/>
      <c r="AHH163" s="247"/>
      <c r="AHI163" s="247"/>
      <c r="AHJ163" s="247"/>
      <c r="AHK163" s="247"/>
      <c r="AHL163" s="247"/>
      <c r="AHM163" s="247"/>
      <c r="AHN163" s="247"/>
      <c r="AHO163" s="247"/>
      <c r="AHP163" s="247"/>
      <c r="AHQ163" s="247"/>
      <c r="AHR163" s="247"/>
      <c r="AHS163" s="247"/>
      <c r="AHT163" s="247"/>
      <c r="AHU163" s="247"/>
      <c r="AHV163" s="247"/>
      <c r="AHW163" s="247"/>
      <c r="AHX163" s="247"/>
      <c r="AHY163" s="247"/>
      <c r="AHZ163" s="247"/>
      <c r="AIA163" s="247"/>
      <c r="AIB163" s="247"/>
      <c r="AIC163" s="247"/>
      <c r="AID163" s="247"/>
      <c r="AIE163" s="247"/>
      <c r="AIF163" s="247"/>
      <c r="AIG163" s="247"/>
      <c r="AIH163" s="247"/>
      <c r="AII163" s="247"/>
      <c r="AIJ163" s="247"/>
      <c r="AIK163" s="247"/>
      <c r="AIL163" s="247"/>
      <c r="AIM163" s="247"/>
      <c r="AIN163" s="247"/>
      <c r="AIO163" s="247"/>
      <c r="AIP163" s="247"/>
      <c r="AIQ163" s="247"/>
      <c r="AIR163" s="247"/>
      <c r="AIS163" s="247"/>
      <c r="AIT163" s="247"/>
      <c r="AIU163" s="247"/>
      <c r="AIV163" s="247"/>
      <c r="AIW163" s="247"/>
      <c r="AIX163" s="247"/>
      <c r="AIY163" s="247"/>
      <c r="AIZ163" s="247"/>
      <c r="AJA163" s="247"/>
      <c r="AJB163" s="247"/>
      <c r="AJC163" s="247"/>
      <c r="AJD163" s="247"/>
      <c r="AJE163" s="247"/>
      <c r="AJF163" s="247"/>
      <c r="AJG163" s="247"/>
      <c r="AJH163" s="247"/>
      <c r="AJI163" s="247"/>
      <c r="AJJ163" s="247"/>
      <c r="AJK163" s="247"/>
      <c r="AJL163" s="247"/>
      <c r="AJM163" s="247"/>
      <c r="AJN163" s="247"/>
      <c r="AJO163" s="247"/>
      <c r="AJP163" s="247"/>
      <c r="AJQ163" s="247"/>
      <c r="AJR163" s="247"/>
      <c r="AJS163" s="247"/>
      <c r="AJT163" s="247"/>
      <c r="AJU163" s="247"/>
      <c r="AJV163" s="247"/>
      <c r="AJW163" s="247"/>
      <c r="AJX163" s="247"/>
      <c r="AJY163" s="247"/>
      <c r="AJZ163" s="247"/>
      <c r="AKA163" s="247"/>
      <c r="AKB163" s="247"/>
      <c r="AKC163" s="247"/>
      <c r="AKD163" s="247"/>
      <c r="AKE163" s="247"/>
      <c r="AKF163" s="247"/>
      <c r="AKG163" s="247"/>
      <c r="AKH163" s="247"/>
      <c r="AKI163" s="247"/>
      <c r="AKJ163" s="247"/>
      <c r="AKK163" s="247"/>
      <c r="AKL163" s="247"/>
      <c r="AKM163" s="247"/>
      <c r="AKN163" s="247"/>
      <c r="AKO163" s="247"/>
      <c r="AKP163" s="247"/>
      <c r="AKQ163" s="247"/>
      <c r="AKR163" s="247"/>
      <c r="AKS163" s="247"/>
      <c r="AKT163" s="247"/>
      <c r="AKU163" s="247"/>
      <c r="AKV163" s="247"/>
      <c r="AKW163" s="247"/>
      <c r="AKX163" s="247"/>
      <c r="AKY163" s="247"/>
      <c r="AKZ163" s="247"/>
      <c r="ALA163" s="247"/>
      <c r="ALB163" s="247"/>
      <c r="ALC163" s="247"/>
      <c r="ALD163" s="247"/>
      <c r="ALE163" s="247"/>
      <c r="ALF163" s="247"/>
      <c r="ALG163" s="247"/>
      <c r="ALH163" s="247"/>
      <c r="ALI163" s="247"/>
      <c r="ALJ163" s="247"/>
      <c r="ALK163" s="247"/>
      <c r="ALL163" s="247"/>
      <c r="ALM163" s="247"/>
      <c r="ALN163" s="247"/>
      <c r="ALO163" s="247"/>
      <c r="ALP163" s="247"/>
    </row>
    <row r="164" spans="1:1004" ht="21.75" customHeight="1" x14ac:dyDescent="0.2">
      <c r="A164" s="348">
        <v>7.17</v>
      </c>
      <c r="B164" s="303" t="s">
        <v>414</v>
      </c>
      <c r="C164" s="300">
        <v>2</v>
      </c>
      <c r="D164" s="325" t="s">
        <v>5</v>
      </c>
      <c r="E164" s="326"/>
      <c r="F164" s="326">
        <f t="shared" si="4"/>
        <v>0</v>
      </c>
      <c r="G164" s="322"/>
      <c r="H164" s="247"/>
      <c r="I164" s="247"/>
      <c r="J164" s="247"/>
      <c r="K164" s="247"/>
      <c r="L164" s="247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47"/>
      <c r="AD164" s="247"/>
      <c r="AE164" s="247"/>
      <c r="AF164" s="247"/>
      <c r="AG164" s="247"/>
      <c r="AH164" s="247"/>
      <c r="AI164" s="247"/>
      <c r="AJ164" s="247"/>
      <c r="AK164" s="247"/>
      <c r="AL164" s="247"/>
      <c r="AM164" s="247"/>
      <c r="AN164" s="247"/>
      <c r="AO164" s="247"/>
      <c r="AP164" s="247"/>
      <c r="AQ164" s="247"/>
      <c r="AR164" s="247"/>
      <c r="AS164" s="247"/>
      <c r="AT164" s="247"/>
      <c r="AU164" s="247"/>
      <c r="AV164" s="247"/>
      <c r="AW164" s="247"/>
      <c r="AX164" s="247"/>
      <c r="AY164" s="247"/>
      <c r="AZ164" s="247"/>
      <c r="BA164" s="247"/>
      <c r="BB164" s="247"/>
      <c r="BC164" s="247"/>
      <c r="BD164" s="247"/>
      <c r="BE164" s="247"/>
      <c r="BF164" s="247"/>
      <c r="BG164" s="247"/>
      <c r="BH164" s="247"/>
      <c r="BI164" s="247"/>
      <c r="BJ164" s="247"/>
      <c r="BK164" s="247"/>
      <c r="BL164" s="247"/>
      <c r="BM164" s="247"/>
      <c r="BN164" s="247"/>
      <c r="BO164" s="247"/>
      <c r="BP164" s="247"/>
      <c r="BQ164" s="247"/>
      <c r="BR164" s="247"/>
      <c r="BS164" s="247"/>
      <c r="BT164" s="247"/>
      <c r="BU164" s="247"/>
      <c r="BV164" s="247"/>
      <c r="BW164" s="247"/>
      <c r="BX164" s="247"/>
      <c r="BY164" s="247"/>
      <c r="BZ164" s="247"/>
      <c r="CA164" s="247"/>
      <c r="CB164" s="247"/>
      <c r="CC164" s="247"/>
      <c r="CD164" s="247"/>
      <c r="CE164" s="247"/>
      <c r="CF164" s="247"/>
      <c r="CG164" s="247"/>
      <c r="CH164" s="247"/>
      <c r="CI164" s="247"/>
      <c r="CJ164" s="247"/>
      <c r="CK164" s="247"/>
      <c r="CL164" s="247"/>
      <c r="CM164" s="247"/>
      <c r="CN164" s="247"/>
      <c r="CO164" s="247"/>
      <c r="CP164" s="247"/>
      <c r="CQ164" s="247"/>
      <c r="CR164" s="247"/>
      <c r="CS164" s="247"/>
      <c r="CT164" s="247"/>
      <c r="CU164" s="247"/>
      <c r="CV164" s="247"/>
      <c r="CW164" s="247"/>
      <c r="CX164" s="247"/>
      <c r="CY164" s="247"/>
      <c r="CZ164" s="247"/>
      <c r="DA164" s="247"/>
      <c r="DB164" s="247"/>
      <c r="DC164" s="247"/>
      <c r="DD164" s="247"/>
      <c r="DE164" s="247"/>
      <c r="DF164" s="247"/>
      <c r="DG164" s="247"/>
      <c r="DH164" s="247"/>
      <c r="DI164" s="247"/>
      <c r="DJ164" s="247"/>
      <c r="DK164" s="247"/>
      <c r="DL164" s="247"/>
      <c r="DM164" s="247"/>
      <c r="DN164" s="247"/>
      <c r="DO164" s="247"/>
      <c r="DP164" s="247"/>
      <c r="DQ164" s="247"/>
      <c r="DR164" s="247"/>
      <c r="DS164" s="247"/>
      <c r="DT164" s="247"/>
      <c r="DU164" s="247"/>
      <c r="DV164" s="247"/>
      <c r="DW164" s="247"/>
      <c r="DX164" s="247"/>
      <c r="DY164" s="247"/>
      <c r="DZ164" s="247"/>
      <c r="EA164" s="247"/>
      <c r="EB164" s="247"/>
      <c r="EC164" s="247"/>
      <c r="ED164" s="247"/>
      <c r="EE164" s="247"/>
      <c r="EF164" s="247"/>
      <c r="EG164" s="247"/>
      <c r="EH164" s="247"/>
      <c r="EI164" s="247"/>
      <c r="EJ164" s="247"/>
      <c r="EK164" s="247"/>
      <c r="EL164" s="247"/>
      <c r="EM164" s="247"/>
      <c r="EN164" s="247"/>
      <c r="EO164" s="247"/>
      <c r="EP164" s="247"/>
      <c r="EQ164" s="247"/>
      <c r="ER164" s="247"/>
      <c r="ES164" s="247"/>
      <c r="ET164" s="247"/>
      <c r="EU164" s="247"/>
      <c r="EV164" s="247"/>
      <c r="EW164" s="247"/>
      <c r="EX164" s="247"/>
      <c r="EY164" s="247"/>
      <c r="EZ164" s="247"/>
      <c r="FA164" s="247"/>
      <c r="FB164" s="247"/>
      <c r="FC164" s="247"/>
      <c r="FD164" s="247"/>
      <c r="FE164" s="247"/>
      <c r="FF164" s="247"/>
      <c r="FG164" s="247"/>
      <c r="FH164" s="247"/>
      <c r="FI164" s="247"/>
      <c r="FJ164" s="247"/>
      <c r="FK164" s="247"/>
      <c r="FL164" s="247"/>
      <c r="FM164" s="247"/>
      <c r="FN164" s="247"/>
      <c r="FO164" s="247"/>
      <c r="FP164" s="247"/>
      <c r="FQ164" s="247"/>
      <c r="FR164" s="247"/>
      <c r="FS164" s="247"/>
      <c r="FT164" s="247"/>
      <c r="FU164" s="247"/>
      <c r="FV164" s="247"/>
      <c r="FW164" s="247"/>
      <c r="FX164" s="247"/>
      <c r="FY164" s="247"/>
      <c r="FZ164" s="247"/>
      <c r="GA164" s="247"/>
      <c r="GB164" s="247"/>
      <c r="GC164" s="247"/>
      <c r="GD164" s="247"/>
      <c r="GE164" s="247"/>
      <c r="GF164" s="247"/>
      <c r="GG164" s="247"/>
      <c r="GH164" s="247"/>
      <c r="GI164" s="247"/>
      <c r="GJ164" s="247"/>
      <c r="GK164" s="247"/>
      <c r="GL164" s="247"/>
      <c r="GM164" s="247"/>
      <c r="GN164" s="247"/>
      <c r="GO164" s="247"/>
      <c r="GP164" s="247"/>
      <c r="GQ164" s="247"/>
      <c r="GR164" s="247"/>
      <c r="GS164" s="247"/>
      <c r="GT164" s="247"/>
      <c r="GU164" s="247"/>
      <c r="GV164" s="247"/>
      <c r="GW164" s="247"/>
      <c r="GX164" s="247"/>
      <c r="GY164" s="247"/>
      <c r="GZ164" s="247"/>
      <c r="HA164" s="247"/>
      <c r="HB164" s="247"/>
      <c r="HC164" s="247"/>
      <c r="HD164" s="247"/>
      <c r="HE164" s="247"/>
      <c r="HF164" s="247"/>
      <c r="HG164" s="247"/>
      <c r="HH164" s="247"/>
      <c r="HI164" s="247"/>
      <c r="HJ164" s="247"/>
      <c r="HK164" s="247"/>
      <c r="HL164" s="247"/>
      <c r="HM164" s="247"/>
      <c r="HN164" s="247"/>
      <c r="HO164" s="247"/>
      <c r="HP164" s="247"/>
      <c r="HQ164" s="247"/>
      <c r="HR164" s="247"/>
      <c r="HS164" s="247"/>
      <c r="HT164" s="247"/>
      <c r="HU164" s="247"/>
      <c r="HV164" s="247"/>
      <c r="HW164" s="247"/>
      <c r="HX164" s="247"/>
      <c r="HY164" s="247"/>
      <c r="HZ164" s="247"/>
      <c r="IA164" s="247"/>
      <c r="IB164" s="247"/>
      <c r="IC164" s="247"/>
      <c r="ID164" s="247"/>
      <c r="IE164" s="247"/>
      <c r="IF164" s="247"/>
      <c r="IG164" s="247"/>
      <c r="IH164" s="247"/>
      <c r="II164" s="247"/>
      <c r="IJ164" s="247"/>
      <c r="IK164" s="247"/>
      <c r="IL164" s="247"/>
      <c r="IM164" s="247"/>
      <c r="IN164" s="247"/>
      <c r="IO164" s="247"/>
      <c r="IP164" s="247"/>
      <c r="IQ164" s="247"/>
      <c r="IR164" s="247"/>
      <c r="IS164" s="247"/>
      <c r="IT164" s="247"/>
      <c r="IU164" s="247"/>
      <c r="IV164" s="247"/>
      <c r="IW164" s="247"/>
      <c r="IX164" s="247"/>
      <c r="IY164" s="247"/>
      <c r="IZ164" s="247"/>
      <c r="JA164" s="247"/>
      <c r="JB164" s="247"/>
      <c r="JC164" s="247"/>
      <c r="JD164" s="247"/>
      <c r="JE164" s="247"/>
      <c r="JF164" s="247"/>
      <c r="JG164" s="247"/>
      <c r="JH164" s="247"/>
      <c r="JI164" s="247"/>
      <c r="JJ164" s="247"/>
      <c r="JK164" s="247"/>
      <c r="JL164" s="247"/>
      <c r="JM164" s="247"/>
      <c r="JN164" s="247"/>
      <c r="JO164" s="247"/>
      <c r="JP164" s="247"/>
      <c r="JQ164" s="247"/>
      <c r="JR164" s="247"/>
      <c r="JS164" s="247"/>
      <c r="JT164" s="247"/>
      <c r="JU164" s="247"/>
      <c r="JV164" s="247"/>
      <c r="JW164" s="247"/>
      <c r="JX164" s="247"/>
      <c r="JY164" s="247"/>
      <c r="JZ164" s="247"/>
      <c r="KA164" s="247"/>
      <c r="KB164" s="247"/>
      <c r="KC164" s="247"/>
      <c r="KD164" s="247"/>
      <c r="KE164" s="247"/>
      <c r="KF164" s="247"/>
      <c r="KG164" s="247"/>
      <c r="KH164" s="247"/>
      <c r="KI164" s="247"/>
      <c r="KJ164" s="247"/>
      <c r="KK164" s="247"/>
      <c r="KL164" s="247"/>
      <c r="KM164" s="247"/>
      <c r="KN164" s="247"/>
      <c r="KO164" s="247"/>
      <c r="KP164" s="247"/>
      <c r="KQ164" s="247"/>
      <c r="KR164" s="247"/>
      <c r="KS164" s="247"/>
      <c r="KT164" s="247"/>
      <c r="KU164" s="247"/>
      <c r="KV164" s="247"/>
      <c r="KW164" s="247"/>
      <c r="KX164" s="247"/>
      <c r="KY164" s="247"/>
      <c r="KZ164" s="247"/>
      <c r="LA164" s="247"/>
      <c r="LB164" s="247"/>
      <c r="LC164" s="247"/>
      <c r="LD164" s="247"/>
      <c r="LE164" s="247"/>
      <c r="LF164" s="247"/>
      <c r="LG164" s="247"/>
      <c r="LH164" s="247"/>
      <c r="LI164" s="247"/>
      <c r="LJ164" s="247"/>
      <c r="LK164" s="247"/>
      <c r="LL164" s="247"/>
      <c r="LM164" s="247"/>
      <c r="LN164" s="247"/>
      <c r="LO164" s="247"/>
      <c r="LP164" s="247"/>
      <c r="LQ164" s="247"/>
      <c r="LR164" s="247"/>
      <c r="LS164" s="247"/>
      <c r="LT164" s="247"/>
      <c r="LU164" s="247"/>
      <c r="LV164" s="247"/>
      <c r="LW164" s="247"/>
      <c r="LX164" s="247"/>
      <c r="LY164" s="247"/>
      <c r="LZ164" s="247"/>
      <c r="MA164" s="247"/>
      <c r="MB164" s="247"/>
      <c r="MC164" s="247"/>
      <c r="MD164" s="247"/>
      <c r="ME164" s="247"/>
      <c r="MF164" s="247"/>
      <c r="MG164" s="247"/>
      <c r="MH164" s="247"/>
      <c r="MI164" s="247"/>
      <c r="MJ164" s="247"/>
      <c r="MK164" s="247"/>
      <c r="ML164" s="247"/>
      <c r="MM164" s="247"/>
      <c r="MN164" s="247"/>
      <c r="MO164" s="247"/>
      <c r="MP164" s="247"/>
      <c r="MQ164" s="247"/>
      <c r="MR164" s="247"/>
      <c r="MS164" s="247"/>
      <c r="MT164" s="247"/>
      <c r="MU164" s="247"/>
      <c r="MV164" s="247"/>
      <c r="MW164" s="247"/>
      <c r="MX164" s="247"/>
      <c r="MY164" s="247"/>
      <c r="MZ164" s="247"/>
      <c r="NA164" s="247"/>
      <c r="NB164" s="247"/>
      <c r="NC164" s="247"/>
      <c r="ND164" s="247"/>
      <c r="NE164" s="247"/>
      <c r="NF164" s="247"/>
      <c r="NG164" s="247"/>
      <c r="NH164" s="247"/>
      <c r="NI164" s="247"/>
      <c r="NJ164" s="247"/>
      <c r="NK164" s="247"/>
      <c r="NL164" s="247"/>
      <c r="NM164" s="247"/>
      <c r="NN164" s="247"/>
      <c r="NO164" s="247"/>
      <c r="NP164" s="247"/>
      <c r="NQ164" s="247"/>
      <c r="NR164" s="247"/>
      <c r="NS164" s="247"/>
      <c r="NT164" s="247"/>
      <c r="NU164" s="247"/>
      <c r="NV164" s="247"/>
      <c r="NW164" s="247"/>
      <c r="NX164" s="247"/>
      <c r="NY164" s="247"/>
      <c r="NZ164" s="247"/>
      <c r="OA164" s="247"/>
      <c r="OB164" s="247"/>
      <c r="OC164" s="247"/>
      <c r="OD164" s="247"/>
      <c r="OE164" s="247"/>
      <c r="OF164" s="247"/>
      <c r="OG164" s="247"/>
      <c r="OH164" s="247"/>
      <c r="OI164" s="247"/>
      <c r="OJ164" s="247"/>
      <c r="OK164" s="247"/>
      <c r="OL164" s="247"/>
      <c r="OM164" s="247"/>
      <c r="ON164" s="247"/>
      <c r="OO164" s="247"/>
      <c r="OP164" s="247"/>
      <c r="OQ164" s="247"/>
      <c r="OR164" s="247"/>
      <c r="OS164" s="247"/>
      <c r="OT164" s="247"/>
      <c r="OU164" s="247"/>
      <c r="OV164" s="247"/>
      <c r="OW164" s="247"/>
      <c r="OX164" s="247"/>
      <c r="OY164" s="247"/>
      <c r="OZ164" s="247"/>
      <c r="PA164" s="247"/>
      <c r="PB164" s="247"/>
      <c r="PC164" s="247"/>
      <c r="PD164" s="247"/>
      <c r="PE164" s="247"/>
      <c r="PF164" s="247"/>
      <c r="PG164" s="247"/>
      <c r="PH164" s="247"/>
      <c r="PI164" s="247"/>
      <c r="PJ164" s="247"/>
      <c r="PK164" s="247"/>
      <c r="PL164" s="247"/>
      <c r="PM164" s="247"/>
      <c r="PN164" s="247"/>
      <c r="PO164" s="247"/>
      <c r="PP164" s="247"/>
      <c r="PQ164" s="247"/>
      <c r="PR164" s="247"/>
      <c r="PS164" s="247"/>
      <c r="PT164" s="247"/>
      <c r="PU164" s="247"/>
      <c r="PV164" s="247"/>
      <c r="PW164" s="247"/>
      <c r="PX164" s="247"/>
      <c r="PY164" s="247"/>
      <c r="PZ164" s="247"/>
      <c r="QA164" s="247"/>
      <c r="QB164" s="247"/>
      <c r="QC164" s="247"/>
      <c r="QD164" s="247"/>
      <c r="QE164" s="247"/>
      <c r="QF164" s="247"/>
      <c r="QG164" s="247"/>
      <c r="QH164" s="247"/>
      <c r="QI164" s="247"/>
      <c r="QJ164" s="247"/>
      <c r="QK164" s="247"/>
      <c r="QL164" s="247"/>
      <c r="QM164" s="247"/>
      <c r="QN164" s="247"/>
      <c r="QO164" s="247"/>
      <c r="QP164" s="247"/>
      <c r="QQ164" s="247"/>
      <c r="QR164" s="247"/>
      <c r="QS164" s="247"/>
      <c r="QT164" s="247"/>
      <c r="QU164" s="247"/>
      <c r="QV164" s="247"/>
      <c r="QW164" s="247"/>
      <c r="QX164" s="247"/>
      <c r="QY164" s="247"/>
      <c r="QZ164" s="247"/>
      <c r="RA164" s="247"/>
      <c r="RB164" s="247"/>
      <c r="RC164" s="247"/>
      <c r="RD164" s="247"/>
      <c r="RE164" s="247"/>
      <c r="RF164" s="247"/>
      <c r="RG164" s="247"/>
      <c r="RH164" s="247"/>
      <c r="RI164" s="247"/>
      <c r="RJ164" s="247"/>
      <c r="RK164" s="247"/>
      <c r="RL164" s="247"/>
      <c r="RM164" s="247"/>
      <c r="RN164" s="247"/>
      <c r="RO164" s="247"/>
      <c r="RP164" s="247"/>
      <c r="RQ164" s="247"/>
      <c r="RR164" s="247"/>
      <c r="RS164" s="247"/>
      <c r="RT164" s="247"/>
      <c r="RU164" s="247"/>
      <c r="RV164" s="247"/>
      <c r="RW164" s="247"/>
      <c r="RX164" s="247"/>
      <c r="RY164" s="247"/>
      <c r="RZ164" s="247"/>
      <c r="SA164" s="247"/>
      <c r="SB164" s="247"/>
      <c r="SC164" s="247"/>
      <c r="SD164" s="247"/>
      <c r="SE164" s="247"/>
      <c r="SF164" s="247"/>
      <c r="SG164" s="247"/>
      <c r="SH164" s="247"/>
      <c r="SI164" s="247"/>
      <c r="SJ164" s="247"/>
      <c r="SK164" s="247"/>
      <c r="SL164" s="247"/>
      <c r="SM164" s="247"/>
      <c r="SN164" s="247"/>
      <c r="SO164" s="247"/>
      <c r="SP164" s="247"/>
      <c r="SQ164" s="247"/>
      <c r="SR164" s="247"/>
      <c r="SS164" s="247"/>
      <c r="ST164" s="247"/>
      <c r="SU164" s="247"/>
      <c r="SV164" s="247"/>
      <c r="SW164" s="247"/>
      <c r="SX164" s="247"/>
      <c r="SY164" s="247"/>
      <c r="SZ164" s="247"/>
      <c r="TA164" s="247"/>
      <c r="TB164" s="247"/>
      <c r="TC164" s="247"/>
      <c r="TD164" s="247"/>
      <c r="TE164" s="247"/>
      <c r="TF164" s="247"/>
      <c r="TG164" s="247"/>
      <c r="TH164" s="247"/>
      <c r="TI164" s="247"/>
      <c r="TJ164" s="247"/>
      <c r="TK164" s="247"/>
      <c r="TL164" s="247"/>
      <c r="TM164" s="247"/>
      <c r="TN164" s="247"/>
      <c r="TO164" s="247"/>
      <c r="TP164" s="247"/>
      <c r="TQ164" s="247"/>
      <c r="TR164" s="247"/>
      <c r="TS164" s="247"/>
      <c r="TT164" s="247"/>
      <c r="TU164" s="247"/>
      <c r="TV164" s="247"/>
      <c r="TW164" s="247"/>
      <c r="TX164" s="247"/>
      <c r="TY164" s="247"/>
      <c r="TZ164" s="247"/>
      <c r="UA164" s="247"/>
      <c r="UB164" s="247"/>
      <c r="UC164" s="247"/>
      <c r="UD164" s="247"/>
      <c r="UE164" s="247"/>
      <c r="UF164" s="247"/>
      <c r="UG164" s="247"/>
      <c r="UH164" s="247"/>
      <c r="UI164" s="247"/>
      <c r="UJ164" s="247"/>
      <c r="UK164" s="247"/>
      <c r="UL164" s="247"/>
      <c r="UM164" s="247"/>
      <c r="UN164" s="247"/>
      <c r="UO164" s="247"/>
      <c r="UP164" s="247"/>
      <c r="UQ164" s="247"/>
      <c r="UR164" s="247"/>
      <c r="US164" s="247"/>
      <c r="UT164" s="247"/>
      <c r="UU164" s="247"/>
      <c r="UV164" s="247"/>
      <c r="UW164" s="247"/>
      <c r="UX164" s="247"/>
      <c r="UY164" s="247"/>
      <c r="UZ164" s="247"/>
      <c r="VA164" s="247"/>
      <c r="VB164" s="247"/>
      <c r="VC164" s="247"/>
      <c r="VD164" s="247"/>
      <c r="VE164" s="247"/>
      <c r="VF164" s="247"/>
      <c r="VG164" s="247"/>
      <c r="VH164" s="247"/>
      <c r="VI164" s="247"/>
      <c r="VJ164" s="247"/>
      <c r="VK164" s="247"/>
      <c r="VL164" s="247"/>
      <c r="VM164" s="247"/>
      <c r="VN164" s="247"/>
      <c r="VO164" s="247"/>
      <c r="VP164" s="247"/>
      <c r="VQ164" s="247"/>
      <c r="VR164" s="247"/>
      <c r="VS164" s="247"/>
      <c r="VT164" s="247"/>
      <c r="VU164" s="247"/>
      <c r="VV164" s="247"/>
      <c r="VW164" s="247"/>
      <c r="VX164" s="247"/>
      <c r="VY164" s="247"/>
      <c r="VZ164" s="247"/>
      <c r="WA164" s="247"/>
      <c r="WB164" s="247"/>
      <c r="WC164" s="247"/>
      <c r="WD164" s="247"/>
      <c r="WE164" s="247"/>
      <c r="WF164" s="247"/>
      <c r="WG164" s="247"/>
      <c r="WH164" s="247"/>
      <c r="WI164" s="247"/>
      <c r="WJ164" s="247"/>
      <c r="WK164" s="247"/>
      <c r="WL164" s="247"/>
      <c r="WM164" s="247"/>
      <c r="WN164" s="247"/>
      <c r="WO164" s="247"/>
      <c r="WP164" s="247"/>
      <c r="WQ164" s="247"/>
      <c r="WR164" s="247"/>
      <c r="WS164" s="247"/>
      <c r="WT164" s="247"/>
      <c r="WU164" s="247"/>
      <c r="WV164" s="247"/>
      <c r="WW164" s="247"/>
      <c r="WX164" s="247"/>
      <c r="WY164" s="247"/>
      <c r="WZ164" s="247"/>
      <c r="XA164" s="247"/>
      <c r="XB164" s="247"/>
      <c r="XC164" s="247"/>
      <c r="XD164" s="247"/>
      <c r="XE164" s="247"/>
      <c r="XF164" s="247"/>
      <c r="XG164" s="247"/>
      <c r="XH164" s="247"/>
      <c r="XI164" s="247"/>
      <c r="XJ164" s="247"/>
      <c r="XK164" s="247"/>
      <c r="XL164" s="247"/>
      <c r="XM164" s="247"/>
      <c r="XN164" s="247"/>
      <c r="XO164" s="247"/>
      <c r="XP164" s="247"/>
      <c r="XQ164" s="247"/>
      <c r="XR164" s="247"/>
      <c r="XS164" s="247"/>
      <c r="XT164" s="247"/>
      <c r="XU164" s="247"/>
      <c r="XV164" s="247"/>
      <c r="XW164" s="247"/>
      <c r="XX164" s="247"/>
      <c r="XY164" s="247"/>
      <c r="XZ164" s="247"/>
      <c r="YA164" s="247"/>
      <c r="YB164" s="247"/>
      <c r="YC164" s="247"/>
      <c r="YD164" s="247"/>
      <c r="YE164" s="247"/>
      <c r="YF164" s="247"/>
      <c r="YG164" s="247"/>
      <c r="YH164" s="247"/>
      <c r="YI164" s="247"/>
      <c r="YJ164" s="247"/>
      <c r="YK164" s="247"/>
      <c r="YL164" s="247"/>
      <c r="YM164" s="247"/>
      <c r="YN164" s="247"/>
      <c r="YO164" s="247"/>
      <c r="YP164" s="247"/>
      <c r="YQ164" s="247"/>
      <c r="YR164" s="247"/>
      <c r="YS164" s="247"/>
      <c r="YT164" s="247"/>
      <c r="YU164" s="247"/>
      <c r="YV164" s="247"/>
      <c r="YW164" s="247"/>
      <c r="YX164" s="247"/>
      <c r="YY164" s="247"/>
      <c r="YZ164" s="247"/>
      <c r="ZA164" s="247"/>
      <c r="ZB164" s="247"/>
      <c r="ZC164" s="247"/>
      <c r="ZD164" s="247"/>
      <c r="ZE164" s="247"/>
      <c r="ZF164" s="247"/>
      <c r="ZG164" s="247"/>
      <c r="ZH164" s="247"/>
      <c r="ZI164" s="247"/>
      <c r="ZJ164" s="247"/>
      <c r="ZK164" s="247"/>
      <c r="ZL164" s="247"/>
      <c r="ZM164" s="247"/>
      <c r="ZN164" s="247"/>
      <c r="ZO164" s="247"/>
      <c r="ZP164" s="247"/>
      <c r="ZQ164" s="247"/>
      <c r="ZR164" s="247"/>
      <c r="ZS164" s="247"/>
      <c r="ZT164" s="247"/>
      <c r="ZU164" s="247"/>
      <c r="ZV164" s="247"/>
      <c r="ZW164" s="247"/>
      <c r="ZX164" s="247"/>
      <c r="ZY164" s="247"/>
      <c r="ZZ164" s="247"/>
      <c r="AAA164" s="247"/>
      <c r="AAB164" s="247"/>
      <c r="AAC164" s="247"/>
      <c r="AAD164" s="247"/>
      <c r="AAE164" s="247"/>
      <c r="AAF164" s="247"/>
      <c r="AAG164" s="247"/>
      <c r="AAH164" s="247"/>
      <c r="AAI164" s="247"/>
      <c r="AAJ164" s="247"/>
      <c r="AAK164" s="247"/>
      <c r="AAL164" s="247"/>
      <c r="AAM164" s="247"/>
      <c r="AAN164" s="247"/>
      <c r="AAO164" s="247"/>
      <c r="AAP164" s="247"/>
      <c r="AAQ164" s="247"/>
      <c r="AAR164" s="247"/>
      <c r="AAS164" s="247"/>
      <c r="AAT164" s="247"/>
      <c r="AAU164" s="247"/>
      <c r="AAV164" s="247"/>
      <c r="AAW164" s="247"/>
      <c r="AAX164" s="247"/>
      <c r="AAY164" s="247"/>
      <c r="AAZ164" s="247"/>
      <c r="ABA164" s="247"/>
      <c r="ABB164" s="247"/>
      <c r="ABC164" s="247"/>
      <c r="ABD164" s="247"/>
      <c r="ABE164" s="247"/>
      <c r="ABF164" s="247"/>
      <c r="ABG164" s="247"/>
      <c r="ABH164" s="247"/>
      <c r="ABI164" s="247"/>
      <c r="ABJ164" s="247"/>
      <c r="ABK164" s="247"/>
      <c r="ABL164" s="247"/>
      <c r="ABM164" s="247"/>
      <c r="ABN164" s="247"/>
      <c r="ABO164" s="247"/>
      <c r="ABP164" s="247"/>
      <c r="ABQ164" s="247"/>
      <c r="ABR164" s="247"/>
      <c r="ABS164" s="247"/>
      <c r="ABT164" s="247"/>
      <c r="ABU164" s="247"/>
      <c r="ABV164" s="247"/>
      <c r="ABW164" s="247"/>
      <c r="ABX164" s="247"/>
      <c r="ABY164" s="247"/>
      <c r="ABZ164" s="247"/>
      <c r="ACA164" s="247"/>
      <c r="ACB164" s="247"/>
      <c r="ACC164" s="247"/>
      <c r="ACD164" s="247"/>
      <c r="ACE164" s="247"/>
      <c r="ACF164" s="247"/>
      <c r="ACG164" s="247"/>
      <c r="ACH164" s="247"/>
      <c r="ACI164" s="247"/>
      <c r="ACJ164" s="247"/>
      <c r="ACK164" s="247"/>
      <c r="ACL164" s="247"/>
      <c r="ACM164" s="247"/>
      <c r="ACN164" s="247"/>
      <c r="ACO164" s="247"/>
      <c r="ACP164" s="247"/>
      <c r="ACQ164" s="247"/>
      <c r="ACR164" s="247"/>
      <c r="ACS164" s="247"/>
      <c r="ACT164" s="247"/>
      <c r="ACU164" s="247"/>
      <c r="ACV164" s="247"/>
      <c r="ACW164" s="247"/>
      <c r="ACX164" s="247"/>
      <c r="ACY164" s="247"/>
      <c r="ACZ164" s="247"/>
      <c r="ADA164" s="247"/>
      <c r="ADB164" s="247"/>
      <c r="ADC164" s="247"/>
      <c r="ADD164" s="247"/>
      <c r="ADE164" s="247"/>
      <c r="ADF164" s="247"/>
      <c r="ADG164" s="247"/>
      <c r="ADH164" s="247"/>
      <c r="ADI164" s="247"/>
      <c r="ADJ164" s="247"/>
      <c r="ADK164" s="247"/>
      <c r="ADL164" s="247"/>
      <c r="ADM164" s="247"/>
      <c r="ADN164" s="247"/>
      <c r="ADO164" s="247"/>
      <c r="ADP164" s="247"/>
      <c r="ADQ164" s="247"/>
      <c r="ADR164" s="247"/>
      <c r="ADS164" s="247"/>
      <c r="ADT164" s="247"/>
      <c r="ADU164" s="247"/>
      <c r="ADV164" s="247"/>
      <c r="ADW164" s="247"/>
      <c r="ADX164" s="247"/>
      <c r="ADY164" s="247"/>
      <c r="ADZ164" s="247"/>
      <c r="AEA164" s="247"/>
      <c r="AEB164" s="247"/>
      <c r="AEC164" s="247"/>
      <c r="AED164" s="247"/>
      <c r="AEE164" s="247"/>
      <c r="AEF164" s="247"/>
      <c r="AEG164" s="247"/>
      <c r="AEH164" s="247"/>
      <c r="AEI164" s="247"/>
      <c r="AEJ164" s="247"/>
      <c r="AEK164" s="247"/>
      <c r="AEL164" s="247"/>
      <c r="AEM164" s="247"/>
      <c r="AEN164" s="247"/>
      <c r="AEO164" s="247"/>
      <c r="AEP164" s="247"/>
      <c r="AEQ164" s="247"/>
      <c r="AER164" s="247"/>
      <c r="AES164" s="247"/>
      <c r="AET164" s="247"/>
      <c r="AEU164" s="247"/>
      <c r="AEV164" s="247"/>
      <c r="AEW164" s="247"/>
      <c r="AEX164" s="247"/>
      <c r="AEY164" s="247"/>
      <c r="AEZ164" s="247"/>
      <c r="AFA164" s="247"/>
      <c r="AFB164" s="247"/>
      <c r="AFC164" s="247"/>
      <c r="AFD164" s="247"/>
      <c r="AFE164" s="247"/>
      <c r="AFF164" s="247"/>
      <c r="AFG164" s="247"/>
      <c r="AFH164" s="247"/>
      <c r="AFI164" s="247"/>
      <c r="AFJ164" s="247"/>
      <c r="AFK164" s="247"/>
      <c r="AFL164" s="247"/>
      <c r="AFM164" s="247"/>
      <c r="AFN164" s="247"/>
      <c r="AFO164" s="247"/>
      <c r="AFP164" s="247"/>
      <c r="AFQ164" s="247"/>
      <c r="AFR164" s="247"/>
      <c r="AFS164" s="247"/>
      <c r="AFT164" s="247"/>
      <c r="AFU164" s="247"/>
      <c r="AFV164" s="247"/>
      <c r="AFW164" s="247"/>
      <c r="AFX164" s="247"/>
      <c r="AFY164" s="247"/>
      <c r="AFZ164" s="247"/>
      <c r="AGA164" s="247"/>
      <c r="AGB164" s="247"/>
      <c r="AGC164" s="247"/>
      <c r="AGD164" s="247"/>
      <c r="AGE164" s="247"/>
      <c r="AGF164" s="247"/>
      <c r="AGG164" s="247"/>
      <c r="AGH164" s="247"/>
      <c r="AGI164" s="247"/>
      <c r="AGJ164" s="247"/>
      <c r="AGK164" s="247"/>
      <c r="AGL164" s="247"/>
      <c r="AGM164" s="247"/>
      <c r="AGN164" s="247"/>
      <c r="AGO164" s="247"/>
      <c r="AGP164" s="247"/>
      <c r="AGQ164" s="247"/>
      <c r="AGR164" s="247"/>
      <c r="AGS164" s="247"/>
      <c r="AGT164" s="247"/>
      <c r="AGU164" s="247"/>
      <c r="AGV164" s="247"/>
      <c r="AGW164" s="247"/>
      <c r="AGX164" s="247"/>
      <c r="AGY164" s="247"/>
      <c r="AGZ164" s="247"/>
      <c r="AHA164" s="247"/>
      <c r="AHB164" s="247"/>
      <c r="AHC164" s="247"/>
      <c r="AHD164" s="247"/>
      <c r="AHE164" s="247"/>
      <c r="AHF164" s="247"/>
      <c r="AHG164" s="247"/>
      <c r="AHH164" s="247"/>
      <c r="AHI164" s="247"/>
      <c r="AHJ164" s="247"/>
      <c r="AHK164" s="247"/>
      <c r="AHL164" s="247"/>
      <c r="AHM164" s="247"/>
      <c r="AHN164" s="247"/>
      <c r="AHO164" s="247"/>
      <c r="AHP164" s="247"/>
      <c r="AHQ164" s="247"/>
      <c r="AHR164" s="247"/>
      <c r="AHS164" s="247"/>
      <c r="AHT164" s="247"/>
      <c r="AHU164" s="247"/>
      <c r="AHV164" s="247"/>
      <c r="AHW164" s="247"/>
      <c r="AHX164" s="247"/>
      <c r="AHY164" s="247"/>
      <c r="AHZ164" s="247"/>
      <c r="AIA164" s="247"/>
      <c r="AIB164" s="247"/>
      <c r="AIC164" s="247"/>
      <c r="AID164" s="247"/>
      <c r="AIE164" s="247"/>
      <c r="AIF164" s="247"/>
      <c r="AIG164" s="247"/>
      <c r="AIH164" s="247"/>
      <c r="AII164" s="247"/>
      <c r="AIJ164" s="247"/>
      <c r="AIK164" s="247"/>
      <c r="AIL164" s="247"/>
      <c r="AIM164" s="247"/>
      <c r="AIN164" s="247"/>
      <c r="AIO164" s="247"/>
      <c r="AIP164" s="247"/>
      <c r="AIQ164" s="247"/>
      <c r="AIR164" s="247"/>
      <c r="AIS164" s="247"/>
      <c r="AIT164" s="247"/>
      <c r="AIU164" s="247"/>
      <c r="AIV164" s="247"/>
      <c r="AIW164" s="247"/>
      <c r="AIX164" s="247"/>
      <c r="AIY164" s="247"/>
      <c r="AIZ164" s="247"/>
      <c r="AJA164" s="247"/>
      <c r="AJB164" s="247"/>
      <c r="AJC164" s="247"/>
      <c r="AJD164" s="247"/>
      <c r="AJE164" s="247"/>
      <c r="AJF164" s="247"/>
      <c r="AJG164" s="247"/>
      <c r="AJH164" s="247"/>
      <c r="AJI164" s="247"/>
      <c r="AJJ164" s="247"/>
      <c r="AJK164" s="247"/>
      <c r="AJL164" s="247"/>
      <c r="AJM164" s="247"/>
      <c r="AJN164" s="247"/>
      <c r="AJO164" s="247"/>
      <c r="AJP164" s="247"/>
      <c r="AJQ164" s="247"/>
      <c r="AJR164" s="247"/>
      <c r="AJS164" s="247"/>
      <c r="AJT164" s="247"/>
      <c r="AJU164" s="247"/>
      <c r="AJV164" s="247"/>
      <c r="AJW164" s="247"/>
      <c r="AJX164" s="247"/>
      <c r="AJY164" s="247"/>
      <c r="AJZ164" s="247"/>
      <c r="AKA164" s="247"/>
      <c r="AKB164" s="247"/>
      <c r="AKC164" s="247"/>
      <c r="AKD164" s="247"/>
      <c r="AKE164" s="247"/>
      <c r="AKF164" s="247"/>
      <c r="AKG164" s="247"/>
      <c r="AKH164" s="247"/>
      <c r="AKI164" s="247"/>
      <c r="AKJ164" s="247"/>
      <c r="AKK164" s="247"/>
      <c r="AKL164" s="247"/>
      <c r="AKM164" s="247"/>
      <c r="AKN164" s="247"/>
      <c r="AKO164" s="247"/>
      <c r="AKP164" s="247"/>
      <c r="AKQ164" s="247"/>
      <c r="AKR164" s="247"/>
      <c r="AKS164" s="247"/>
      <c r="AKT164" s="247"/>
      <c r="AKU164" s="247"/>
      <c r="AKV164" s="247"/>
      <c r="AKW164" s="247"/>
      <c r="AKX164" s="247"/>
      <c r="AKY164" s="247"/>
      <c r="AKZ164" s="247"/>
      <c r="ALA164" s="247"/>
      <c r="ALB164" s="247"/>
      <c r="ALC164" s="247"/>
      <c r="ALD164" s="247"/>
      <c r="ALE164" s="247"/>
      <c r="ALF164" s="247"/>
      <c r="ALG164" s="247"/>
      <c r="ALH164" s="247"/>
      <c r="ALI164" s="247"/>
      <c r="ALJ164" s="247"/>
      <c r="ALK164" s="247"/>
      <c r="ALL164" s="247"/>
      <c r="ALM164" s="247"/>
      <c r="ALN164" s="247"/>
      <c r="ALO164" s="247"/>
      <c r="ALP164" s="247"/>
    </row>
    <row r="165" spans="1:1004" ht="33.75" customHeight="1" x14ac:dyDescent="0.2">
      <c r="A165" s="348">
        <v>7.1800000000000104</v>
      </c>
      <c r="B165" s="345" t="s">
        <v>415</v>
      </c>
      <c r="C165" s="300">
        <v>6.42</v>
      </c>
      <c r="D165" s="325" t="s">
        <v>9</v>
      </c>
      <c r="E165" s="326"/>
      <c r="F165" s="326">
        <f t="shared" si="4"/>
        <v>0</v>
      </c>
      <c r="G165" s="322"/>
      <c r="H165" s="247"/>
      <c r="I165" s="247"/>
      <c r="J165" s="247"/>
      <c r="K165" s="247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7"/>
      <c r="AD165" s="247"/>
      <c r="AE165" s="247"/>
      <c r="AF165" s="247"/>
      <c r="AG165" s="247"/>
      <c r="AH165" s="247"/>
      <c r="AI165" s="247"/>
      <c r="AJ165" s="247"/>
      <c r="AK165" s="247"/>
      <c r="AL165" s="247"/>
      <c r="AM165" s="247"/>
      <c r="AN165" s="247"/>
      <c r="AO165" s="247"/>
      <c r="AP165" s="247"/>
      <c r="AQ165" s="247"/>
      <c r="AR165" s="247"/>
      <c r="AS165" s="247"/>
      <c r="AT165" s="247"/>
      <c r="AU165" s="247"/>
      <c r="AV165" s="247"/>
      <c r="AW165" s="247"/>
      <c r="AX165" s="247"/>
      <c r="AY165" s="247"/>
      <c r="AZ165" s="247"/>
      <c r="BA165" s="247"/>
      <c r="BB165" s="247"/>
      <c r="BC165" s="247"/>
      <c r="BD165" s="247"/>
      <c r="BE165" s="247"/>
      <c r="BF165" s="247"/>
      <c r="BG165" s="247"/>
      <c r="BH165" s="247"/>
      <c r="BI165" s="247"/>
      <c r="BJ165" s="247"/>
      <c r="BK165" s="247"/>
      <c r="BL165" s="247"/>
      <c r="BM165" s="247"/>
      <c r="BN165" s="247"/>
      <c r="BO165" s="247"/>
      <c r="BP165" s="247"/>
      <c r="BQ165" s="247"/>
      <c r="BR165" s="247"/>
      <c r="BS165" s="247"/>
      <c r="BT165" s="247"/>
      <c r="BU165" s="247"/>
      <c r="BV165" s="247"/>
      <c r="BW165" s="247"/>
      <c r="BX165" s="247"/>
      <c r="BY165" s="247"/>
      <c r="BZ165" s="247"/>
      <c r="CA165" s="247"/>
      <c r="CB165" s="247"/>
      <c r="CC165" s="247"/>
      <c r="CD165" s="247"/>
      <c r="CE165" s="247"/>
      <c r="CF165" s="247"/>
      <c r="CG165" s="247"/>
      <c r="CH165" s="247"/>
      <c r="CI165" s="247"/>
      <c r="CJ165" s="247"/>
      <c r="CK165" s="247"/>
      <c r="CL165" s="247"/>
      <c r="CM165" s="247"/>
      <c r="CN165" s="247"/>
      <c r="CO165" s="247"/>
      <c r="CP165" s="247"/>
      <c r="CQ165" s="247"/>
      <c r="CR165" s="247"/>
      <c r="CS165" s="247"/>
      <c r="CT165" s="247"/>
      <c r="CU165" s="247"/>
      <c r="CV165" s="247"/>
      <c r="CW165" s="247"/>
      <c r="CX165" s="247"/>
      <c r="CY165" s="247"/>
      <c r="CZ165" s="247"/>
      <c r="DA165" s="247"/>
      <c r="DB165" s="247"/>
      <c r="DC165" s="247"/>
      <c r="DD165" s="247"/>
      <c r="DE165" s="247"/>
      <c r="DF165" s="247"/>
      <c r="DG165" s="247"/>
      <c r="DH165" s="247"/>
      <c r="DI165" s="247"/>
      <c r="DJ165" s="247"/>
      <c r="DK165" s="247"/>
      <c r="DL165" s="247"/>
      <c r="DM165" s="247"/>
      <c r="DN165" s="247"/>
      <c r="DO165" s="247"/>
      <c r="DP165" s="247"/>
      <c r="DQ165" s="247"/>
      <c r="DR165" s="247"/>
      <c r="DS165" s="247"/>
      <c r="DT165" s="247"/>
      <c r="DU165" s="247"/>
      <c r="DV165" s="247"/>
      <c r="DW165" s="247"/>
      <c r="DX165" s="247"/>
      <c r="DY165" s="247"/>
      <c r="DZ165" s="247"/>
      <c r="EA165" s="247"/>
      <c r="EB165" s="247"/>
      <c r="EC165" s="247"/>
      <c r="ED165" s="247"/>
      <c r="EE165" s="247"/>
      <c r="EF165" s="247"/>
      <c r="EG165" s="247"/>
      <c r="EH165" s="247"/>
      <c r="EI165" s="247"/>
      <c r="EJ165" s="247"/>
      <c r="EK165" s="247"/>
      <c r="EL165" s="247"/>
      <c r="EM165" s="247"/>
      <c r="EN165" s="247"/>
      <c r="EO165" s="247"/>
      <c r="EP165" s="247"/>
      <c r="EQ165" s="247"/>
      <c r="ER165" s="247"/>
      <c r="ES165" s="247"/>
      <c r="ET165" s="247"/>
      <c r="EU165" s="247"/>
      <c r="EV165" s="247"/>
      <c r="EW165" s="247"/>
      <c r="EX165" s="247"/>
      <c r="EY165" s="247"/>
      <c r="EZ165" s="247"/>
      <c r="FA165" s="247"/>
      <c r="FB165" s="247"/>
      <c r="FC165" s="247"/>
      <c r="FD165" s="247"/>
      <c r="FE165" s="247"/>
      <c r="FF165" s="247"/>
      <c r="FG165" s="247"/>
      <c r="FH165" s="247"/>
      <c r="FI165" s="247"/>
      <c r="FJ165" s="247"/>
      <c r="FK165" s="247"/>
      <c r="FL165" s="247"/>
      <c r="FM165" s="247"/>
      <c r="FN165" s="247"/>
      <c r="FO165" s="247"/>
      <c r="FP165" s="247"/>
      <c r="FQ165" s="247"/>
      <c r="FR165" s="247"/>
      <c r="FS165" s="247"/>
      <c r="FT165" s="247"/>
      <c r="FU165" s="247"/>
      <c r="FV165" s="247"/>
      <c r="FW165" s="247"/>
      <c r="FX165" s="247"/>
      <c r="FY165" s="247"/>
      <c r="FZ165" s="247"/>
      <c r="GA165" s="247"/>
      <c r="GB165" s="247"/>
      <c r="GC165" s="247"/>
      <c r="GD165" s="247"/>
      <c r="GE165" s="247"/>
      <c r="GF165" s="247"/>
      <c r="GG165" s="247"/>
      <c r="GH165" s="247"/>
      <c r="GI165" s="247"/>
      <c r="GJ165" s="247"/>
      <c r="GK165" s="247"/>
      <c r="GL165" s="247"/>
      <c r="GM165" s="247"/>
      <c r="GN165" s="247"/>
      <c r="GO165" s="247"/>
      <c r="GP165" s="247"/>
      <c r="GQ165" s="247"/>
      <c r="GR165" s="247"/>
      <c r="GS165" s="247"/>
      <c r="GT165" s="247"/>
      <c r="GU165" s="247"/>
      <c r="GV165" s="247"/>
      <c r="GW165" s="247"/>
      <c r="GX165" s="247"/>
      <c r="GY165" s="247"/>
      <c r="GZ165" s="247"/>
      <c r="HA165" s="247"/>
      <c r="HB165" s="247"/>
      <c r="HC165" s="247"/>
      <c r="HD165" s="247"/>
      <c r="HE165" s="247"/>
      <c r="HF165" s="247"/>
      <c r="HG165" s="247"/>
      <c r="HH165" s="247"/>
      <c r="HI165" s="247"/>
      <c r="HJ165" s="247"/>
      <c r="HK165" s="247"/>
      <c r="HL165" s="247"/>
      <c r="HM165" s="247"/>
      <c r="HN165" s="247"/>
      <c r="HO165" s="247"/>
      <c r="HP165" s="247"/>
      <c r="HQ165" s="247"/>
      <c r="HR165" s="247"/>
      <c r="HS165" s="247"/>
      <c r="HT165" s="247"/>
      <c r="HU165" s="247"/>
      <c r="HV165" s="247"/>
      <c r="HW165" s="247"/>
      <c r="HX165" s="247"/>
      <c r="HY165" s="247"/>
      <c r="HZ165" s="247"/>
      <c r="IA165" s="247"/>
      <c r="IB165" s="247"/>
      <c r="IC165" s="247"/>
      <c r="ID165" s="247"/>
      <c r="IE165" s="247"/>
      <c r="IF165" s="247"/>
      <c r="IG165" s="247"/>
      <c r="IH165" s="247"/>
      <c r="II165" s="247"/>
      <c r="IJ165" s="247"/>
      <c r="IK165" s="247"/>
      <c r="IL165" s="247"/>
      <c r="IM165" s="247"/>
      <c r="IN165" s="247"/>
      <c r="IO165" s="247"/>
      <c r="IP165" s="247"/>
      <c r="IQ165" s="247"/>
      <c r="IR165" s="247"/>
      <c r="IS165" s="247"/>
      <c r="IT165" s="247"/>
      <c r="IU165" s="247"/>
      <c r="IV165" s="247"/>
      <c r="IW165" s="247"/>
      <c r="IX165" s="247"/>
      <c r="IY165" s="247"/>
      <c r="IZ165" s="247"/>
      <c r="JA165" s="247"/>
      <c r="JB165" s="247"/>
      <c r="JC165" s="247"/>
      <c r="JD165" s="247"/>
      <c r="JE165" s="247"/>
      <c r="JF165" s="247"/>
      <c r="JG165" s="247"/>
      <c r="JH165" s="247"/>
      <c r="JI165" s="247"/>
      <c r="JJ165" s="247"/>
      <c r="JK165" s="247"/>
      <c r="JL165" s="247"/>
      <c r="JM165" s="247"/>
      <c r="JN165" s="247"/>
      <c r="JO165" s="247"/>
      <c r="JP165" s="247"/>
      <c r="JQ165" s="247"/>
      <c r="JR165" s="247"/>
      <c r="JS165" s="247"/>
      <c r="JT165" s="247"/>
      <c r="JU165" s="247"/>
      <c r="JV165" s="247"/>
      <c r="JW165" s="247"/>
      <c r="JX165" s="247"/>
      <c r="JY165" s="247"/>
      <c r="JZ165" s="247"/>
      <c r="KA165" s="247"/>
      <c r="KB165" s="247"/>
      <c r="KC165" s="247"/>
      <c r="KD165" s="247"/>
      <c r="KE165" s="247"/>
      <c r="KF165" s="247"/>
      <c r="KG165" s="247"/>
      <c r="KH165" s="247"/>
      <c r="KI165" s="247"/>
      <c r="KJ165" s="247"/>
      <c r="KK165" s="247"/>
      <c r="KL165" s="247"/>
      <c r="KM165" s="247"/>
      <c r="KN165" s="247"/>
      <c r="KO165" s="247"/>
      <c r="KP165" s="247"/>
      <c r="KQ165" s="247"/>
      <c r="KR165" s="247"/>
      <c r="KS165" s="247"/>
      <c r="KT165" s="247"/>
      <c r="KU165" s="247"/>
      <c r="KV165" s="247"/>
      <c r="KW165" s="247"/>
      <c r="KX165" s="247"/>
      <c r="KY165" s="247"/>
      <c r="KZ165" s="247"/>
      <c r="LA165" s="247"/>
      <c r="LB165" s="247"/>
      <c r="LC165" s="247"/>
      <c r="LD165" s="247"/>
      <c r="LE165" s="247"/>
      <c r="LF165" s="247"/>
      <c r="LG165" s="247"/>
      <c r="LH165" s="247"/>
      <c r="LI165" s="247"/>
      <c r="LJ165" s="247"/>
      <c r="LK165" s="247"/>
      <c r="LL165" s="247"/>
      <c r="LM165" s="247"/>
      <c r="LN165" s="247"/>
      <c r="LO165" s="247"/>
      <c r="LP165" s="247"/>
      <c r="LQ165" s="247"/>
      <c r="LR165" s="247"/>
      <c r="LS165" s="247"/>
      <c r="LT165" s="247"/>
      <c r="LU165" s="247"/>
      <c r="LV165" s="247"/>
      <c r="LW165" s="247"/>
      <c r="LX165" s="247"/>
      <c r="LY165" s="247"/>
      <c r="LZ165" s="247"/>
      <c r="MA165" s="247"/>
      <c r="MB165" s="247"/>
      <c r="MC165" s="247"/>
      <c r="MD165" s="247"/>
      <c r="ME165" s="247"/>
      <c r="MF165" s="247"/>
      <c r="MG165" s="247"/>
      <c r="MH165" s="247"/>
      <c r="MI165" s="247"/>
      <c r="MJ165" s="247"/>
      <c r="MK165" s="247"/>
      <c r="ML165" s="247"/>
      <c r="MM165" s="247"/>
      <c r="MN165" s="247"/>
      <c r="MO165" s="247"/>
      <c r="MP165" s="247"/>
      <c r="MQ165" s="247"/>
      <c r="MR165" s="247"/>
      <c r="MS165" s="247"/>
      <c r="MT165" s="247"/>
      <c r="MU165" s="247"/>
      <c r="MV165" s="247"/>
      <c r="MW165" s="247"/>
      <c r="MX165" s="247"/>
      <c r="MY165" s="247"/>
      <c r="MZ165" s="247"/>
      <c r="NA165" s="247"/>
      <c r="NB165" s="247"/>
      <c r="NC165" s="247"/>
      <c r="ND165" s="247"/>
      <c r="NE165" s="247"/>
      <c r="NF165" s="247"/>
      <c r="NG165" s="247"/>
      <c r="NH165" s="247"/>
      <c r="NI165" s="247"/>
      <c r="NJ165" s="247"/>
      <c r="NK165" s="247"/>
      <c r="NL165" s="247"/>
      <c r="NM165" s="247"/>
      <c r="NN165" s="247"/>
      <c r="NO165" s="247"/>
      <c r="NP165" s="247"/>
      <c r="NQ165" s="247"/>
      <c r="NR165" s="247"/>
      <c r="NS165" s="247"/>
      <c r="NT165" s="247"/>
      <c r="NU165" s="247"/>
      <c r="NV165" s="247"/>
      <c r="NW165" s="247"/>
      <c r="NX165" s="247"/>
      <c r="NY165" s="247"/>
      <c r="NZ165" s="247"/>
      <c r="OA165" s="247"/>
      <c r="OB165" s="247"/>
      <c r="OC165" s="247"/>
      <c r="OD165" s="247"/>
      <c r="OE165" s="247"/>
      <c r="OF165" s="247"/>
      <c r="OG165" s="247"/>
      <c r="OH165" s="247"/>
      <c r="OI165" s="247"/>
      <c r="OJ165" s="247"/>
      <c r="OK165" s="247"/>
      <c r="OL165" s="247"/>
      <c r="OM165" s="247"/>
      <c r="ON165" s="247"/>
      <c r="OO165" s="247"/>
      <c r="OP165" s="247"/>
      <c r="OQ165" s="247"/>
      <c r="OR165" s="247"/>
      <c r="OS165" s="247"/>
      <c r="OT165" s="247"/>
      <c r="OU165" s="247"/>
      <c r="OV165" s="247"/>
      <c r="OW165" s="247"/>
      <c r="OX165" s="247"/>
      <c r="OY165" s="247"/>
      <c r="OZ165" s="247"/>
      <c r="PA165" s="247"/>
      <c r="PB165" s="247"/>
      <c r="PC165" s="247"/>
      <c r="PD165" s="247"/>
      <c r="PE165" s="247"/>
      <c r="PF165" s="247"/>
      <c r="PG165" s="247"/>
      <c r="PH165" s="247"/>
      <c r="PI165" s="247"/>
      <c r="PJ165" s="247"/>
      <c r="PK165" s="247"/>
      <c r="PL165" s="247"/>
      <c r="PM165" s="247"/>
      <c r="PN165" s="247"/>
      <c r="PO165" s="247"/>
      <c r="PP165" s="247"/>
      <c r="PQ165" s="247"/>
      <c r="PR165" s="247"/>
      <c r="PS165" s="247"/>
      <c r="PT165" s="247"/>
      <c r="PU165" s="247"/>
      <c r="PV165" s="247"/>
      <c r="PW165" s="247"/>
      <c r="PX165" s="247"/>
      <c r="PY165" s="247"/>
      <c r="PZ165" s="247"/>
      <c r="QA165" s="247"/>
      <c r="QB165" s="247"/>
      <c r="QC165" s="247"/>
      <c r="QD165" s="247"/>
      <c r="QE165" s="247"/>
      <c r="QF165" s="247"/>
      <c r="QG165" s="247"/>
      <c r="QH165" s="247"/>
      <c r="QI165" s="247"/>
      <c r="QJ165" s="247"/>
      <c r="QK165" s="247"/>
      <c r="QL165" s="247"/>
      <c r="QM165" s="247"/>
      <c r="QN165" s="247"/>
      <c r="QO165" s="247"/>
      <c r="QP165" s="247"/>
      <c r="QQ165" s="247"/>
      <c r="QR165" s="247"/>
      <c r="QS165" s="247"/>
      <c r="QT165" s="247"/>
      <c r="QU165" s="247"/>
      <c r="QV165" s="247"/>
      <c r="QW165" s="247"/>
      <c r="QX165" s="247"/>
      <c r="QY165" s="247"/>
      <c r="QZ165" s="247"/>
      <c r="RA165" s="247"/>
      <c r="RB165" s="247"/>
      <c r="RC165" s="247"/>
      <c r="RD165" s="247"/>
      <c r="RE165" s="247"/>
      <c r="RF165" s="247"/>
      <c r="RG165" s="247"/>
      <c r="RH165" s="247"/>
      <c r="RI165" s="247"/>
      <c r="RJ165" s="247"/>
      <c r="RK165" s="247"/>
      <c r="RL165" s="247"/>
      <c r="RM165" s="247"/>
      <c r="RN165" s="247"/>
      <c r="RO165" s="247"/>
      <c r="RP165" s="247"/>
      <c r="RQ165" s="247"/>
      <c r="RR165" s="247"/>
      <c r="RS165" s="247"/>
      <c r="RT165" s="247"/>
      <c r="RU165" s="247"/>
      <c r="RV165" s="247"/>
      <c r="RW165" s="247"/>
      <c r="RX165" s="247"/>
      <c r="RY165" s="247"/>
      <c r="RZ165" s="247"/>
      <c r="SA165" s="247"/>
      <c r="SB165" s="247"/>
      <c r="SC165" s="247"/>
      <c r="SD165" s="247"/>
      <c r="SE165" s="247"/>
      <c r="SF165" s="247"/>
      <c r="SG165" s="247"/>
      <c r="SH165" s="247"/>
      <c r="SI165" s="247"/>
      <c r="SJ165" s="247"/>
      <c r="SK165" s="247"/>
      <c r="SL165" s="247"/>
      <c r="SM165" s="247"/>
      <c r="SN165" s="247"/>
      <c r="SO165" s="247"/>
      <c r="SP165" s="247"/>
      <c r="SQ165" s="247"/>
      <c r="SR165" s="247"/>
      <c r="SS165" s="247"/>
      <c r="ST165" s="247"/>
      <c r="SU165" s="247"/>
      <c r="SV165" s="247"/>
      <c r="SW165" s="247"/>
      <c r="SX165" s="247"/>
      <c r="SY165" s="247"/>
      <c r="SZ165" s="247"/>
      <c r="TA165" s="247"/>
      <c r="TB165" s="247"/>
      <c r="TC165" s="247"/>
      <c r="TD165" s="247"/>
      <c r="TE165" s="247"/>
      <c r="TF165" s="247"/>
      <c r="TG165" s="247"/>
      <c r="TH165" s="247"/>
      <c r="TI165" s="247"/>
      <c r="TJ165" s="247"/>
      <c r="TK165" s="247"/>
      <c r="TL165" s="247"/>
      <c r="TM165" s="247"/>
      <c r="TN165" s="247"/>
      <c r="TO165" s="247"/>
      <c r="TP165" s="247"/>
      <c r="TQ165" s="247"/>
      <c r="TR165" s="247"/>
      <c r="TS165" s="247"/>
      <c r="TT165" s="247"/>
      <c r="TU165" s="247"/>
      <c r="TV165" s="247"/>
      <c r="TW165" s="247"/>
      <c r="TX165" s="247"/>
      <c r="TY165" s="247"/>
      <c r="TZ165" s="247"/>
      <c r="UA165" s="247"/>
      <c r="UB165" s="247"/>
      <c r="UC165" s="247"/>
      <c r="UD165" s="247"/>
      <c r="UE165" s="247"/>
      <c r="UF165" s="247"/>
      <c r="UG165" s="247"/>
      <c r="UH165" s="247"/>
      <c r="UI165" s="247"/>
      <c r="UJ165" s="247"/>
      <c r="UK165" s="247"/>
      <c r="UL165" s="247"/>
      <c r="UM165" s="247"/>
      <c r="UN165" s="247"/>
      <c r="UO165" s="247"/>
      <c r="UP165" s="247"/>
      <c r="UQ165" s="247"/>
      <c r="UR165" s="247"/>
      <c r="US165" s="247"/>
      <c r="UT165" s="247"/>
      <c r="UU165" s="247"/>
      <c r="UV165" s="247"/>
      <c r="UW165" s="247"/>
      <c r="UX165" s="247"/>
      <c r="UY165" s="247"/>
      <c r="UZ165" s="247"/>
      <c r="VA165" s="247"/>
      <c r="VB165" s="247"/>
      <c r="VC165" s="247"/>
      <c r="VD165" s="247"/>
      <c r="VE165" s="247"/>
      <c r="VF165" s="247"/>
      <c r="VG165" s="247"/>
      <c r="VH165" s="247"/>
      <c r="VI165" s="247"/>
      <c r="VJ165" s="247"/>
      <c r="VK165" s="247"/>
      <c r="VL165" s="247"/>
      <c r="VM165" s="247"/>
      <c r="VN165" s="247"/>
      <c r="VO165" s="247"/>
      <c r="VP165" s="247"/>
      <c r="VQ165" s="247"/>
      <c r="VR165" s="247"/>
      <c r="VS165" s="247"/>
      <c r="VT165" s="247"/>
      <c r="VU165" s="247"/>
      <c r="VV165" s="247"/>
      <c r="VW165" s="247"/>
      <c r="VX165" s="247"/>
      <c r="VY165" s="247"/>
      <c r="VZ165" s="247"/>
      <c r="WA165" s="247"/>
      <c r="WB165" s="247"/>
      <c r="WC165" s="247"/>
      <c r="WD165" s="247"/>
      <c r="WE165" s="247"/>
      <c r="WF165" s="247"/>
      <c r="WG165" s="247"/>
      <c r="WH165" s="247"/>
      <c r="WI165" s="247"/>
      <c r="WJ165" s="247"/>
      <c r="WK165" s="247"/>
      <c r="WL165" s="247"/>
      <c r="WM165" s="247"/>
      <c r="WN165" s="247"/>
      <c r="WO165" s="247"/>
      <c r="WP165" s="247"/>
      <c r="WQ165" s="247"/>
      <c r="WR165" s="247"/>
      <c r="WS165" s="247"/>
      <c r="WT165" s="247"/>
      <c r="WU165" s="247"/>
      <c r="WV165" s="247"/>
      <c r="WW165" s="247"/>
      <c r="WX165" s="247"/>
      <c r="WY165" s="247"/>
      <c r="WZ165" s="247"/>
      <c r="XA165" s="247"/>
      <c r="XB165" s="247"/>
      <c r="XC165" s="247"/>
      <c r="XD165" s="247"/>
      <c r="XE165" s="247"/>
      <c r="XF165" s="247"/>
      <c r="XG165" s="247"/>
      <c r="XH165" s="247"/>
      <c r="XI165" s="247"/>
      <c r="XJ165" s="247"/>
      <c r="XK165" s="247"/>
      <c r="XL165" s="247"/>
      <c r="XM165" s="247"/>
      <c r="XN165" s="247"/>
      <c r="XO165" s="247"/>
      <c r="XP165" s="247"/>
      <c r="XQ165" s="247"/>
      <c r="XR165" s="247"/>
      <c r="XS165" s="247"/>
      <c r="XT165" s="247"/>
      <c r="XU165" s="247"/>
      <c r="XV165" s="247"/>
      <c r="XW165" s="247"/>
      <c r="XX165" s="247"/>
      <c r="XY165" s="247"/>
      <c r="XZ165" s="247"/>
      <c r="YA165" s="247"/>
      <c r="YB165" s="247"/>
      <c r="YC165" s="247"/>
      <c r="YD165" s="247"/>
      <c r="YE165" s="247"/>
      <c r="YF165" s="247"/>
      <c r="YG165" s="247"/>
      <c r="YH165" s="247"/>
      <c r="YI165" s="247"/>
      <c r="YJ165" s="247"/>
      <c r="YK165" s="247"/>
      <c r="YL165" s="247"/>
      <c r="YM165" s="247"/>
      <c r="YN165" s="247"/>
      <c r="YO165" s="247"/>
      <c r="YP165" s="247"/>
      <c r="YQ165" s="247"/>
      <c r="YR165" s="247"/>
      <c r="YS165" s="247"/>
      <c r="YT165" s="247"/>
      <c r="YU165" s="247"/>
      <c r="YV165" s="247"/>
      <c r="YW165" s="247"/>
      <c r="YX165" s="247"/>
      <c r="YY165" s="247"/>
      <c r="YZ165" s="247"/>
      <c r="ZA165" s="247"/>
      <c r="ZB165" s="247"/>
      <c r="ZC165" s="247"/>
      <c r="ZD165" s="247"/>
      <c r="ZE165" s="247"/>
      <c r="ZF165" s="247"/>
      <c r="ZG165" s="247"/>
      <c r="ZH165" s="247"/>
      <c r="ZI165" s="247"/>
      <c r="ZJ165" s="247"/>
      <c r="ZK165" s="247"/>
      <c r="ZL165" s="247"/>
      <c r="ZM165" s="247"/>
      <c r="ZN165" s="247"/>
      <c r="ZO165" s="247"/>
      <c r="ZP165" s="247"/>
      <c r="ZQ165" s="247"/>
      <c r="ZR165" s="247"/>
      <c r="ZS165" s="247"/>
      <c r="ZT165" s="247"/>
      <c r="ZU165" s="247"/>
      <c r="ZV165" s="247"/>
      <c r="ZW165" s="247"/>
      <c r="ZX165" s="247"/>
      <c r="ZY165" s="247"/>
      <c r="ZZ165" s="247"/>
      <c r="AAA165" s="247"/>
      <c r="AAB165" s="247"/>
      <c r="AAC165" s="247"/>
      <c r="AAD165" s="247"/>
      <c r="AAE165" s="247"/>
      <c r="AAF165" s="247"/>
      <c r="AAG165" s="247"/>
      <c r="AAH165" s="247"/>
      <c r="AAI165" s="247"/>
      <c r="AAJ165" s="247"/>
      <c r="AAK165" s="247"/>
      <c r="AAL165" s="247"/>
      <c r="AAM165" s="247"/>
      <c r="AAN165" s="247"/>
      <c r="AAO165" s="247"/>
      <c r="AAP165" s="247"/>
      <c r="AAQ165" s="247"/>
      <c r="AAR165" s="247"/>
      <c r="AAS165" s="247"/>
      <c r="AAT165" s="247"/>
      <c r="AAU165" s="247"/>
      <c r="AAV165" s="247"/>
      <c r="AAW165" s="247"/>
      <c r="AAX165" s="247"/>
      <c r="AAY165" s="247"/>
      <c r="AAZ165" s="247"/>
      <c r="ABA165" s="247"/>
      <c r="ABB165" s="247"/>
      <c r="ABC165" s="247"/>
      <c r="ABD165" s="247"/>
      <c r="ABE165" s="247"/>
      <c r="ABF165" s="247"/>
      <c r="ABG165" s="247"/>
      <c r="ABH165" s="247"/>
      <c r="ABI165" s="247"/>
      <c r="ABJ165" s="247"/>
      <c r="ABK165" s="247"/>
      <c r="ABL165" s="247"/>
      <c r="ABM165" s="247"/>
      <c r="ABN165" s="247"/>
      <c r="ABO165" s="247"/>
      <c r="ABP165" s="247"/>
      <c r="ABQ165" s="247"/>
      <c r="ABR165" s="247"/>
      <c r="ABS165" s="247"/>
      <c r="ABT165" s="247"/>
      <c r="ABU165" s="247"/>
      <c r="ABV165" s="247"/>
      <c r="ABW165" s="247"/>
      <c r="ABX165" s="247"/>
      <c r="ABY165" s="247"/>
      <c r="ABZ165" s="247"/>
      <c r="ACA165" s="247"/>
      <c r="ACB165" s="247"/>
      <c r="ACC165" s="247"/>
      <c r="ACD165" s="247"/>
      <c r="ACE165" s="247"/>
      <c r="ACF165" s="247"/>
      <c r="ACG165" s="247"/>
      <c r="ACH165" s="247"/>
      <c r="ACI165" s="247"/>
      <c r="ACJ165" s="247"/>
      <c r="ACK165" s="247"/>
      <c r="ACL165" s="247"/>
      <c r="ACM165" s="247"/>
      <c r="ACN165" s="247"/>
      <c r="ACO165" s="247"/>
      <c r="ACP165" s="247"/>
      <c r="ACQ165" s="247"/>
      <c r="ACR165" s="247"/>
      <c r="ACS165" s="247"/>
      <c r="ACT165" s="247"/>
      <c r="ACU165" s="247"/>
      <c r="ACV165" s="247"/>
      <c r="ACW165" s="247"/>
      <c r="ACX165" s="247"/>
      <c r="ACY165" s="247"/>
      <c r="ACZ165" s="247"/>
      <c r="ADA165" s="247"/>
      <c r="ADB165" s="247"/>
      <c r="ADC165" s="247"/>
      <c r="ADD165" s="247"/>
      <c r="ADE165" s="247"/>
      <c r="ADF165" s="247"/>
      <c r="ADG165" s="247"/>
      <c r="ADH165" s="247"/>
      <c r="ADI165" s="247"/>
      <c r="ADJ165" s="247"/>
      <c r="ADK165" s="247"/>
      <c r="ADL165" s="247"/>
      <c r="ADM165" s="247"/>
      <c r="ADN165" s="247"/>
      <c r="ADO165" s="247"/>
      <c r="ADP165" s="247"/>
      <c r="ADQ165" s="247"/>
      <c r="ADR165" s="247"/>
      <c r="ADS165" s="247"/>
      <c r="ADT165" s="247"/>
      <c r="ADU165" s="247"/>
      <c r="ADV165" s="247"/>
      <c r="ADW165" s="247"/>
      <c r="ADX165" s="247"/>
      <c r="ADY165" s="247"/>
      <c r="ADZ165" s="247"/>
      <c r="AEA165" s="247"/>
      <c r="AEB165" s="247"/>
      <c r="AEC165" s="247"/>
      <c r="AED165" s="247"/>
      <c r="AEE165" s="247"/>
      <c r="AEF165" s="247"/>
      <c r="AEG165" s="247"/>
      <c r="AEH165" s="247"/>
      <c r="AEI165" s="247"/>
      <c r="AEJ165" s="247"/>
      <c r="AEK165" s="247"/>
      <c r="AEL165" s="247"/>
      <c r="AEM165" s="247"/>
      <c r="AEN165" s="247"/>
      <c r="AEO165" s="247"/>
      <c r="AEP165" s="247"/>
      <c r="AEQ165" s="247"/>
      <c r="AER165" s="247"/>
      <c r="AES165" s="247"/>
      <c r="AET165" s="247"/>
      <c r="AEU165" s="247"/>
      <c r="AEV165" s="247"/>
      <c r="AEW165" s="247"/>
      <c r="AEX165" s="247"/>
      <c r="AEY165" s="247"/>
      <c r="AEZ165" s="247"/>
      <c r="AFA165" s="247"/>
      <c r="AFB165" s="247"/>
      <c r="AFC165" s="247"/>
      <c r="AFD165" s="247"/>
      <c r="AFE165" s="247"/>
      <c r="AFF165" s="247"/>
      <c r="AFG165" s="247"/>
      <c r="AFH165" s="247"/>
      <c r="AFI165" s="247"/>
      <c r="AFJ165" s="247"/>
      <c r="AFK165" s="247"/>
      <c r="AFL165" s="247"/>
      <c r="AFM165" s="247"/>
      <c r="AFN165" s="247"/>
      <c r="AFO165" s="247"/>
      <c r="AFP165" s="247"/>
      <c r="AFQ165" s="247"/>
      <c r="AFR165" s="247"/>
      <c r="AFS165" s="247"/>
      <c r="AFT165" s="247"/>
      <c r="AFU165" s="247"/>
      <c r="AFV165" s="247"/>
      <c r="AFW165" s="247"/>
      <c r="AFX165" s="247"/>
      <c r="AFY165" s="247"/>
      <c r="AFZ165" s="247"/>
      <c r="AGA165" s="247"/>
      <c r="AGB165" s="247"/>
      <c r="AGC165" s="247"/>
      <c r="AGD165" s="247"/>
      <c r="AGE165" s="247"/>
      <c r="AGF165" s="247"/>
      <c r="AGG165" s="247"/>
      <c r="AGH165" s="247"/>
      <c r="AGI165" s="247"/>
      <c r="AGJ165" s="247"/>
      <c r="AGK165" s="247"/>
      <c r="AGL165" s="247"/>
      <c r="AGM165" s="247"/>
      <c r="AGN165" s="247"/>
      <c r="AGO165" s="247"/>
      <c r="AGP165" s="247"/>
      <c r="AGQ165" s="247"/>
      <c r="AGR165" s="247"/>
      <c r="AGS165" s="247"/>
      <c r="AGT165" s="247"/>
      <c r="AGU165" s="247"/>
      <c r="AGV165" s="247"/>
      <c r="AGW165" s="247"/>
      <c r="AGX165" s="247"/>
      <c r="AGY165" s="247"/>
      <c r="AGZ165" s="247"/>
      <c r="AHA165" s="247"/>
      <c r="AHB165" s="247"/>
      <c r="AHC165" s="247"/>
      <c r="AHD165" s="247"/>
      <c r="AHE165" s="247"/>
      <c r="AHF165" s="247"/>
      <c r="AHG165" s="247"/>
      <c r="AHH165" s="247"/>
      <c r="AHI165" s="247"/>
      <c r="AHJ165" s="247"/>
      <c r="AHK165" s="247"/>
      <c r="AHL165" s="247"/>
      <c r="AHM165" s="247"/>
      <c r="AHN165" s="247"/>
      <c r="AHO165" s="247"/>
      <c r="AHP165" s="247"/>
      <c r="AHQ165" s="247"/>
      <c r="AHR165" s="247"/>
      <c r="AHS165" s="247"/>
      <c r="AHT165" s="247"/>
      <c r="AHU165" s="247"/>
      <c r="AHV165" s="247"/>
      <c r="AHW165" s="247"/>
      <c r="AHX165" s="247"/>
      <c r="AHY165" s="247"/>
      <c r="AHZ165" s="247"/>
      <c r="AIA165" s="247"/>
      <c r="AIB165" s="247"/>
      <c r="AIC165" s="247"/>
      <c r="AID165" s="247"/>
      <c r="AIE165" s="247"/>
      <c r="AIF165" s="247"/>
      <c r="AIG165" s="247"/>
      <c r="AIH165" s="247"/>
      <c r="AII165" s="247"/>
      <c r="AIJ165" s="247"/>
      <c r="AIK165" s="247"/>
      <c r="AIL165" s="247"/>
      <c r="AIM165" s="247"/>
      <c r="AIN165" s="247"/>
      <c r="AIO165" s="247"/>
      <c r="AIP165" s="247"/>
      <c r="AIQ165" s="247"/>
      <c r="AIR165" s="247"/>
      <c r="AIS165" s="247"/>
      <c r="AIT165" s="247"/>
      <c r="AIU165" s="247"/>
      <c r="AIV165" s="247"/>
      <c r="AIW165" s="247"/>
      <c r="AIX165" s="247"/>
      <c r="AIY165" s="247"/>
      <c r="AIZ165" s="247"/>
      <c r="AJA165" s="247"/>
      <c r="AJB165" s="247"/>
      <c r="AJC165" s="247"/>
      <c r="AJD165" s="247"/>
      <c r="AJE165" s="247"/>
      <c r="AJF165" s="247"/>
      <c r="AJG165" s="247"/>
      <c r="AJH165" s="247"/>
      <c r="AJI165" s="247"/>
      <c r="AJJ165" s="247"/>
      <c r="AJK165" s="247"/>
      <c r="AJL165" s="247"/>
      <c r="AJM165" s="247"/>
      <c r="AJN165" s="247"/>
      <c r="AJO165" s="247"/>
      <c r="AJP165" s="247"/>
      <c r="AJQ165" s="247"/>
      <c r="AJR165" s="247"/>
      <c r="AJS165" s="247"/>
      <c r="AJT165" s="247"/>
      <c r="AJU165" s="247"/>
      <c r="AJV165" s="247"/>
      <c r="AJW165" s="247"/>
      <c r="AJX165" s="247"/>
      <c r="AJY165" s="247"/>
      <c r="AJZ165" s="247"/>
      <c r="AKA165" s="247"/>
      <c r="AKB165" s="247"/>
      <c r="AKC165" s="247"/>
      <c r="AKD165" s="247"/>
      <c r="AKE165" s="247"/>
      <c r="AKF165" s="247"/>
      <c r="AKG165" s="247"/>
      <c r="AKH165" s="247"/>
      <c r="AKI165" s="247"/>
      <c r="AKJ165" s="247"/>
      <c r="AKK165" s="247"/>
      <c r="AKL165" s="247"/>
      <c r="AKM165" s="247"/>
      <c r="AKN165" s="247"/>
      <c r="AKO165" s="247"/>
      <c r="AKP165" s="247"/>
      <c r="AKQ165" s="247"/>
      <c r="AKR165" s="247"/>
      <c r="AKS165" s="247"/>
      <c r="AKT165" s="247"/>
      <c r="AKU165" s="247"/>
      <c r="AKV165" s="247"/>
      <c r="AKW165" s="247"/>
      <c r="AKX165" s="247"/>
      <c r="AKY165" s="247"/>
      <c r="AKZ165" s="247"/>
      <c r="ALA165" s="247"/>
      <c r="ALB165" s="247"/>
      <c r="ALC165" s="247"/>
      <c r="ALD165" s="247"/>
      <c r="ALE165" s="247"/>
      <c r="ALF165" s="247"/>
      <c r="ALG165" s="247"/>
      <c r="ALH165" s="247"/>
      <c r="ALI165" s="247"/>
      <c r="ALJ165" s="247"/>
      <c r="ALK165" s="247"/>
      <c r="ALL165" s="247"/>
      <c r="ALM165" s="247"/>
      <c r="ALN165" s="247"/>
      <c r="ALO165" s="247"/>
      <c r="ALP165" s="247"/>
    </row>
    <row r="166" spans="1:1004" ht="21.75" customHeight="1" x14ac:dyDescent="0.2">
      <c r="A166" s="348">
        <v>7.1900000000000102</v>
      </c>
      <c r="B166" s="303" t="s">
        <v>416</v>
      </c>
      <c r="C166" s="300">
        <v>1</v>
      </c>
      <c r="D166" s="325" t="s">
        <v>3</v>
      </c>
      <c r="E166" s="326"/>
      <c r="F166" s="326">
        <f t="shared" si="4"/>
        <v>0</v>
      </c>
      <c r="G166" s="322"/>
      <c r="H166" s="247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7"/>
      <c r="AE166" s="247"/>
      <c r="AF166" s="247"/>
      <c r="AG166" s="247"/>
      <c r="AH166" s="247"/>
      <c r="AI166" s="247"/>
      <c r="AJ166" s="247"/>
      <c r="AK166" s="247"/>
      <c r="AL166" s="247"/>
      <c r="AM166" s="247"/>
      <c r="AN166" s="247"/>
      <c r="AO166" s="247"/>
      <c r="AP166" s="247"/>
      <c r="AQ166" s="247"/>
      <c r="AR166" s="247"/>
      <c r="AS166" s="247"/>
      <c r="AT166" s="247"/>
      <c r="AU166" s="247"/>
      <c r="AV166" s="247"/>
      <c r="AW166" s="247"/>
      <c r="AX166" s="247"/>
      <c r="AY166" s="247"/>
      <c r="AZ166" s="247"/>
      <c r="BA166" s="247"/>
      <c r="BB166" s="247"/>
      <c r="BC166" s="247"/>
      <c r="BD166" s="247"/>
      <c r="BE166" s="247"/>
      <c r="BF166" s="247"/>
      <c r="BG166" s="247"/>
      <c r="BH166" s="247"/>
      <c r="BI166" s="247"/>
      <c r="BJ166" s="247"/>
      <c r="BK166" s="247"/>
      <c r="BL166" s="247"/>
      <c r="BM166" s="247"/>
      <c r="BN166" s="247"/>
      <c r="BO166" s="247"/>
      <c r="BP166" s="247"/>
      <c r="BQ166" s="247"/>
      <c r="BR166" s="247"/>
      <c r="BS166" s="247"/>
      <c r="BT166" s="247"/>
      <c r="BU166" s="247"/>
      <c r="BV166" s="247"/>
      <c r="BW166" s="247"/>
      <c r="BX166" s="247"/>
      <c r="BY166" s="247"/>
      <c r="BZ166" s="247"/>
      <c r="CA166" s="247"/>
      <c r="CB166" s="247"/>
      <c r="CC166" s="247"/>
      <c r="CD166" s="247"/>
      <c r="CE166" s="247"/>
      <c r="CF166" s="247"/>
      <c r="CG166" s="247"/>
      <c r="CH166" s="247"/>
      <c r="CI166" s="247"/>
      <c r="CJ166" s="247"/>
      <c r="CK166" s="247"/>
      <c r="CL166" s="247"/>
      <c r="CM166" s="247"/>
      <c r="CN166" s="247"/>
      <c r="CO166" s="247"/>
      <c r="CP166" s="247"/>
      <c r="CQ166" s="247"/>
      <c r="CR166" s="247"/>
      <c r="CS166" s="247"/>
      <c r="CT166" s="247"/>
      <c r="CU166" s="247"/>
      <c r="CV166" s="247"/>
      <c r="CW166" s="247"/>
      <c r="CX166" s="247"/>
      <c r="CY166" s="247"/>
      <c r="CZ166" s="247"/>
      <c r="DA166" s="247"/>
      <c r="DB166" s="247"/>
      <c r="DC166" s="247"/>
      <c r="DD166" s="247"/>
      <c r="DE166" s="247"/>
      <c r="DF166" s="247"/>
      <c r="DG166" s="247"/>
      <c r="DH166" s="247"/>
      <c r="DI166" s="247"/>
      <c r="DJ166" s="247"/>
      <c r="DK166" s="247"/>
      <c r="DL166" s="247"/>
      <c r="DM166" s="247"/>
      <c r="DN166" s="247"/>
      <c r="DO166" s="247"/>
      <c r="DP166" s="247"/>
      <c r="DQ166" s="247"/>
      <c r="DR166" s="247"/>
      <c r="DS166" s="247"/>
      <c r="DT166" s="247"/>
      <c r="DU166" s="247"/>
      <c r="DV166" s="247"/>
      <c r="DW166" s="247"/>
      <c r="DX166" s="247"/>
      <c r="DY166" s="247"/>
      <c r="DZ166" s="247"/>
      <c r="EA166" s="247"/>
      <c r="EB166" s="247"/>
      <c r="EC166" s="247"/>
      <c r="ED166" s="247"/>
      <c r="EE166" s="247"/>
      <c r="EF166" s="247"/>
      <c r="EG166" s="247"/>
      <c r="EH166" s="247"/>
      <c r="EI166" s="247"/>
      <c r="EJ166" s="247"/>
      <c r="EK166" s="247"/>
      <c r="EL166" s="247"/>
      <c r="EM166" s="247"/>
      <c r="EN166" s="247"/>
      <c r="EO166" s="247"/>
      <c r="EP166" s="247"/>
      <c r="EQ166" s="247"/>
      <c r="ER166" s="247"/>
      <c r="ES166" s="247"/>
      <c r="ET166" s="247"/>
      <c r="EU166" s="247"/>
      <c r="EV166" s="247"/>
      <c r="EW166" s="247"/>
      <c r="EX166" s="247"/>
      <c r="EY166" s="247"/>
      <c r="EZ166" s="247"/>
      <c r="FA166" s="247"/>
      <c r="FB166" s="247"/>
      <c r="FC166" s="247"/>
      <c r="FD166" s="247"/>
      <c r="FE166" s="247"/>
      <c r="FF166" s="247"/>
      <c r="FG166" s="247"/>
      <c r="FH166" s="247"/>
      <c r="FI166" s="247"/>
      <c r="FJ166" s="247"/>
      <c r="FK166" s="247"/>
      <c r="FL166" s="247"/>
      <c r="FM166" s="247"/>
      <c r="FN166" s="247"/>
      <c r="FO166" s="247"/>
      <c r="FP166" s="247"/>
      <c r="FQ166" s="247"/>
      <c r="FR166" s="247"/>
      <c r="FS166" s="247"/>
      <c r="FT166" s="247"/>
      <c r="FU166" s="247"/>
      <c r="FV166" s="247"/>
      <c r="FW166" s="247"/>
      <c r="FX166" s="247"/>
      <c r="FY166" s="247"/>
      <c r="FZ166" s="247"/>
      <c r="GA166" s="247"/>
      <c r="GB166" s="247"/>
      <c r="GC166" s="247"/>
      <c r="GD166" s="247"/>
      <c r="GE166" s="247"/>
      <c r="GF166" s="247"/>
      <c r="GG166" s="247"/>
      <c r="GH166" s="247"/>
      <c r="GI166" s="247"/>
      <c r="GJ166" s="247"/>
      <c r="GK166" s="247"/>
      <c r="GL166" s="247"/>
      <c r="GM166" s="247"/>
      <c r="GN166" s="247"/>
      <c r="GO166" s="247"/>
      <c r="GP166" s="247"/>
      <c r="GQ166" s="247"/>
      <c r="GR166" s="247"/>
      <c r="GS166" s="247"/>
      <c r="GT166" s="247"/>
      <c r="GU166" s="247"/>
      <c r="GV166" s="247"/>
      <c r="GW166" s="247"/>
      <c r="GX166" s="247"/>
      <c r="GY166" s="247"/>
      <c r="GZ166" s="247"/>
      <c r="HA166" s="247"/>
      <c r="HB166" s="247"/>
      <c r="HC166" s="247"/>
      <c r="HD166" s="247"/>
      <c r="HE166" s="247"/>
      <c r="HF166" s="247"/>
      <c r="HG166" s="247"/>
      <c r="HH166" s="247"/>
      <c r="HI166" s="247"/>
      <c r="HJ166" s="247"/>
      <c r="HK166" s="247"/>
      <c r="HL166" s="247"/>
      <c r="HM166" s="247"/>
      <c r="HN166" s="247"/>
      <c r="HO166" s="247"/>
      <c r="HP166" s="247"/>
      <c r="HQ166" s="247"/>
      <c r="HR166" s="247"/>
      <c r="HS166" s="247"/>
      <c r="HT166" s="247"/>
      <c r="HU166" s="247"/>
      <c r="HV166" s="247"/>
      <c r="HW166" s="247"/>
      <c r="HX166" s="247"/>
      <c r="HY166" s="247"/>
      <c r="HZ166" s="247"/>
      <c r="IA166" s="247"/>
      <c r="IB166" s="247"/>
      <c r="IC166" s="247"/>
      <c r="ID166" s="247"/>
      <c r="IE166" s="247"/>
      <c r="IF166" s="247"/>
      <c r="IG166" s="247"/>
      <c r="IH166" s="247"/>
      <c r="II166" s="247"/>
      <c r="IJ166" s="247"/>
      <c r="IK166" s="247"/>
      <c r="IL166" s="247"/>
      <c r="IM166" s="247"/>
      <c r="IN166" s="247"/>
      <c r="IO166" s="247"/>
      <c r="IP166" s="247"/>
      <c r="IQ166" s="247"/>
      <c r="IR166" s="247"/>
      <c r="IS166" s="247"/>
      <c r="IT166" s="247"/>
      <c r="IU166" s="247"/>
      <c r="IV166" s="247"/>
      <c r="IW166" s="247"/>
      <c r="IX166" s="247"/>
      <c r="IY166" s="247"/>
      <c r="IZ166" s="247"/>
      <c r="JA166" s="247"/>
      <c r="JB166" s="247"/>
      <c r="JC166" s="247"/>
      <c r="JD166" s="247"/>
      <c r="JE166" s="247"/>
      <c r="JF166" s="247"/>
      <c r="JG166" s="247"/>
      <c r="JH166" s="247"/>
      <c r="JI166" s="247"/>
      <c r="JJ166" s="247"/>
      <c r="JK166" s="247"/>
      <c r="JL166" s="247"/>
      <c r="JM166" s="247"/>
      <c r="JN166" s="247"/>
      <c r="JO166" s="247"/>
      <c r="JP166" s="247"/>
      <c r="JQ166" s="247"/>
      <c r="JR166" s="247"/>
      <c r="JS166" s="247"/>
      <c r="JT166" s="247"/>
      <c r="JU166" s="247"/>
      <c r="JV166" s="247"/>
      <c r="JW166" s="247"/>
      <c r="JX166" s="247"/>
      <c r="JY166" s="247"/>
      <c r="JZ166" s="247"/>
      <c r="KA166" s="247"/>
      <c r="KB166" s="247"/>
      <c r="KC166" s="247"/>
      <c r="KD166" s="247"/>
      <c r="KE166" s="247"/>
      <c r="KF166" s="247"/>
      <c r="KG166" s="247"/>
      <c r="KH166" s="247"/>
      <c r="KI166" s="247"/>
      <c r="KJ166" s="247"/>
      <c r="KK166" s="247"/>
      <c r="KL166" s="247"/>
      <c r="KM166" s="247"/>
      <c r="KN166" s="247"/>
      <c r="KO166" s="247"/>
      <c r="KP166" s="247"/>
      <c r="KQ166" s="247"/>
      <c r="KR166" s="247"/>
      <c r="KS166" s="247"/>
      <c r="KT166" s="247"/>
      <c r="KU166" s="247"/>
      <c r="KV166" s="247"/>
      <c r="KW166" s="247"/>
      <c r="KX166" s="247"/>
      <c r="KY166" s="247"/>
      <c r="KZ166" s="247"/>
      <c r="LA166" s="247"/>
      <c r="LB166" s="247"/>
      <c r="LC166" s="247"/>
      <c r="LD166" s="247"/>
      <c r="LE166" s="247"/>
      <c r="LF166" s="247"/>
      <c r="LG166" s="247"/>
      <c r="LH166" s="247"/>
      <c r="LI166" s="247"/>
      <c r="LJ166" s="247"/>
      <c r="LK166" s="247"/>
      <c r="LL166" s="247"/>
      <c r="LM166" s="247"/>
      <c r="LN166" s="247"/>
      <c r="LO166" s="247"/>
      <c r="LP166" s="247"/>
      <c r="LQ166" s="247"/>
      <c r="LR166" s="247"/>
      <c r="LS166" s="247"/>
      <c r="LT166" s="247"/>
      <c r="LU166" s="247"/>
      <c r="LV166" s="247"/>
      <c r="LW166" s="247"/>
      <c r="LX166" s="247"/>
      <c r="LY166" s="247"/>
      <c r="LZ166" s="247"/>
      <c r="MA166" s="247"/>
      <c r="MB166" s="247"/>
      <c r="MC166" s="247"/>
      <c r="MD166" s="247"/>
      <c r="ME166" s="247"/>
      <c r="MF166" s="247"/>
      <c r="MG166" s="247"/>
      <c r="MH166" s="247"/>
      <c r="MI166" s="247"/>
      <c r="MJ166" s="247"/>
      <c r="MK166" s="247"/>
      <c r="ML166" s="247"/>
      <c r="MM166" s="247"/>
      <c r="MN166" s="247"/>
      <c r="MO166" s="247"/>
      <c r="MP166" s="247"/>
      <c r="MQ166" s="247"/>
      <c r="MR166" s="247"/>
      <c r="MS166" s="247"/>
      <c r="MT166" s="247"/>
      <c r="MU166" s="247"/>
      <c r="MV166" s="247"/>
      <c r="MW166" s="247"/>
      <c r="MX166" s="247"/>
      <c r="MY166" s="247"/>
      <c r="MZ166" s="247"/>
      <c r="NA166" s="247"/>
      <c r="NB166" s="247"/>
      <c r="NC166" s="247"/>
      <c r="ND166" s="247"/>
      <c r="NE166" s="247"/>
      <c r="NF166" s="247"/>
      <c r="NG166" s="247"/>
      <c r="NH166" s="247"/>
      <c r="NI166" s="247"/>
      <c r="NJ166" s="247"/>
      <c r="NK166" s="247"/>
      <c r="NL166" s="247"/>
      <c r="NM166" s="247"/>
      <c r="NN166" s="247"/>
      <c r="NO166" s="247"/>
      <c r="NP166" s="247"/>
      <c r="NQ166" s="247"/>
      <c r="NR166" s="247"/>
      <c r="NS166" s="247"/>
      <c r="NT166" s="247"/>
      <c r="NU166" s="247"/>
      <c r="NV166" s="247"/>
      <c r="NW166" s="247"/>
      <c r="NX166" s="247"/>
      <c r="NY166" s="247"/>
      <c r="NZ166" s="247"/>
      <c r="OA166" s="247"/>
      <c r="OB166" s="247"/>
      <c r="OC166" s="247"/>
      <c r="OD166" s="247"/>
      <c r="OE166" s="247"/>
      <c r="OF166" s="247"/>
      <c r="OG166" s="247"/>
      <c r="OH166" s="247"/>
      <c r="OI166" s="247"/>
      <c r="OJ166" s="247"/>
      <c r="OK166" s="247"/>
      <c r="OL166" s="247"/>
      <c r="OM166" s="247"/>
      <c r="ON166" s="247"/>
      <c r="OO166" s="247"/>
      <c r="OP166" s="247"/>
      <c r="OQ166" s="247"/>
      <c r="OR166" s="247"/>
      <c r="OS166" s="247"/>
      <c r="OT166" s="247"/>
      <c r="OU166" s="247"/>
      <c r="OV166" s="247"/>
      <c r="OW166" s="247"/>
      <c r="OX166" s="247"/>
      <c r="OY166" s="247"/>
      <c r="OZ166" s="247"/>
      <c r="PA166" s="247"/>
      <c r="PB166" s="247"/>
      <c r="PC166" s="247"/>
      <c r="PD166" s="247"/>
      <c r="PE166" s="247"/>
      <c r="PF166" s="247"/>
      <c r="PG166" s="247"/>
      <c r="PH166" s="247"/>
      <c r="PI166" s="247"/>
      <c r="PJ166" s="247"/>
      <c r="PK166" s="247"/>
      <c r="PL166" s="247"/>
      <c r="PM166" s="247"/>
      <c r="PN166" s="247"/>
      <c r="PO166" s="247"/>
      <c r="PP166" s="247"/>
      <c r="PQ166" s="247"/>
      <c r="PR166" s="247"/>
      <c r="PS166" s="247"/>
      <c r="PT166" s="247"/>
      <c r="PU166" s="247"/>
      <c r="PV166" s="247"/>
      <c r="PW166" s="247"/>
      <c r="PX166" s="247"/>
      <c r="PY166" s="247"/>
      <c r="PZ166" s="247"/>
      <c r="QA166" s="247"/>
      <c r="QB166" s="247"/>
      <c r="QC166" s="247"/>
      <c r="QD166" s="247"/>
      <c r="QE166" s="247"/>
      <c r="QF166" s="247"/>
      <c r="QG166" s="247"/>
      <c r="QH166" s="247"/>
      <c r="QI166" s="247"/>
      <c r="QJ166" s="247"/>
      <c r="QK166" s="247"/>
      <c r="QL166" s="247"/>
      <c r="QM166" s="247"/>
      <c r="QN166" s="247"/>
      <c r="QO166" s="247"/>
      <c r="QP166" s="247"/>
      <c r="QQ166" s="247"/>
      <c r="QR166" s="247"/>
      <c r="QS166" s="247"/>
      <c r="QT166" s="247"/>
      <c r="QU166" s="247"/>
      <c r="QV166" s="247"/>
      <c r="QW166" s="247"/>
      <c r="QX166" s="247"/>
      <c r="QY166" s="247"/>
      <c r="QZ166" s="247"/>
      <c r="RA166" s="247"/>
      <c r="RB166" s="247"/>
      <c r="RC166" s="247"/>
      <c r="RD166" s="247"/>
      <c r="RE166" s="247"/>
      <c r="RF166" s="247"/>
      <c r="RG166" s="247"/>
      <c r="RH166" s="247"/>
      <c r="RI166" s="247"/>
      <c r="RJ166" s="247"/>
      <c r="RK166" s="247"/>
      <c r="RL166" s="247"/>
      <c r="RM166" s="247"/>
      <c r="RN166" s="247"/>
      <c r="RO166" s="247"/>
      <c r="RP166" s="247"/>
      <c r="RQ166" s="247"/>
      <c r="RR166" s="247"/>
      <c r="RS166" s="247"/>
      <c r="RT166" s="247"/>
      <c r="RU166" s="247"/>
      <c r="RV166" s="247"/>
      <c r="RW166" s="247"/>
      <c r="RX166" s="247"/>
      <c r="RY166" s="247"/>
      <c r="RZ166" s="247"/>
      <c r="SA166" s="247"/>
      <c r="SB166" s="247"/>
      <c r="SC166" s="247"/>
      <c r="SD166" s="247"/>
      <c r="SE166" s="247"/>
      <c r="SF166" s="247"/>
      <c r="SG166" s="247"/>
      <c r="SH166" s="247"/>
      <c r="SI166" s="247"/>
      <c r="SJ166" s="247"/>
      <c r="SK166" s="247"/>
      <c r="SL166" s="247"/>
      <c r="SM166" s="247"/>
      <c r="SN166" s="247"/>
      <c r="SO166" s="247"/>
      <c r="SP166" s="247"/>
      <c r="SQ166" s="247"/>
      <c r="SR166" s="247"/>
      <c r="SS166" s="247"/>
      <c r="ST166" s="247"/>
      <c r="SU166" s="247"/>
      <c r="SV166" s="247"/>
      <c r="SW166" s="247"/>
      <c r="SX166" s="247"/>
      <c r="SY166" s="247"/>
      <c r="SZ166" s="247"/>
      <c r="TA166" s="247"/>
      <c r="TB166" s="247"/>
      <c r="TC166" s="247"/>
      <c r="TD166" s="247"/>
      <c r="TE166" s="247"/>
      <c r="TF166" s="247"/>
      <c r="TG166" s="247"/>
      <c r="TH166" s="247"/>
      <c r="TI166" s="247"/>
      <c r="TJ166" s="247"/>
      <c r="TK166" s="247"/>
      <c r="TL166" s="247"/>
      <c r="TM166" s="247"/>
      <c r="TN166" s="247"/>
      <c r="TO166" s="247"/>
      <c r="TP166" s="247"/>
      <c r="TQ166" s="247"/>
      <c r="TR166" s="247"/>
      <c r="TS166" s="247"/>
      <c r="TT166" s="247"/>
      <c r="TU166" s="247"/>
      <c r="TV166" s="247"/>
      <c r="TW166" s="247"/>
      <c r="TX166" s="247"/>
      <c r="TY166" s="247"/>
      <c r="TZ166" s="247"/>
      <c r="UA166" s="247"/>
      <c r="UB166" s="247"/>
      <c r="UC166" s="247"/>
      <c r="UD166" s="247"/>
      <c r="UE166" s="247"/>
      <c r="UF166" s="247"/>
      <c r="UG166" s="247"/>
      <c r="UH166" s="247"/>
      <c r="UI166" s="247"/>
      <c r="UJ166" s="247"/>
      <c r="UK166" s="247"/>
      <c r="UL166" s="247"/>
      <c r="UM166" s="247"/>
      <c r="UN166" s="247"/>
      <c r="UO166" s="247"/>
      <c r="UP166" s="247"/>
      <c r="UQ166" s="247"/>
      <c r="UR166" s="247"/>
      <c r="US166" s="247"/>
      <c r="UT166" s="247"/>
      <c r="UU166" s="247"/>
      <c r="UV166" s="247"/>
      <c r="UW166" s="247"/>
      <c r="UX166" s="247"/>
      <c r="UY166" s="247"/>
      <c r="UZ166" s="247"/>
      <c r="VA166" s="247"/>
      <c r="VB166" s="247"/>
      <c r="VC166" s="247"/>
      <c r="VD166" s="247"/>
      <c r="VE166" s="247"/>
      <c r="VF166" s="247"/>
      <c r="VG166" s="247"/>
      <c r="VH166" s="247"/>
      <c r="VI166" s="247"/>
      <c r="VJ166" s="247"/>
      <c r="VK166" s="247"/>
      <c r="VL166" s="247"/>
      <c r="VM166" s="247"/>
      <c r="VN166" s="247"/>
      <c r="VO166" s="247"/>
      <c r="VP166" s="247"/>
      <c r="VQ166" s="247"/>
      <c r="VR166" s="247"/>
      <c r="VS166" s="247"/>
      <c r="VT166" s="247"/>
      <c r="VU166" s="247"/>
      <c r="VV166" s="247"/>
      <c r="VW166" s="247"/>
      <c r="VX166" s="247"/>
      <c r="VY166" s="247"/>
      <c r="VZ166" s="247"/>
      <c r="WA166" s="247"/>
      <c r="WB166" s="247"/>
      <c r="WC166" s="247"/>
      <c r="WD166" s="247"/>
      <c r="WE166" s="247"/>
      <c r="WF166" s="247"/>
      <c r="WG166" s="247"/>
      <c r="WH166" s="247"/>
      <c r="WI166" s="247"/>
      <c r="WJ166" s="247"/>
      <c r="WK166" s="247"/>
      <c r="WL166" s="247"/>
      <c r="WM166" s="247"/>
      <c r="WN166" s="247"/>
      <c r="WO166" s="247"/>
      <c r="WP166" s="247"/>
      <c r="WQ166" s="247"/>
      <c r="WR166" s="247"/>
      <c r="WS166" s="247"/>
      <c r="WT166" s="247"/>
      <c r="WU166" s="247"/>
      <c r="WV166" s="247"/>
      <c r="WW166" s="247"/>
      <c r="WX166" s="247"/>
      <c r="WY166" s="247"/>
      <c r="WZ166" s="247"/>
      <c r="XA166" s="247"/>
      <c r="XB166" s="247"/>
      <c r="XC166" s="247"/>
      <c r="XD166" s="247"/>
      <c r="XE166" s="247"/>
      <c r="XF166" s="247"/>
      <c r="XG166" s="247"/>
      <c r="XH166" s="247"/>
      <c r="XI166" s="247"/>
      <c r="XJ166" s="247"/>
      <c r="XK166" s="247"/>
      <c r="XL166" s="247"/>
      <c r="XM166" s="247"/>
      <c r="XN166" s="247"/>
      <c r="XO166" s="247"/>
      <c r="XP166" s="247"/>
      <c r="XQ166" s="247"/>
      <c r="XR166" s="247"/>
      <c r="XS166" s="247"/>
      <c r="XT166" s="247"/>
      <c r="XU166" s="247"/>
      <c r="XV166" s="247"/>
      <c r="XW166" s="247"/>
      <c r="XX166" s="247"/>
      <c r="XY166" s="247"/>
      <c r="XZ166" s="247"/>
      <c r="YA166" s="247"/>
      <c r="YB166" s="247"/>
      <c r="YC166" s="247"/>
      <c r="YD166" s="247"/>
      <c r="YE166" s="247"/>
      <c r="YF166" s="247"/>
      <c r="YG166" s="247"/>
      <c r="YH166" s="247"/>
      <c r="YI166" s="247"/>
      <c r="YJ166" s="247"/>
      <c r="YK166" s="247"/>
      <c r="YL166" s="247"/>
      <c r="YM166" s="247"/>
      <c r="YN166" s="247"/>
      <c r="YO166" s="247"/>
      <c r="YP166" s="247"/>
      <c r="YQ166" s="247"/>
      <c r="YR166" s="247"/>
      <c r="YS166" s="247"/>
      <c r="YT166" s="247"/>
      <c r="YU166" s="247"/>
      <c r="YV166" s="247"/>
      <c r="YW166" s="247"/>
      <c r="YX166" s="247"/>
      <c r="YY166" s="247"/>
      <c r="YZ166" s="247"/>
      <c r="ZA166" s="247"/>
      <c r="ZB166" s="247"/>
      <c r="ZC166" s="247"/>
      <c r="ZD166" s="247"/>
      <c r="ZE166" s="247"/>
      <c r="ZF166" s="247"/>
      <c r="ZG166" s="247"/>
      <c r="ZH166" s="247"/>
      <c r="ZI166" s="247"/>
      <c r="ZJ166" s="247"/>
      <c r="ZK166" s="247"/>
      <c r="ZL166" s="247"/>
      <c r="ZM166" s="247"/>
      <c r="ZN166" s="247"/>
      <c r="ZO166" s="247"/>
      <c r="ZP166" s="247"/>
      <c r="ZQ166" s="247"/>
      <c r="ZR166" s="247"/>
      <c r="ZS166" s="247"/>
      <c r="ZT166" s="247"/>
      <c r="ZU166" s="247"/>
      <c r="ZV166" s="247"/>
      <c r="ZW166" s="247"/>
      <c r="ZX166" s="247"/>
      <c r="ZY166" s="247"/>
      <c r="ZZ166" s="247"/>
      <c r="AAA166" s="247"/>
      <c r="AAB166" s="247"/>
      <c r="AAC166" s="247"/>
      <c r="AAD166" s="247"/>
      <c r="AAE166" s="247"/>
      <c r="AAF166" s="247"/>
      <c r="AAG166" s="247"/>
      <c r="AAH166" s="247"/>
      <c r="AAI166" s="247"/>
      <c r="AAJ166" s="247"/>
      <c r="AAK166" s="247"/>
      <c r="AAL166" s="247"/>
      <c r="AAM166" s="247"/>
      <c r="AAN166" s="247"/>
      <c r="AAO166" s="247"/>
      <c r="AAP166" s="247"/>
      <c r="AAQ166" s="247"/>
      <c r="AAR166" s="247"/>
      <c r="AAS166" s="247"/>
      <c r="AAT166" s="247"/>
      <c r="AAU166" s="247"/>
      <c r="AAV166" s="247"/>
      <c r="AAW166" s="247"/>
      <c r="AAX166" s="247"/>
      <c r="AAY166" s="247"/>
      <c r="AAZ166" s="247"/>
      <c r="ABA166" s="247"/>
      <c r="ABB166" s="247"/>
      <c r="ABC166" s="247"/>
      <c r="ABD166" s="247"/>
      <c r="ABE166" s="247"/>
      <c r="ABF166" s="247"/>
      <c r="ABG166" s="247"/>
      <c r="ABH166" s="247"/>
      <c r="ABI166" s="247"/>
      <c r="ABJ166" s="247"/>
      <c r="ABK166" s="247"/>
      <c r="ABL166" s="247"/>
      <c r="ABM166" s="247"/>
      <c r="ABN166" s="247"/>
      <c r="ABO166" s="247"/>
      <c r="ABP166" s="247"/>
      <c r="ABQ166" s="247"/>
      <c r="ABR166" s="247"/>
      <c r="ABS166" s="247"/>
      <c r="ABT166" s="247"/>
      <c r="ABU166" s="247"/>
      <c r="ABV166" s="247"/>
      <c r="ABW166" s="247"/>
      <c r="ABX166" s="247"/>
      <c r="ABY166" s="247"/>
      <c r="ABZ166" s="247"/>
      <c r="ACA166" s="247"/>
      <c r="ACB166" s="247"/>
      <c r="ACC166" s="247"/>
      <c r="ACD166" s="247"/>
      <c r="ACE166" s="247"/>
      <c r="ACF166" s="247"/>
      <c r="ACG166" s="247"/>
      <c r="ACH166" s="247"/>
      <c r="ACI166" s="247"/>
      <c r="ACJ166" s="247"/>
      <c r="ACK166" s="247"/>
      <c r="ACL166" s="247"/>
      <c r="ACM166" s="247"/>
      <c r="ACN166" s="247"/>
      <c r="ACO166" s="247"/>
      <c r="ACP166" s="247"/>
      <c r="ACQ166" s="247"/>
      <c r="ACR166" s="247"/>
      <c r="ACS166" s="247"/>
      <c r="ACT166" s="247"/>
      <c r="ACU166" s="247"/>
      <c r="ACV166" s="247"/>
      <c r="ACW166" s="247"/>
      <c r="ACX166" s="247"/>
      <c r="ACY166" s="247"/>
      <c r="ACZ166" s="247"/>
      <c r="ADA166" s="247"/>
      <c r="ADB166" s="247"/>
      <c r="ADC166" s="247"/>
      <c r="ADD166" s="247"/>
      <c r="ADE166" s="247"/>
      <c r="ADF166" s="247"/>
      <c r="ADG166" s="247"/>
      <c r="ADH166" s="247"/>
      <c r="ADI166" s="247"/>
      <c r="ADJ166" s="247"/>
      <c r="ADK166" s="247"/>
      <c r="ADL166" s="247"/>
      <c r="ADM166" s="247"/>
      <c r="ADN166" s="247"/>
      <c r="ADO166" s="247"/>
      <c r="ADP166" s="247"/>
      <c r="ADQ166" s="247"/>
      <c r="ADR166" s="247"/>
      <c r="ADS166" s="247"/>
      <c r="ADT166" s="247"/>
      <c r="ADU166" s="247"/>
      <c r="ADV166" s="247"/>
      <c r="ADW166" s="247"/>
      <c r="ADX166" s="247"/>
      <c r="ADY166" s="247"/>
      <c r="ADZ166" s="247"/>
      <c r="AEA166" s="247"/>
      <c r="AEB166" s="247"/>
      <c r="AEC166" s="247"/>
      <c r="AED166" s="247"/>
      <c r="AEE166" s="247"/>
      <c r="AEF166" s="247"/>
      <c r="AEG166" s="247"/>
      <c r="AEH166" s="247"/>
      <c r="AEI166" s="247"/>
      <c r="AEJ166" s="247"/>
      <c r="AEK166" s="247"/>
      <c r="AEL166" s="247"/>
      <c r="AEM166" s="247"/>
      <c r="AEN166" s="247"/>
      <c r="AEO166" s="247"/>
      <c r="AEP166" s="247"/>
      <c r="AEQ166" s="247"/>
      <c r="AER166" s="247"/>
      <c r="AES166" s="247"/>
      <c r="AET166" s="247"/>
      <c r="AEU166" s="247"/>
      <c r="AEV166" s="247"/>
      <c r="AEW166" s="247"/>
      <c r="AEX166" s="247"/>
      <c r="AEY166" s="247"/>
      <c r="AEZ166" s="247"/>
      <c r="AFA166" s="247"/>
      <c r="AFB166" s="247"/>
      <c r="AFC166" s="247"/>
      <c r="AFD166" s="247"/>
      <c r="AFE166" s="247"/>
      <c r="AFF166" s="247"/>
      <c r="AFG166" s="247"/>
      <c r="AFH166" s="247"/>
      <c r="AFI166" s="247"/>
      <c r="AFJ166" s="247"/>
      <c r="AFK166" s="247"/>
      <c r="AFL166" s="247"/>
      <c r="AFM166" s="247"/>
      <c r="AFN166" s="247"/>
      <c r="AFO166" s="247"/>
      <c r="AFP166" s="247"/>
      <c r="AFQ166" s="247"/>
      <c r="AFR166" s="247"/>
      <c r="AFS166" s="247"/>
      <c r="AFT166" s="247"/>
      <c r="AFU166" s="247"/>
      <c r="AFV166" s="247"/>
      <c r="AFW166" s="247"/>
      <c r="AFX166" s="247"/>
      <c r="AFY166" s="247"/>
      <c r="AFZ166" s="247"/>
      <c r="AGA166" s="247"/>
      <c r="AGB166" s="247"/>
      <c r="AGC166" s="247"/>
      <c r="AGD166" s="247"/>
      <c r="AGE166" s="247"/>
      <c r="AGF166" s="247"/>
      <c r="AGG166" s="247"/>
      <c r="AGH166" s="247"/>
      <c r="AGI166" s="247"/>
      <c r="AGJ166" s="247"/>
      <c r="AGK166" s="247"/>
      <c r="AGL166" s="247"/>
      <c r="AGM166" s="247"/>
      <c r="AGN166" s="247"/>
      <c r="AGO166" s="247"/>
      <c r="AGP166" s="247"/>
      <c r="AGQ166" s="247"/>
      <c r="AGR166" s="247"/>
      <c r="AGS166" s="247"/>
      <c r="AGT166" s="247"/>
      <c r="AGU166" s="247"/>
      <c r="AGV166" s="247"/>
      <c r="AGW166" s="247"/>
      <c r="AGX166" s="247"/>
      <c r="AGY166" s="247"/>
      <c r="AGZ166" s="247"/>
      <c r="AHA166" s="247"/>
      <c r="AHB166" s="247"/>
      <c r="AHC166" s="247"/>
      <c r="AHD166" s="247"/>
      <c r="AHE166" s="247"/>
      <c r="AHF166" s="247"/>
      <c r="AHG166" s="247"/>
      <c r="AHH166" s="247"/>
      <c r="AHI166" s="247"/>
      <c r="AHJ166" s="247"/>
      <c r="AHK166" s="247"/>
      <c r="AHL166" s="247"/>
      <c r="AHM166" s="247"/>
      <c r="AHN166" s="247"/>
      <c r="AHO166" s="247"/>
      <c r="AHP166" s="247"/>
      <c r="AHQ166" s="247"/>
      <c r="AHR166" s="247"/>
      <c r="AHS166" s="247"/>
      <c r="AHT166" s="247"/>
      <c r="AHU166" s="247"/>
      <c r="AHV166" s="247"/>
      <c r="AHW166" s="247"/>
      <c r="AHX166" s="247"/>
      <c r="AHY166" s="247"/>
      <c r="AHZ166" s="247"/>
      <c r="AIA166" s="247"/>
      <c r="AIB166" s="247"/>
      <c r="AIC166" s="247"/>
      <c r="AID166" s="247"/>
      <c r="AIE166" s="247"/>
      <c r="AIF166" s="247"/>
      <c r="AIG166" s="247"/>
      <c r="AIH166" s="247"/>
      <c r="AII166" s="247"/>
      <c r="AIJ166" s="247"/>
      <c r="AIK166" s="247"/>
      <c r="AIL166" s="247"/>
      <c r="AIM166" s="247"/>
      <c r="AIN166" s="247"/>
      <c r="AIO166" s="247"/>
      <c r="AIP166" s="247"/>
      <c r="AIQ166" s="247"/>
      <c r="AIR166" s="247"/>
      <c r="AIS166" s="247"/>
      <c r="AIT166" s="247"/>
      <c r="AIU166" s="247"/>
      <c r="AIV166" s="247"/>
      <c r="AIW166" s="247"/>
      <c r="AIX166" s="247"/>
      <c r="AIY166" s="247"/>
      <c r="AIZ166" s="247"/>
      <c r="AJA166" s="247"/>
      <c r="AJB166" s="247"/>
      <c r="AJC166" s="247"/>
      <c r="AJD166" s="247"/>
      <c r="AJE166" s="247"/>
      <c r="AJF166" s="247"/>
      <c r="AJG166" s="247"/>
      <c r="AJH166" s="247"/>
      <c r="AJI166" s="247"/>
      <c r="AJJ166" s="247"/>
      <c r="AJK166" s="247"/>
      <c r="AJL166" s="247"/>
      <c r="AJM166" s="247"/>
      <c r="AJN166" s="247"/>
      <c r="AJO166" s="247"/>
      <c r="AJP166" s="247"/>
      <c r="AJQ166" s="247"/>
      <c r="AJR166" s="247"/>
      <c r="AJS166" s="247"/>
      <c r="AJT166" s="247"/>
      <c r="AJU166" s="247"/>
      <c r="AJV166" s="247"/>
      <c r="AJW166" s="247"/>
      <c r="AJX166" s="247"/>
      <c r="AJY166" s="247"/>
      <c r="AJZ166" s="247"/>
      <c r="AKA166" s="247"/>
      <c r="AKB166" s="247"/>
      <c r="AKC166" s="247"/>
      <c r="AKD166" s="247"/>
      <c r="AKE166" s="247"/>
      <c r="AKF166" s="247"/>
      <c r="AKG166" s="247"/>
      <c r="AKH166" s="247"/>
      <c r="AKI166" s="247"/>
      <c r="AKJ166" s="247"/>
      <c r="AKK166" s="247"/>
      <c r="AKL166" s="247"/>
      <c r="AKM166" s="247"/>
      <c r="AKN166" s="247"/>
      <c r="AKO166" s="247"/>
      <c r="AKP166" s="247"/>
      <c r="AKQ166" s="247"/>
      <c r="AKR166" s="247"/>
      <c r="AKS166" s="247"/>
      <c r="AKT166" s="247"/>
      <c r="AKU166" s="247"/>
      <c r="AKV166" s="247"/>
      <c r="AKW166" s="247"/>
      <c r="AKX166" s="247"/>
      <c r="AKY166" s="247"/>
      <c r="AKZ166" s="247"/>
      <c r="ALA166" s="247"/>
      <c r="ALB166" s="247"/>
      <c r="ALC166" s="247"/>
      <c r="ALD166" s="247"/>
      <c r="ALE166" s="247"/>
      <c r="ALF166" s="247"/>
      <c r="ALG166" s="247"/>
      <c r="ALH166" s="247"/>
      <c r="ALI166" s="247"/>
      <c r="ALJ166" s="247"/>
      <c r="ALK166" s="247"/>
      <c r="ALL166" s="247"/>
      <c r="ALM166" s="247"/>
      <c r="ALN166" s="247"/>
      <c r="ALO166" s="247"/>
      <c r="ALP166" s="247"/>
    </row>
    <row r="167" spans="1:1004" ht="24" customHeight="1" x14ac:dyDescent="0.2">
      <c r="A167" s="348">
        <v>7.2000000000000099</v>
      </c>
      <c r="B167" s="303" t="s">
        <v>166</v>
      </c>
      <c r="C167" s="300">
        <v>1</v>
      </c>
      <c r="D167" s="325" t="s">
        <v>3</v>
      </c>
      <c r="E167" s="326"/>
      <c r="F167" s="326">
        <f t="shared" si="4"/>
        <v>0</v>
      </c>
      <c r="G167" s="322"/>
      <c r="H167" s="247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247"/>
      <c r="AR167" s="247"/>
      <c r="AS167" s="247"/>
      <c r="AT167" s="247"/>
      <c r="AU167" s="247"/>
      <c r="AV167" s="247"/>
      <c r="AW167" s="247"/>
      <c r="AX167" s="247"/>
      <c r="AY167" s="247"/>
      <c r="AZ167" s="247"/>
      <c r="BA167" s="247"/>
      <c r="BB167" s="247"/>
      <c r="BC167" s="247"/>
      <c r="BD167" s="247"/>
      <c r="BE167" s="247"/>
      <c r="BF167" s="247"/>
      <c r="BG167" s="247"/>
      <c r="BH167" s="247"/>
      <c r="BI167" s="247"/>
      <c r="BJ167" s="247"/>
      <c r="BK167" s="247"/>
      <c r="BL167" s="247"/>
      <c r="BM167" s="247"/>
      <c r="BN167" s="247"/>
      <c r="BO167" s="247"/>
      <c r="BP167" s="247"/>
      <c r="BQ167" s="247"/>
      <c r="BR167" s="247"/>
      <c r="BS167" s="247"/>
      <c r="BT167" s="247"/>
      <c r="BU167" s="247"/>
      <c r="BV167" s="247"/>
      <c r="BW167" s="247"/>
      <c r="BX167" s="247"/>
      <c r="BY167" s="247"/>
      <c r="BZ167" s="247"/>
      <c r="CA167" s="247"/>
      <c r="CB167" s="247"/>
      <c r="CC167" s="247"/>
      <c r="CD167" s="247"/>
      <c r="CE167" s="247"/>
      <c r="CF167" s="247"/>
      <c r="CG167" s="247"/>
      <c r="CH167" s="247"/>
      <c r="CI167" s="247"/>
      <c r="CJ167" s="247"/>
      <c r="CK167" s="247"/>
      <c r="CL167" s="247"/>
      <c r="CM167" s="247"/>
      <c r="CN167" s="247"/>
      <c r="CO167" s="247"/>
      <c r="CP167" s="247"/>
      <c r="CQ167" s="247"/>
      <c r="CR167" s="247"/>
      <c r="CS167" s="247"/>
      <c r="CT167" s="247"/>
      <c r="CU167" s="247"/>
      <c r="CV167" s="247"/>
      <c r="CW167" s="247"/>
      <c r="CX167" s="247"/>
      <c r="CY167" s="247"/>
      <c r="CZ167" s="247"/>
      <c r="DA167" s="247"/>
      <c r="DB167" s="247"/>
      <c r="DC167" s="247"/>
      <c r="DD167" s="247"/>
      <c r="DE167" s="247"/>
      <c r="DF167" s="247"/>
      <c r="DG167" s="247"/>
      <c r="DH167" s="247"/>
      <c r="DI167" s="247"/>
      <c r="DJ167" s="247"/>
      <c r="DK167" s="247"/>
      <c r="DL167" s="247"/>
      <c r="DM167" s="247"/>
      <c r="DN167" s="247"/>
      <c r="DO167" s="247"/>
      <c r="DP167" s="247"/>
      <c r="DQ167" s="247"/>
      <c r="DR167" s="247"/>
      <c r="DS167" s="247"/>
      <c r="DT167" s="247"/>
      <c r="DU167" s="247"/>
      <c r="DV167" s="247"/>
      <c r="DW167" s="247"/>
      <c r="DX167" s="247"/>
      <c r="DY167" s="247"/>
      <c r="DZ167" s="247"/>
      <c r="EA167" s="247"/>
      <c r="EB167" s="247"/>
      <c r="EC167" s="247"/>
      <c r="ED167" s="247"/>
      <c r="EE167" s="247"/>
      <c r="EF167" s="247"/>
      <c r="EG167" s="247"/>
      <c r="EH167" s="247"/>
      <c r="EI167" s="247"/>
      <c r="EJ167" s="247"/>
      <c r="EK167" s="247"/>
      <c r="EL167" s="247"/>
      <c r="EM167" s="247"/>
      <c r="EN167" s="247"/>
      <c r="EO167" s="247"/>
      <c r="EP167" s="247"/>
      <c r="EQ167" s="247"/>
      <c r="ER167" s="247"/>
      <c r="ES167" s="247"/>
      <c r="ET167" s="247"/>
      <c r="EU167" s="247"/>
      <c r="EV167" s="247"/>
      <c r="EW167" s="247"/>
      <c r="EX167" s="247"/>
      <c r="EY167" s="247"/>
      <c r="EZ167" s="247"/>
      <c r="FA167" s="247"/>
      <c r="FB167" s="247"/>
      <c r="FC167" s="247"/>
      <c r="FD167" s="247"/>
      <c r="FE167" s="247"/>
      <c r="FF167" s="247"/>
      <c r="FG167" s="247"/>
      <c r="FH167" s="247"/>
      <c r="FI167" s="247"/>
      <c r="FJ167" s="247"/>
      <c r="FK167" s="247"/>
      <c r="FL167" s="247"/>
      <c r="FM167" s="247"/>
      <c r="FN167" s="247"/>
      <c r="FO167" s="247"/>
      <c r="FP167" s="247"/>
      <c r="FQ167" s="247"/>
      <c r="FR167" s="247"/>
      <c r="FS167" s="247"/>
      <c r="FT167" s="247"/>
      <c r="FU167" s="247"/>
      <c r="FV167" s="247"/>
      <c r="FW167" s="247"/>
      <c r="FX167" s="247"/>
      <c r="FY167" s="247"/>
      <c r="FZ167" s="247"/>
      <c r="GA167" s="247"/>
      <c r="GB167" s="247"/>
      <c r="GC167" s="247"/>
      <c r="GD167" s="247"/>
      <c r="GE167" s="247"/>
      <c r="GF167" s="247"/>
      <c r="GG167" s="247"/>
      <c r="GH167" s="247"/>
      <c r="GI167" s="247"/>
      <c r="GJ167" s="247"/>
      <c r="GK167" s="247"/>
      <c r="GL167" s="247"/>
      <c r="GM167" s="247"/>
      <c r="GN167" s="247"/>
      <c r="GO167" s="247"/>
      <c r="GP167" s="247"/>
      <c r="GQ167" s="247"/>
      <c r="GR167" s="247"/>
      <c r="GS167" s="247"/>
      <c r="GT167" s="247"/>
      <c r="GU167" s="247"/>
      <c r="GV167" s="247"/>
      <c r="GW167" s="247"/>
      <c r="GX167" s="247"/>
      <c r="GY167" s="247"/>
      <c r="GZ167" s="247"/>
      <c r="HA167" s="247"/>
      <c r="HB167" s="247"/>
      <c r="HC167" s="247"/>
      <c r="HD167" s="247"/>
      <c r="HE167" s="247"/>
      <c r="HF167" s="247"/>
      <c r="HG167" s="247"/>
      <c r="HH167" s="247"/>
      <c r="HI167" s="247"/>
      <c r="HJ167" s="247"/>
      <c r="HK167" s="247"/>
      <c r="HL167" s="247"/>
      <c r="HM167" s="247"/>
      <c r="HN167" s="247"/>
      <c r="HO167" s="247"/>
      <c r="HP167" s="247"/>
      <c r="HQ167" s="247"/>
      <c r="HR167" s="247"/>
      <c r="HS167" s="247"/>
      <c r="HT167" s="247"/>
      <c r="HU167" s="247"/>
      <c r="HV167" s="247"/>
      <c r="HW167" s="247"/>
      <c r="HX167" s="247"/>
      <c r="HY167" s="247"/>
      <c r="HZ167" s="247"/>
      <c r="IA167" s="247"/>
      <c r="IB167" s="247"/>
      <c r="IC167" s="247"/>
      <c r="ID167" s="247"/>
      <c r="IE167" s="247"/>
      <c r="IF167" s="247"/>
      <c r="IG167" s="247"/>
      <c r="IH167" s="247"/>
      <c r="II167" s="247"/>
      <c r="IJ167" s="247"/>
      <c r="IK167" s="247"/>
      <c r="IL167" s="247"/>
      <c r="IM167" s="247"/>
      <c r="IN167" s="247"/>
      <c r="IO167" s="247"/>
      <c r="IP167" s="247"/>
      <c r="IQ167" s="247"/>
      <c r="IR167" s="247"/>
      <c r="IS167" s="247"/>
      <c r="IT167" s="247"/>
      <c r="IU167" s="247"/>
      <c r="IV167" s="247"/>
      <c r="IW167" s="247"/>
      <c r="IX167" s="247"/>
      <c r="IY167" s="247"/>
      <c r="IZ167" s="247"/>
      <c r="JA167" s="247"/>
      <c r="JB167" s="247"/>
      <c r="JC167" s="247"/>
      <c r="JD167" s="247"/>
      <c r="JE167" s="247"/>
      <c r="JF167" s="247"/>
      <c r="JG167" s="247"/>
      <c r="JH167" s="247"/>
      <c r="JI167" s="247"/>
      <c r="JJ167" s="247"/>
      <c r="JK167" s="247"/>
      <c r="JL167" s="247"/>
      <c r="JM167" s="247"/>
      <c r="JN167" s="247"/>
      <c r="JO167" s="247"/>
      <c r="JP167" s="247"/>
      <c r="JQ167" s="247"/>
      <c r="JR167" s="247"/>
      <c r="JS167" s="247"/>
      <c r="JT167" s="247"/>
      <c r="JU167" s="247"/>
      <c r="JV167" s="247"/>
      <c r="JW167" s="247"/>
      <c r="JX167" s="247"/>
      <c r="JY167" s="247"/>
      <c r="JZ167" s="247"/>
      <c r="KA167" s="247"/>
      <c r="KB167" s="247"/>
      <c r="KC167" s="247"/>
      <c r="KD167" s="247"/>
      <c r="KE167" s="247"/>
      <c r="KF167" s="247"/>
      <c r="KG167" s="247"/>
      <c r="KH167" s="247"/>
      <c r="KI167" s="247"/>
      <c r="KJ167" s="247"/>
      <c r="KK167" s="247"/>
      <c r="KL167" s="247"/>
      <c r="KM167" s="247"/>
      <c r="KN167" s="247"/>
      <c r="KO167" s="247"/>
      <c r="KP167" s="247"/>
      <c r="KQ167" s="247"/>
      <c r="KR167" s="247"/>
      <c r="KS167" s="247"/>
      <c r="KT167" s="247"/>
      <c r="KU167" s="247"/>
      <c r="KV167" s="247"/>
      <c r="KW167" s="247"/>
      <c r="KX167" s="247"/>
      <c r="KY167" s="247"/>
      <c r="KZ167" s="247"/>
      <c r="LA167" s="247"/>
      <c r="LB167" s="247"/>
      <c r="LC167" s="247"/>
      <c r="LD167" s="247"/>
      <c r="LE167" s="247"/>
      <c r="LF167" s="247"/>
      <c r="LG167" s="247"/>
      <c r="LH167" s="247"/>
      <c r="LI167" s="247"/>
      <c r="LJ167" s="247"/>
      <c r="LK167" s="247"/>
      <c r="LL167" s="247"/>
      <c r="LM167" s="247"/>
      <c r="LN167" s="247"/>
      <c r="LO167" s="247"/>
      <c r="LP167" s="247"/>
      <c r="LQ167" s="247"/>
      <c r="LR167" s="247"/>
      <c r="LS167" s="247"/>
      <c r="LT167" s="247"/>
      <c r="LU167" s="247"/>
      <c r="LV167" s="247"/>
      <c r="LW167" s="247"/>
      <c r="LX167" s="247"/>
      <c r="LY167" s="247"/>
      <c r="LZ167" s="247"/>
      <c r="MA167" s="247"/>
      <c r="MB167" s="247"/>
      <c r="MC167" s="247"/>
      <c r="MD167" s="247"/>
      <c r="ME167" s="247"/>
      <c r="MF167" s="247"/>
      <c r="MG167" s="247"/>
      <c r="MH167" s="247"/>
      <c r="MI167" s="247"/>
      <c r="MJ167" s="247"/>
      <c r="MK167" s="247"/>
      <c r="ML167" s="247"/>
      <c r="MM167" s="247"/>
      <c r="MN167" s="247"/>
      <c r="MO167" s="247"/>
      <c r="MP167" s="247"/>
      <c r="MQ167" s="247"/>
      <c r="MR167" s="247"/>
      <c r="MS167" s="247"/>
      <c r="MT167" s="247"/>
      <c r="MU167" s="247"/>
      <c r="MV167" s="247"/>
      <c r="MW167" s="247"/>
      <c r="MX167" s="247"/>
      <c r="MY167" s="247"/>
      <c r="MZ167" s="247"/>
      <c r="NA167" s="247"/>
      <c r="NB167" s="247"/>
      <c r="NC167" s="247"/>
      <c r="ND167" s="247"/>
      <c r="NE167" s="247"/>
      <c r="NF167" s="247"/>
      <c r="NG167" s="247"/>
      <c r="NH167" s="247"/>
      <c r="NI167" s="247"/>
      <c r="NJ167" s="247"/>
      <c r="NK167" s="247"/>
      <c r="NL167" s="247"/>
      <c r="NM167" s="247"/>
      <c r="NN167" s="247"/>
      <c r="NO167" s="247"/>
      <c r="NP167" s="247"/>
      <c r="NQ167" s="247"/>
      <c r="NR167" s="247"/>
      <c r="NS167" s="247"/>
      <c r="NT167" s="247"/>
      <c r="NU167" s="247"/>
      <c r="NV167" s="247"/>
      <c r="NW167" s="247"/>
      <c r="NX167" s="247"/>
      <c r="NY167" s="247"/>
      <c r="NZ167" s="247"/>
      <c r="OA167" s="247"/>
      <c r="OB167" s="247"/>
      <c r="OC167" s="247"/>
      <c r="OD167" s="247"/>
      <c r="OE167" s="247"/>
      <c r="OF167" s="247"/>
      <c r="OG167" s="247"/>
      <c r="OH167" s="247"/>
      <c r="OI167" s="247"/>
      <c r="OJ167" s="247"/>
      <c r="OK167" s="247"/>
      <c r="OL167" s="247"/>
      <c r="OM167" s="247"/>
      <c r="ON167" s="247"/>
      <c r="OO167" s="247"/>
      <c r="OP167" s="247"/>
      <c r="OQ167" s="247"/>
      <c r="OR167" s="247"/>
      <c r="OS167" s="247"/>
      <c r="OT167" s="247"/>
      <c r="OU167" s="247"/>
      <c r="OV167" s="247"/>
      <c r="OW167" s="247"/>
      <c r="OX167" s="247"/>
      <c r="OY167" s="247"/>
      <c r="OZ167" s="247"/>
      <c r="PA167" s="247"/>
      <c r="PB167" s="247"/>
      <c r="PC167" s="247"/>
      <c r="PD167" s="247"/>
      <c r="PE167" s="247"/>
      <c r="PF167" s="247"/>
      <c r="PG167" s="247"/>
      <c r="PH167" s="247"/>
      <c r="PI167" s="247"/>
      <c r="PJ167" s="247"/>
      <c r="PK167" s="247"/>
      <c r="PL167" s="247"/>
      <c r="PM167" s="247"/>
      <c r="PN167" s="247"/>
      <c r="PO167" s="247"/>
      <c r="PP167" s="247"/>
      <c r="PQ167" s="247"/>
      <c r="PR167" s="247"/>
      <c r="PS167" s="247"/>
      <c r="PT167" s="247"/>
      <c r="PU167" s="247"/>
      <c r="PV167" s="247"/>
      <c r="PW167" s="247"/>
      <c r="PX167" s="247"/>
      <c r="PY167" s="247"/>
      <c r="PZ167" s="247"/>
      <c r="QA167" s="247"/>
      <c r="QB167" s="247"/>
      <c r="QC167" s="247"/>
      <c r="QD167" s="247"/>
      <c r="QE167" s="247"/>
      <c r="QF167" s="247"/>
      <c r="QG167" s="247"/>
      <c r="QH167" s="247"/>
      <c r="QI167" s="247"/>
      <c r="QJ167" s="247"/>
      <c r="QK167" s="247"/>
      <c r="QL167" s="247"/>
      <c r="QM167" s="247"/>
      <c r="QN167" s="247"/>
      <c r="QO167" s="247"/>
      <c r="QP167" s="247"/>
      <c r="QQ167" s="247"/>
      <c r="QR167" s="247"/>
      <c r="QS167" s="247"/>
      <c r="QT167" s="247"/>
      <c r="QU167" s="247"/>
      <c r="QV167" s="247"/>
      <c r="QW167" s="247"/>
      <c r="QX167" s="247"/>
      <c r="QY167" s="247"/>
      <c r="QZ167" s="247"/>
      <c r="RA167" s="247"/>
      <c r="RB167" s="247"/>
      <c r="RC167" s="247"/>
      <c r="RD167" s="247"/>
      <c r="RE167" s="247"/>
      <c r="RF167" s="247"/>
      <c r="RG167" s="247"/>
      <c r="RH167" s="247"/>
      <c r="RI167" s="247"/>
      <c r="RJ167" s="247"/>
      <c r="RK167" s="247"/>
      <c r="RL167" s="247"/>
      <c r="RM167" s="247"/>
      <c r="RN167" s="247"/>
      <c r="RO167" s="247"/>
      <c r="RP167" s="247"/>
      <c r="RQ167" s="247"/>
      <c r="RR167" s="247"/>
      <c r="RS167" s="247"/>
      <c r="RT167" s="247"/>
      <c r="RU167" s="247"/>
      <c r="RV167" s="247"/>
      <c r="RW167" s="247"/>
      <c r="RX167" s="247"/>
      <c r="RY167" s="247"/>
      <c r="RZ167" s="247"/>
      <c r="SA167" s="247"/>
      <c r="SB167" s="247"/>
      <c r="SC167" s="247"/>
      <c r="SD167" s="247"/>
      <c r="SE167" s="247"/>
      <c r="SF167" s="247"/>
      <c r="SG167" s="247"/>
      <c r="SH167" s="247"/>
      <c r="SI167" s="247"/>
      <c r="SJ167" s="247"/>
      <c r="SK167" s="247"/>
      <c r="SL167" s="247"/>
      <c r="SM167" s="247"/>
      <c r="SN167" s="247"/>
      <c r="SO167" s="247"/>
      <c r="SP167" s="247"/>
      <c r="SQ167" s="247"/>
      <c r="SR167" s="247"/>
      <c r="SS167" s="247"/>
      <c r="ST167" s="247"/>
      <c r="SU167" s="247"/>
      <c r="SV167" s="247"/>
      <c r="SW167" s="247"/>
      <c r="SX167" s="247"/>
      <c r="SY167" s="247"/>
      <c r="SZ167" s="247"/>
      <c r="TA167" s="247"/>
      <c r="TB167" s="247"/>
      <c r="TC167" s="247"/>
      <c r="TD167" s="247"/>
      <c r="TE167" s="247"/>
      <c r="TF167" s="247"/>
      <c r="TG167" s="247"/>
      <c r="TH167" s="247"/>
      <c r="TI167" s="247"/>
      <c r="TJ167" s="247"/>
      <c r="TK167" s="247"/>
      <c r="TL167" s="247"/>
      <c r="TM167" s="247"/>
      <c r="TN167" s="247"/>
      <c r="TO167" s="247"/>
      <c r="TP167" s="247"/>
      <c r="TQ167" s="247"/>
      <c r="TR167" s="247"/>
      <c r="TS167" s="247"/>
      <c r="TT167" s="247"/>
      <c r="TU167" s="247"/>
      <c r="TV167" s="247"/>
      <c r="TW167" s="247"/>
      <c r="TX167" s="247"/>
      <c r="TY167" s="247"/>
      <c r="TZ167" s="247"/>
      <c r="UA167" s="247"/>
      <c r="UB167" s="247"/>
      <c r="UC167" s="247"/>
      <c r="UD167" s="247"/>
      <c r="UE167" s="247"/>
      <c r="UF167" s="247"/>
      <c r="UG167" s="247"/>
      <c r="UH167" s="247"/>
      <c r="UI167" s="247"/>
      <c r="UJ167" s="247"/>
      <c r="UK167" s="247"/>
      <c r="UL167" s="247"/>
      <c r="UM167" s="247"/>
      <c r="UN167" s="247"/>
      <c r="UO167" s="247"/>
      <c r="UP167" s="247"/>
      <c r="UQ167" s="247"/>
      <c r="UR167" s="247"/>
      <c r="US167" s="247"/>
      <c r="UT167" s="247"/>
      <c r="UU167" s="247"/>
      <c r="UV167" s="247"/>
      <c r="UW167" s="247"/>
      <c r="UX167" s="247"/>
      <c r="UY167" s="247"/>
      <c r="UZ167" s="247"/>
      <c r="VA167" s="247"/>
      <c r="VB167" s="247"/>
      <c r="VC167" s="247"/>
      <c r="VD167" s="247"/>
      <c r="VE167" s="247"/>
      <c r="VF167" s="247"/>
      <c r="VG167" s="247"/>
      <c r="VH167" s="247"/>
      <c r="VI167" s="247"/>
      <c r="VJ167" s="247"/>
      <c r="VK167" s="247"/>
      <c r="VL167" s="247"/>
      <c r="VM167" s="247"/>
      <c r="VN167" s="247"/>
      <c r="VO167" s="247"/>
      <c r="VP167" s="247"/>
      <c r="VQ167" s="247"/>
      <c r="VR167" s="247"/>
      <c r="VS167" s="247"/>
      <c r="VT167" s="247"/>
      <c r="VU167" s="247"/>
      <c r="VV167" s="247"/>
      <c r="VW167" s="247"/>
      <c r="VX167" s="247"/>
      <c r="VY167" s="247"/>
      <c r="VZ167" s="247"/>
      <c r="WA167" s="247"/>
      <c r="WB167" s="247"/>
      <c r="WC167" s="247"/>
      <c r="WD167" s="247"/>
      <c r="WE167" s="247"/>
      <c r="WF167" s="247"/>
      <c r="WG167" s="247"/>
      <c r="WH167" s="247"/>
      <c r="WI167" s="247"/>
      <c r="WJ167" s="247"/>
      <c r="WK167" s="247"/>
      <c r="WL167" s="247"/>
      <c r="WM167" s="247"/>
      <c r="WN167" s="247"/>
      <c r="WO167" s="247"/>
      <c r="WP167" s="247"/>
      <c r="WQ167" s="247"/>
      <c r="WR167" s="247"/>
      <c r="WS167" s="247"/>
      <c r="WT167" s="247"/>
      <c r="WU167" s="247"/>
      <c r="WV167" s="247"/>
      <c r="WW167" s="247"/>
      <c r="WX167" s="247"/>
      <c r="WY167" s="247"/>
      <c r="WZ167" s="247"/>
      <c r="XA167" s="247"/>
      <c r="XB167" s="247"/>
      <c r="XC167" s="247"/>
      <c r="XD167" s="247"/>
      <c r="XE167" s="247"/>
      <c r="XF167" s="247"/>
      <c r="XG167" s="247"/>
      <c r="XH167" s="247"/>
      <c r="XI167" s="247"/>
      <c r="XJ167" s="247"/>
      <c r="XK167" s="247"/>
      <c r="XL167" s="247"/>
      <c r="XM167" s="247"/>
      <c r="XN167" s="247"/>
      <c r="XO167" s="247"/>
      <c r="XP167" s="247"/>
      <c r="XQ167" s="247"/>
      <c r="XR167" s="247"/>
      <c r="XS167" s="247"/>
      <c r="XT167" s="247"/>
      <c r="XU167" s="247"/>
      <c r="XV167" s="247"/>
      <c r="XW167" s="247"/>
      <c r="XX167" s="247"/>
      <c r="XY167" s="247"/>
      <c r="XZ167" s="247"/>
      <c r="YA167" s="247"/>
      <c r="YB167" s="247"/>
      <c r="YC167" s="247"/>
      <c r="YD167" s="247"/>
      <c r="YE167" s="247"/>
      <c r="YF167" s="247"/>
      <c r="YG167" s="247"/>
      <c r="YH167" s="247"/>
      <c r="YI167" s="247"/>
      <c r="YJ167" s="247"/>
      <c r="YK167" s="247"/>
      <c r="YL167" s="247"/>
      <c r="YM167" s="247"/>
      <c r="YN167" s="247"/>
      <c r="YO167" s="247"/>
      <c r="YP167" s="247"/>
      <c r="YQ167" s="247"/>
      <c r="YR167" s="247"/>
      <c r="YS167" s="247"/>
      <c r="YT167" s="247"/>
      <c r="YU167" s="247"/>
      <c r="YV167" s="247"/>
      <c r="YW167" s="247"/>
      <c r="YX167" s="247"/>
      <c r="YY167" s="247"/>
      <c r="YZ167" s="247"/>
      <c r="ZA167" s="247"/>
      <c r="ZB167" s="247"/>
      <c r="ZC167" s="247"/>
      <c r="ZD167" s="247"/>
      <c r="ZE167" s="247"/>
      <c r="ZF167" s="247"/>
      <c r="ZG167" s="247"/>
      <c r="ZH167" s="247"/>
      <c r="ZI167" s="247"/>
      <c r="ZJ167" s="247"/>
      <c r="ZK167" s="247"/>
      <c r="ZL167" s="247"/>
      <c r="ZM167" s="247"/>
      <c r="ZN167" s="247"/>
      <c r="ZO167" s="247"/>
      <c r="ZP167" s="247"/>
      <c r="ZQ167" s="247"/>
      <c r="ZR167" s="247"/>
      <c r="ZS167" s="247"/>
      <c r="ZT167" s="247"/>
      <c r="ZU167" s="247"/>
      <c r="ZV167" s="247"/>
      <c r="ZW167" s="247"/>
      <c r="ZX167" s="247"/>
      <c r="ZY167" s="247"/>
      <c r="ZZ167" s="247"/>
      <c r="AAA167" s="247"/>
      <c r="AAB167" s="247"/>
      <c r="AAC167" s="247"/>
      <c r="AAD167" s="247"/>
      <c r="AAE167" s="247"/>
      <c r="AAF167" s="247"/>
      <c r="AAG167" s="247"/>
      <c r="AAH167" s="247"/>
      <c r="AAI167" s="247"/>
      <c r="AAJ167" s="247"/>
      <c r="AAK167" s="247"/>
      <c r="AAL167" s="247"/>
      <c r="AAM167" s="247"/>
      <c r="AAN167" s="247"/>
      <c r="AAO167" s="247"/>
      <c r="AAP167" s="247"/>
      <c r="AAQ167" s="247"/>
      <c r="AAR167" s="247"/>
      <c r="AAS167" s="247"/>
      <c r="AAT167" s="247"/>
      <c r="AAU167" s="247"/>
      <c r="AAV167" s="247"/>
      <c r="AAW167" s="247"/>
      <c r="AAX167" s="247"/>
      <c r="AAY167" s="247"/>
      <c r="AAZ167" s="247"/>
      <c r="ABA167" s="247"/>
      <c r="ABB167" s="247"/>
      <c r="ABC167" s="247"/>
      <c r="ABD167" s="247"/>
      <c r="ABE167" s="247"/>
      <c r="ABF167" s="247"/>
      <c r="ABG167" s="247"/>
      <c r="ABH167" s="247"/>
      <c r="ABI167" s="247"/>
      <c r="ABJ167" s="247"/>
      <c r="ABK167" s="247"/>
      <c r="ABL167" s="247"/>
      <c r="ABM167" s="247"/>
      <c r="ABN167" s="247"/>
      <c r="ABO167" s="247"/>
      <c r="ABP167" s="247"/>
      <c r="ABQ167" s="247"/>
      <c r="ABR167" s="247"/>
      <c r="ABS167" s="247"/>
      <c r="ABT167" s="247"/>
      <c r="ABU167" s="247"/>
      <c r="ABV167" s="247"/>
      <c r="ABW167" s="247"/>
      <c r="ABX167" s="247"/>
      <c r="ABY167" s="247"/>
      <c r="ABZ167" s="247"/>
      <c r="ACA167" s="247"/>
      <c r="ACB167" s="247"/>
      <c r="ACC167" s="247"/>
      <c r="ACD167" s="247"/>
      <c r="ACE167" s="247"/>
      <c r="ACF167" s="247"/>
      <c r="ACG167" s="247"/>
      <c r="ACH167" s="247"/>
      <c r="ACI167" s="247"/>
      <c r="ACJ167" s="247"/>
      <c r="ACK167" s="247"/>
      <c r="ACL167" s="247"/>
      <c r="ACM167" s="247"/>
      <c r="ACN167" s="247"/>
      <c r="ACO167" s="247"/>
      <c r="ACP167" s="247"/>
      <c r="ACQ167" s="247"/>
      <c r="ACR167" s="247"/>
      <c r="ACS167" s="247"/>
      <c r="ACT167" s="247"/>
      <c r="ACU167" s="247"/>
      <c r="ACV167" s="247"/>
      <c r="ACW167" s="247"/>
      <c r="ACX167" s="247"/>
      <c r="ACY167" s="247"/>
      <c r="ACZ167" s="247"/>
      <c r="ADA167" s="247"/>
      <c r="ADB167" s="247"/>
      <c r="ADC167" s="247"/>
      <c r="ADD167" s="247"/>
      <c r="ADE167" s="247"/>
      <c r="ADF167" s="247"/>
      <c r="ADG167" s="247"/>
      <c r="ADH167" s="247"/>
      <c r="ADI167" s="247"/>
      <c r="ADJ167" s="247"/>
      <c r="ADK167" s="247"/>
      <c r="ADL167" s="247"/>
      <c r="ADM167" s="247"/>
      <c r="ADN167" s="247"/>
      <c r="ADO167" s="247"/>
      <c r="ADP167" s="247"/>
      <c r="ADQ167" s="247"/>
      <c r="ADR167" s="247"/>
      <c r="ADS167" s="247"/>
      <c r="ADT167" s="247"/>
      <c r="ADU167" s="247"/>
      <c r="ADV167" s="247"/>
      <c r="ADW167" s="247"/>
      <c r="ADX167" s="247"/>
      <c r="ADY167" s="247"/>
      <c r="ADZ167" s="247"/>
      <c r="AEA167" s="247"/>
      <c r="AEB167" s="247"/>
      <c r="AEC167" s="247"/>
      <c r="AED167" s="247"/>
      <c r="AEE167" s="247"/>
      <c r="AEF167" s="247"/>
      <c r="AEG167" s="247"/>
      <c r="AEH167" s="247"/>
      <c r="AEI167" s="247"/>
      <c r="AEJ167" s="247"/>
      <c r="AEK167" s="247"/>
      <c r="AEL167" s="247"/>
      <c r="AEM167" s="247"/>
      <c r="AEN167" s="247"/>
      <c r="AEO167" s="247"/>
      <c r="AEP167" s="247"/>
      <c r="AEQ167" s="247"/>
      <c r="AER167" s="247"/>
      <c r="AES167" s="247"/>
      <c r="AET167" s="247"/>
      <c r="AEU167" s="247"/>
      <c r="AEV167" s="247"/>
      <c r="AEW167" s="247"/>
      <c r="AEX167" s="247"/>
      <c r="AEY167" s="247"/>
      <c r="AEZ167" s="247"/>
      <c r="AFA167" s="247"/>
      <c r="AFB167" s="247"/>
      <c r="AFC167" s="247"/>
      <c r="AFD167" s="247"/>
      <c r="AFE167" s="247"/>
      <c r="AFF167" s="247"/>
      <c r="AFG167" s="247"/>
      <c r="AFH167" s="247"/>
      <c r="AFI167" s="247"/>
      <c r="AFJ167" s="247"/>
      <c r="AFK167" s="247"/>
      <c r="AFL167" s="247"/>
      <c r="AFM167" s="247"/>
      <c r="AFN167" s="247"/>
      <c r="AFO167" s="247"/>
      <c r="AFP167" s="247"/>
      <c r="AFQ167" s="247"/>
      <c r="AFR167" s="247"/>
      <c r="AFS167" s="247"/>
      <c r="AFT167" s="247"/>
      <c r="AFU167" s="247"/>
      <c r="AFV167" s="247"/>
      <c r="AFW167" s="247"/>
      <c r="AFX167" s="247"/>
      <c r="AFY167" s="247"/>
      <c r="AFZ167" s="247"/>
      <c r="AGA167" s="247"/>
      <c r="AGB167" s="247"/>
      <c r="AGC167" s="247"/>
      <c r="AGD167" s="247"/>
      <c r="AGE167" s="247"/>
      <c r="AGF167" s="247"/>
      <c r="AGG167" s="247"/>
      <c r="AGH167" s="247"/>
      <c r="AGI167" s="247"/>
      <c r="AGJ167" s="247"/>
      <c r="AGK167" s="247"/>
      <c r="AGL167" s="247"/>
      <c r="AGM167" s="247"/>
      <c r="AGN167" s="247"/>
      <c r="AGO167" s="247"/>
      <c r="AGP167" s="247"/>
      <c r="AGQ167" s="247"/>
      <c r="AGR167" s="247"/>
      <c r="AGS167" s="247"/>
      <c r="AGT167" s="247"/>
      <c r="AGU167" s="247"/>
      <c r="AGV167" s="247"/>
      <c r="AGW167" s="247"/>
      <c r="AGX167" s="247"/>
      <c r="AGY167" s="247"/>
      <c r="AGZ167" s="247"/>
      <c r="AHA167" s="247"/>
      <c r="AHB167" s="247"/>
      <c r="AHC167" s="247"/>
      <c r="AHD167" s="247"/>
      <c r="AHE167" s="247"/>
      <c r="AHF167" s="247"/>
      <c r="AHG167" s="247"/>
      <c r="AHH167" s="247"/>
      <c r="AHI167" s="247"/>
      <c r="AHJ167" s="247"/>
      <c r="AHK167" s="247"/>
      <c r="AHL167" s="247"/>
      <c r="AHM167" s="247"/>
      <c r="AHN167" s="247"/>
      <c r="AHO167" s="247"/>
      <c r="AHP167" s="247"/>
      <c r="AHQ167" s="247"/>
      <c r="AHR167" s="247"/>
      <c r="AHS167" s="247"/>
      <c r="AHT167" s="247"/>
      <c r="AHU167" s="247"/>
      <c r="AHV167" s="247"/>
      <c r="AHW167" s="247"/>
      <c r="AHX167" s="247"/>
      <c r="AHY167" s="247"/>
      <c r="AHZ167" s="247"/>
      <c r="AIA167" s="247"/>
      <c r="AIB167" s="247"/>
      <c r="AIC167" s="247"/>
      <c r="AID167" s="247"/>
      <c r="AIE167" s="247"/>
      <c r="AIF167" s="247"/>
      <c r="AIG167" s="247"/>
      <c r="AIH167" s="247"/>
      <c r="AII167" s="247"/>
      <c r="AIJ167" s="247"/>
      <c r="AIK167" s="247"/>
      <c r="AIL167" s="247"/>
      <c r="AIM167" s="247"/>
      <c r="AIN167" s="247"/>
      <c r="AIO167" s="247"/>
      <c r="AIP167" s="247"/>
      <c r="AIQ167" s="247"/>
      <c r="AIR167" s="247"/>
      <c r="AIS167" s="247"/>
      <c r="AIT167" s="247"/>
      <c r="AIU167" s="247"/>
      <c r="AIV167" s="247"/>
      <c r="AIW167" s="247"/>
      <c r="AIX167" s="247"/>
      <c r="AIY167" s="247"/>
      <c r="AIZ167" s="247"/>
      <c r="AJA167" s="247"/>
      <c r="AJB167" s="247"/>
      <c r="AJC167" s="247"/>
      <c r="AJD167" s="247"/>
      <c r="AJE167" s="247"/>
      <c r="AJF167" s="247"/>
      <c r="AJG167" s="247"/>
      <c r="AJH167" s="247"/>
      <c r="AJI167" s="247"/>
      <c r="AJJ167" s="247"/>
      <c r="AJK167" s="247"/>
      <c r="AJL167" s="247"/>
      <c r="AJM167" s="247"/>
      <c r="AJN167" s="247"/>
      <c r="AJO167" s="247"/>
      <c r="AJP167" s="247"/>
      <c r="AJQ167" s="247"/>
      <c r="AJR167" s="247"/>
      <c r="AJS167" s="247"/>
      <c r="AJT167" s="247"/>
      <c r="AJU167" s="247"/>
      <c r="AJV167" s="247"/>
      <c r="AJW167" s="247"/>
      <c r="AJX167" s="247"/>
      <c r="AJY167" s="247"/>
      <c r="AJZ167" s="247"/>
      <c r="AKA167" s="247"/>
      <c r="AKB167" s="247"/>
      <c r="AKC167" s="247"/>
      <c r="AKD167" s="247"/>
      <c r="AKE167" s="247"/>
      <c r="AKF167" s="247"/>
      <c r="AKG167" s="247"/>
      <c r="AKH167" s="247"/>
      <c r="AKI167" s="247"/>
      <c r="AKJ167" s="247"/>
      <c r="AKK167" s="247"/>
      <c r="AKL167" s="247"/>
      <c r="AKM167" s="247"/>
      <c r="AKN167" s="247"/>
      <c r="AKO167" s="247"/>
      <c r="AKP167" s="247"/>
      <c r="AKQ167" s="247"/>
      <c r="AKR167" s="247"/>
      <c r="AKS167" s="247"/>
      <c r="AKT167" s="247"/>
      <c r="AKU167" s="247"/>
      <c r="AKV167" s="247"/>
      <c r="AKW167" s="247"/>
      <c r="AKX167" s="247"/>
      <c r="AKY167" s="247"/>
      <c r="AKZ167" s="247"/>
      <c r="ALA167" s="247"/>
      <c r="ALB167" s="247"/>
      <c r="ALC167" s="247"/>
      <c r="ALD167" s="247"/>
      <c r="ALE167" s="247"/>
      <c r="ALF167" s="247"/>
      <c r="ALG167" s="247"/>
      <c r="ALH167" s="247"/>
      <c r="ALI167" s="247"/>
      <c r="ALJ167" s="247"/>
      <c r="ALK167" s="247"/>
      <c r="ALL167" s="247"/>
      <c r="ALM167" s="247"/>
      <c r="ALN167" s="247"/>
      <c r="ALO167" s="247"/>
      <c r="ALP167" s="247"/>
    </row>
    <row r="168" spans="1:1004" ht="15.75" x14ac:dyDescent="0.2">
      <c r="A168" s="260"/>
      <c r="B168" s="255"/>
      <c r="C168" s="261"/>
      <c r="D168" s="262"/>
      <c r="E168" s="265"/>
      <c r="F168" s="264"/>
      <c r="G168" s="264">
        <f>SUM(F148:F167)</f>
        <v>0</v>
      </c>
    </row>
    <row r="169" spans="1:1004" ht="16.5" thickBot="1" x14ac:dyDescent="0.25">
      <c r="A169" s="350" t="s">
        <v>393</v>
      </c>
      <c r="B169" s="350"/>
      <c r="C169" s="350"/>
      <c r="D169" s="351"/>
      <c r="E169" s="350"/>
      <c r="F169" s="352"/>
      <c r="G169" s="311">
        <f>SUM(G13:G168)</f>
        <v>0</v>
      </c>
    </row>
    <row r="170" spans="1:1004" ht="18" thickTop="1" thickBot="1" x14ac:dyDescent="0.25">
      <c r="A170" s="364"/>
      <c r="B170" s="363" t="s">
        <v>450</v>
      </c>
      <c r="C170" s="365"/>
      <c r="D170" s="366"/>
      <c r="E170" s="367"/>
      <c r="F170" s="367"/>
      <c r="G170" s="368">
        <f>+SUM(F13:F169)</f>
        <v>0</v>
      </c>
    </row>
    <row r="171" spans="1:1004" ht="17.25" thickTop="1" x14ac:dyDescent="0.2">
      <c r="A171" s="369"/>
      <c r="B171" s="370"/>
      <c r="C171" s="371"/>
      <c r="D171" s="371"/>
      <c r="E171" s="371"/>
      <c r="F171" s="371"/>
      <c r="G171" s="372"/>
    </row>
    <row r="172" spans="1:1004" ht="16.5" x14ac:dyDescent="0.2">
      <c r="A172" s="355"/>
      <c r="B172" s="356" t="s">
        <v>451</v>
      </c>
      <c r="C172" s="357"/>
      <c r="D172" s="358">
        <v>0.1</v>
      </c>
      <c r="E172" s="359"/>
      <c r="F172" s="359">
        <f>D172*G169</f>
        <v>0</v>
      </c>
      <c r="G172" s="360"/>
    </row>
    <row r="173" spans="1:1004" ht="16.5" x14ac:dyDescent="0.2">
      <c r="A173" s="355"/>
      <c r="B173" s="356" t="s">
        <v>452</v>
      </c>
      <c r="C173" s="357"/>
      <c r="D173" s="358">
        <v>2.5000000000000001E-2</v>
      </c>
      <c r="E173" s="359"/>
      <c r="F173" s="359">
        <f>D173*G169</f>
        <v>0</v>
      </c>
      <c r="G173" s="360"/>
    </row>
    <row r="174" spans="1:1004" ht="16.5" x14ac:dyDescent="0.2">
      <c r="A174" s="355"/>
      <c r="B174" s="356" t="s">
        <v>453</v>
      </c>
      <c r="C174" s="357"/>
      <c r="D174" s="358">
        <v>5.3499999999999999E-2</v>
      </c>
      <c r="E174" s="359"/>
      <c r="F174" s="359">
        <f>D174*G169</f>
        <v>0</v>
      </c>
      <c r="G174" s="360"/>
    </row>
    <row r="175" spans="1:1004" ht="16.5" x14ac:dyDescent="0.2">
      <c r="A175" s="355"/>
      <c r="B175" s="356" t="s">
        <v>454</v>
      </c>
      <c r="C175" s="357"/>
      <c r="D175" s="358">
        <v>0.02</v>
      </c>
      <c r="E175" s="359"/>
      <c r="F175" s="359">
        <f>D175*G169</f>
        <v>0</v>
      </c>
      <c r="G175" s="360"/>
    </row>
    <row r="176" spans="1:1004" ht="16.5" x14ac:dyDescent="0.2">
      <c r="A176" s="355"/>
      <c r="B176" s="356" t="s">
        <v>455</v>
      </c>
      <c r="C176" s="357"/>
      <c r="D176" s="358">
        <v>0.01</v>
      </c>
      <c r="E176" s="359"/>
      <c r="F176" s="359">
        <f>D176*G169</f>
        <v>0</v>
      </c>
      <c r="G176" s="360"/>
    </row>
    <row r="177" spans="1:7" ht="16.5" x14ac:dyDescent="0.2">
      <c r="A177" s="355"/>
      <c r="B177" s="356" t="s">
        <v>456</v>
      </c>
      <c r="C177" s="357"/>
      <c r="D177" s="358">
        <v>0.05</v>
      </c>
      <c r="E177" s="359"/>
      <c r="F177" s="359">
        <f>D177*G169</f>
        <v>0</v>
      </c>
      <c r="G177" s="360"/>
    </row>
    <row r="178" spans="1:7" ht="17.25" thickBot="1" x14ac:dyDescent="0.25">
      <c r="A178" s="355"/>
      <c r="B178" s="356"/>
      <c r="C178" s="357"/>
      <c r="D178" s="361"/>
      <c r="E178" s="359"/>
      <c r="F178" s="359"/>
      <c r="G178" s="362"/>
    </row>
    <row r="179" spans="1:7" ht="18" thickTop="1" thickBot="1" x14ac:dyDescent="0.25">
      <c r="A179" s="373"/>
      <c r="B179" s="374" t="s">
        <v>457</v>
      </c>
      <c r="C179" s="375"/>
      <c r="D179" s="376"/>
      <c r="E179" s="377"/>
      <c r="F179" s="377"/>
      <c r="G179" s="378">
        <f>SUM(F172:F177)</f>
        <v>0</v>
      </c>
    </row>
    <row r="180" spans="1:7" ht="18" thickTop="1" thickBot="1" x14ac:dyDescent="0.25">
      <c r="A180" s="379"/>
      <c r="B180" s="380"/>
      <c r="C180" s="381"/>
      <c r="D180" s="382"/>
      <c r="E180" s="383"/>
      <c r="F180" s="383"/>
      <c r="G180" s="384"/>
    </row>
    <row r="181" spans="1:7" ht="18" thickTop="1" thickBot="1" x14ac:dyDescent="0.25">
      <c r="A181" s="373"/>
      <c r="B181" s="374" t="s">
        <v>458</v>
      </c>
      <c r="C181" s="375"/>
      <c r="D181" s="376"/>
      <c r="E181" s="377"/>
      <c r="F181" s="377"/>
      <c r="G181" s="378">
        <f>+G179+G169</f>
        <v>0</v>
      </c>
    </row>
    <row r="182" spans="1:7" ht="18" thickTop="1" thickBot="1" x14ac:dyDescent="0.25">
      <c r="A182" s="379"/>
      <c r="B182" s="380"/>
      <c r="C182" s="381"/>
      <c r="D182" s="382"/>
      <c r="E182" s="383"/>
      <c r="F182" s="383"/>
      <c r="G182" s="384"/>
    </row>
    <row r="183" spans="1:7" ht="19.5" thickTop="1" thickBot="1" x14ac:dyDescent="0.25">
      <c r="A183" s="385"/>
      <c r="B183" s="374" t="s">
        <v>459</v>
      </c>
      <c r="C183" s="386"/>
      <c r="D183" s="387">
        <v>0.03</v>
      </c>
      <c r="E183" s="388"/>
      <c r="F183" s="388"/>
      <c r="G183" s="378">
        <f>+G179*D183</f>
        <v>0</v>
      </c>
    </row>
    <row r="184" spans="1:7" ht="18" thickTop="1" thickBot="1" x14ac:dyDescent="0.25">
      <c r="A184" s="379"/>
      <c r="B184" s="380"/>
      <c r="C184" s="381"/>
      <c r="D184" s="382"/>
      <c r="E184" s="383"/>
      <c r="F184" s="383"/>
      <c r="G184" s="384"/>
    </row>
    <row r="185" spans="1:7" ht="18" thickTop="1" thickBot="1" x14ac:dyDescent="0.25">
      <c r="A185" s="373"/>
      <c r="B185" s="374" t="s">
        <v>460</v>
      </c>
      <c r="C185" s="375"/>
      <c r="D185" s="366">
        <v>0.06</v>
      </c>
      <c r="E185" s="377"/>
      <c r="F185" s="377"/>
      <c r="G185" s="378">
        <f>D185*G169</f>
        <v>0</v>
      </c>
    </row>
    <row r="186" spans="1:7" ht="18" thickTop="1" thickBot="1" x14ac:dyDescent="0.25">
      <c r="A186" s="389"/>
      <c r="B186" s="390"/>
      <c r="C186" s="391"/>
      <c r="D186" s="392"/>
      <c r="E186" s="393"/>
      <c r="F186" s="393"/>
      <c r="G186" s="394"/>
    </row>
    <row r="187" spans="1:7" ht="18" thickTop="1" thickBot="1" x14ac:dyDescent="0.25">
      <c r="A187" s="364"/>
      <c r="B187" s="363" t="s">
        <v>461</v>
      </c>
      <c r="C187" s="365"/>
      <c r="D187" s="366">
        <f>1/1000</f>
        <v>1E-3</v>
      </c>
      <c r="E187" s="367"/>
      <c r="F187" s="367"/>
      <c r="G187" s="368">
        <f>D187*G169</f>
        <v>0</v>
      </c>
    </row>
    <row r="188" spans="1:7" ht="18" thickTop="1" thickBot="1" x14ac:dyDescent="0.25">
      <c r="A188" s="379"/>
      <c r="B188" s="380"/>
      <c r="C188" s="381"/>
      <c r="D188" s="382"/>
      <c r="E188" s="383"/>
      <c r="F188" s="383"/>
      <c r="G188" s="384"/>
    </row>
    <row r="189" spans="1:7" ht="18" thickTop="1" thickBot="1" x14ac:dyDescent="0.25">
      <c r="A189" s="373"/>
      <c r="B189" s="374" t="s">
        <v>462</v>
      </c>
      <c r="C189" s="375"/>
      <c r="D189" s="366">
        <v>0.05</v>
      </c>
      <c r="E189" s="377"/>
      <c r="F189" s="377"/>
      <c r="G189" s="378">
        <f>D189*G170</f>
        <v>0</v>
      </c>
    </row>
    <row r="190" spans="1:7" ht="18" thickTop="1" thickBot="1" x14ac:dyDescent="0.25">
      <c r="A190" s="379"/>
      <c r="B190" s="380"/>
      <c r="C190" s="381"/>
      <c r="D190" s="383"/>
      <c r="E190" s="383"/>
      <c r="F190" s="383"/>
      <c r="G190" s="384"/>
    </row>
    <row r="191" spans="1:7" ht="34.5" thickTop="1" thickBot="1" x14ac:dyDescent="0.25">
      <c r="A191" s="373"/>
      <c r="B191" s="395" t="s">
        <v>463</v>
      </c>
      <c r="C191" s="375"/>
      <c r="D191" s="366">
        <v>0.18</v>
      </c>
      <c r="E191" s="377"/>
      <c r="F191" s="377"/>
      <c r="G191" s="378">
        <f>D191*F172</f>
        <v>0</v>
      </c>
    </row>
    <row r="192" spans="1:7" ht="18" thickTop="1" thickBot="1" x14ac:dyDescent="0.25">
      <c r="A192" s="379"/>
      <c r="B192" s="380"/>
      <c r="C192" s="381"/>
      <c r="D192" s="383"/>
      <c r="E192" s="383"/>
      <c r="F192" s="383"/>
      <c r="G192" s="384"/>
    </row>
    <row r="193" spans="1:7" ht="18" thickTop="1" thickBot="1" x14ac:dyDescent="0.25">
      <c r="A193" s="373"/>
      <c r="B193" s="374" t="s">
        <v>464</v>
      </c>
      <c r="C193" s="375"/>
      <c r="D193" s="377"/>
      <c r="E193" s="377"/>
      <c r="F193" s="377"/>
      <c r="G193" s="378">
        <f>G181+G183+G185+G189+G191+G187</f>
        <v>0</v>
      </c>
    </row>
    <row r="194" spans="1:7" ht="15.75" thickTop="1" x14ac:dyDescent="0.2"/>
  </sheetData>
  <mergeCells count="6">
    <mergeCell ref="A6:G6"/>
    <mergeCell ref="A8:G8"/>
    <mergeCell ref="A1:G1"/>
    <mergeCell ref="A2:G2"/>
    <mergeCell ref="A4:G4"/>
    <mergeCell ref="A5:G5"/>
  </mergeCells>
  <phoneticPr fontId="46" type="noConversion"/>
  <printOptions horizontalCentered="1"/>
  <pageMargins left="0.11811023622047245" right="0.19685039370078741" top="0.39370078740157483" bottom="1.5354330708661419" header="0.23622047244094491" footer="1.1811023622047245"/>
  <pageSetup scale="38" firstPageNumber="0" orientation="portrait" r:id="rId1"/>
  <headerFooter>
    <oddHeader>&amp;RFECHA DE IMPRESION:&amp;D</oddHeader>
    <oddFooter>&amp;RPAGINAS:&amp;P/&amp;N</oddFooter>
  </headerFooter>
  <rowBreaks count="4" manualBreakCount="4">
    <brk id="9" max="6" man="1"/>
    <brk id="51" max="6" man="1"/>
    <brk id="88" max="6" man="1"/>
    <brk id="12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826"/>
  <sheetViews>
    <sheetView view="pageBreakPreview" topLeftCell="A108" zoomScale="90" zoomScaleNormal="90" zoomScaleSheetLayoutView="90" zoomScalePageLayoutView="75" workbookViewId="0">
      <selection activeCell="I123" sqref="I123"/>
    </sheetView>
  </sheetViews>
  <sheetFormatPr defaultColWidth="11.42578125" defaultRowHeight="12.75" x14ac:dyDescent="0.2"/>
  <cols>
    <col min="1" max="1" width="6.5703125" style="2" customWidth="1"/>
    <col min="2" max="3" width="12.42578125" style="2" customWidth="1"/>
    <col min="4" max="4" width="14.42578125" style="2" customWidth="1"/>
    <col min="5" max="5" width="10.7109375" style="2" customWidth="1"/>
    <col min="6" max="6" width="9.7109375" style="2" customWidth="1"/>
    <col min="7" max="7" width="11.85546875" style="2" customWidth="1"/>
    <col min="8" max="8" width="12.42578125" style="2" customWidth="1"/>
    <col min="9" max="9" width="16.42578125" style="2" customWidth="1"/>
    <col min="10" max="10" width="15.5703125" style="2" customWidth="1"/>
    <col min="11" max="11" width="24" style="2" customWidth="1"/>
    <col min="12" max="12" width="33" style="2" customWidth="1"/>
    <col min="13" max="13" width="21.42578125" style="2" customWidth="1"/>
    <col min="14" max="14" width="22.7109375" style="2" customWidth="1"/>
    <col min="15" max="256" width="11.42578125" style="2"/>
    <col min="257" max="257" width="6.5703125" style="2" customWidth="1"/>
    <col min="258" max="259" width="12.42578125" style="2" customWidth="1"/>
    <col min="260" max="260" width="14.42578125" style="2" customWidth="1"/>
    <col min="261" max="261" width="10.7109375" style="2" customWidth="1"/>
    <col min="262" max="262" width="9.7109375" style="2" customWidth="1"/>
    <col min="263" max="263" width="11.85546875" style="2" customWidth="1"/>
    <col min="264" max="264" width="12.42578125" style="2" customWidth="1"/>
    <col min="265" max="265" width="16.42578125" style="2" customWidth="1"/>
    <col min="266" max="266" width="15.5703125" style="2" customWidth="1"/>
    <col min="267" max="267" width="24" style="2" customWidth="1"/>
    <col min="268" max="268" width="33" style="2" customWidth="1"/>
    <col min="269" max="269" width="21.42578125" style="2" customWidth="1"/>
    <col min="270" max="270" width="22.7109375" style="2" customWidth="1"/>
    <col min="271" max="512" width="11.42578125" style="2"/>
    <col min="513" max="513" width="6.5703125" style="2" customWidth="1"/>
    <col min="514" max="515" width="12.42578125" style="2" customWidth="1"/>
    <col min="516" max="516" width="14.42578125" style="2" customWidth="1"/>
    <col min="517" max="517" width="10.7109375" style="2" customWidth="1"/>
    <col min="518" max="518" width="9.7109375" style="2" customWidth="1"/>
    <col min="519" max="519" width="11.85546875" style="2" customWidth="1"/>
    <col min="520" max="520" width="12.42578125" style="2" customWidth="1"/>
    <col min="521" max="521" width="16.42578125" style="2" customWidth="1"/>
    <col min="522" max="522" width="15.5703125" style="2" customWidth="1"/>
    <col min="523" max="523" width="24" style="2" customWidth="1"/>
    <col min="524" max="524" width="33" style="2" customWidth="1"/>
    <col min="525" max="525" width="21.42578125" style="2" customWidth="1"/>
    <col min="526" max="526" width="22.7109375" style="2" customWidth="1"/>
    <col min="527" max="768" width="11.42578125" style="2"/>
    <col min="769" max="769" width="6.5703125" style="2" customWidth="1"/>
    <col min="770" max="771" width="12.42578125" style="2" customWidth="1"/>
    <col min="772" max="772" width="14.42578125" style="2" customWidth="1"/>
    <col min="773" max="773" width="10.7109375" style="2" customWidth="1"/>
    <col min="774" max="774" width="9.7109375" style="2" customWidth="1"/>
    <col min="775" max="775" width="11.85546875" style="2" customWidth="1"/>
    <col min="776" max="776" width="12.42578125" style="2" customWidth="1"/>
    <col min="777" max="777" width="16.42578125" style="2" customWidth="1"/>
    <col min="778" max="778" width="15.5703125" style="2" customWidth="1"/>
    <col min="779" max="779" width="24" style="2" customWidth="1"/>
    <col min="780" max="780" width="33" style="2" customWidth="1"/>
    <col min="781" max="781" width="21.42578125" style="2" customWidth="1"/>
    <col min="782" max="782" width="22.7109375" style="2" customWidth="1"/>
    <col min="783" max="1025" width="11.42578125" style="2"/>
  </cols>
  <sheetData>
    <row r="1" spans="1:16" ht="30" x14ac:dyDescent="0.4">
      <c r="A1" s="423" t="s">
        <v>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</row>
    <row r="2" spans="1:16" ht="18" x14ac:dyDescent="0.25">
      <c r="A2" s="424" t="s">
        <v>10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6" ht="15.75" x14ac:dyDescent="0.25">
      <c r="A3" s="425" t="s">
        <v>11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</row>
    <row r="4" spans="1:16" ht="21.75" customHeight="1" x14ac:dyDescent="0.2">
      <c r="A4" s="426" t="s">
        <v>12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</row>
    <row r="5" spans="1:16" s="3" customFormat="1" ht="18" x14ac:dyDescent="0.25">
      <c r="A5" s="427" t="s">
        <v>13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</row>
    <row r="6" spans="1:16" s="3" customFormat="1" x14ac:dyDescent="0.2">
      <c r="C6" s="4"/>
      <c r="D6" s="4"/>
      <c r="E6" s="4"/>
      <c r="F6" s="4"/>
    </row>
    <row r="7" spans="1:16" s="3" customFormat="1" x14ac:dyDescent="0.2">
      <c r="C7" s="4"/>
      <c r="D7" s="4"/>
      <c r="E7" s="4"/>
      <c r="F7" s="4"/>
    </row>
    <row r="8" spans="1:16" s="3" customFormat="1" ht="18.75" x14ac:dyDescent="0.3">
      <c r="B8" s="417" t="s">
        <v>14</v>
      </c>
      <c r="C8" s="417"/>
      <c r="D8" s="417"/>
      <c r="E8" s="417"/>
      <c r="F8" s="417"/>
      <c r="G8" s="417"/>
      <c r="H8" s="417"/>
      <c r="J8" s="417" t="s">
        <v>15</v>
      </c>
      <c r="K8" s="417"/>
      <c r="L8" s="417"/>
      <c r="M8" s="417"/>
      <c r="N8" s="417"/>
      <c r="O8" s="417"/>
      <c r="P8" s="417"/>
    </row>
    <row r="9" spans="1:16" s="3" customFormat="1" x14ac:dyDescent="0.2">
      <c r="B9" s="5"/>
      <c r="C9" s="6"/>
      <c r="D9" s="6"/>
      <c r="E9" s="6"/>
      <c r="F9" s="6"/>
      <c r="G9" s="7"/>
      <c r="H9" s="8"/>
      <c r="J9" s="5"/>
      <c r="K9" s="6"/>
      <c r="L9" s="6"/>
      <c r="M9" s="6"/>
      <c r="N9" s="6"/>
      <c r="O9" s="7"/>
      <c r="P9" s="8"/>
    </row>
    <row r="10" spans="1:16" s="3" customFormat="1" x14ac:dyDescent="0.2">
      <c r="B10" s="5"/>
      <c r="C10" s="9"/>
      <c r="D10" s="9"/>
      <c r="E10" s="9"/>
      <c r="F10" s="9"/>
      <c r="G10" s="10"/>
      <c r="H10" s="11"/>
      <c r="J10" s="5"/>
      <c r="K10" s="9"/>
      <c r="L10" s="9"/>
      <c r="M10" s="9"/>
      <c r="N10" s="9"/>
      <c r="O10" s="10"/>
      <c r="P10" s="11"/>
    </row>
    <row r="11" spans="1:16" s="3" customFormat="1" x14ac:dyDescent="0.2">
      <c r="B11" s="5"/>
      <c r="C11" s="9"/>
      <c r="D11" s="9"/>
      <c r="E11" s="9"/>
      <c r="F11" s="9"/>
      <c r="G11" s="10"/>
      <c r="H11" s="11"/>
      <c r="J11" s="5"/>
      <c r="K11" s="9"/>
      <c r="L11" s="9"/>
      <c r="M11" s="9"/>
      <c r="N11" s="9"/>
      <c r="O11" s="10"/>
      <c r="P11" s="11"/>
    </row>
    <row r="12" spans="1:16" s="3" customFormat="1" x14ac:dyDescent="0.2">
      <c r="B12" s="5"/>
      <c r="C12" s="9"/>
      <c r="D12" s="9"/>
      <c r="E12" s="9"/>
      <c r="F12" s="9"/>
      <c r="G12" s="10"/>
      <c r="H12" s="11"/>
      <c r="J12" s="5"/>
      <c r="K12" s="9"/>
      <c r="L12" s="9"/>
      <c r="M12" s="9"/>
      <c r="N12" s="9"/>
      <c r="O12" s="10"/>
      <c r="P12" s="11"/>
    </row>
    <row r="13" spans="1:16" s="3" customFormat="1" x14ac:dyDescent="0.2">
      <c r="B13" s="5"/>
      <c r="C13" s="9"/>
      <c r="D13" s="9"/>
      <c r="E13" s="9"/>
      <c r="F13" s="9"/>
      <c r="G13" s="10"/>
      <c r="H13" s="11"/>
      <c r="J13" s="5"/>
      <c r="K13" s="9"/>
      <c r="L13" s="9"/>
      <c r="M13" s="9"/>
      <c r="N13" s="9"/>
      <c r="O13" s="10"/>
      <c r="P13" s="11"/>
    </row>
    <row r="14" spans="1:16" s="3" customFormat="1" x14ac:dyDescent="0.2">
      <c r="B14" s="5"/>
      <c r="C14" s="9"/>
      <c r="D14" s="9"/>
      <c r="E14" s="9"/>
      <c r="F14" s="9"/>
      <c r="G14" s="10"/>
      <c r="H14" s="11"/>
      <c r="J14" s="5"/>
      <c r="K14" s="9"/>
      <c r="L14" s="9"/>
      <c r="M14" s="9"/>
      <c r="N14" s="9"/>
      <c r="O14" s="10"/>
      <c r="P14" s="11"/>
    </row>
    <row r="15" spans="1:16" s="3" customFormat="1" x14ac:dyDescent="0.2">
      <c r="B15" s="5"/>
      <c r="C15" s="9"/>
      <c r="D15" s="9"/>
      <c r="E15" s="9"/>
      <c r="F15" s="9"/>
      <c r="G15" s="10"/>
      <c r="H15" s="11"/>
      <c r="J15" s="5"/>
      <c r="K15" s="9"/>
      <c r="L15" s="9"/>
      <c r="M15" s="9"/>
      <c r="N15" s="9"/>
      <c r="O15" s="10"/>
      <c r="P15" s="11"/>
    </row>
    <row r="16" spans="1:16" s="3" customFormat="1" x14ac:dyDescent="0.2">
      <c r="B16" s="5"/>
      <c r="C16" s="9"/>
      <c r="D16" s="9"/>
      <c r="E16" s="9"/>
      <c r="F16" s="9"/>
      <c r="G16" s="10"/>
      <c r="H16" s="11"/>
      <c r="J16" s="5"/>
      <c r="K16" s="9"/>
      <c r="L16" s="9"/>
      <c r="M16" s="9"/>
      <c r="N16" s="9"/>
      <c r="O16" s="10"/>
      <c r="P16" s="11"/>
    </row>
    <row r="17" spans="2:16" s="3" customFormat="1" x14ac:dyDescent="0.2">
      <c r="B17" s="5"/>
      <c r="C17" s="9"/>
      <c r="D17" s="9"/>
      <c r="E17" s="9"/>
      <c r="F17" s="9"/>
      <c r="G17" s="10"/>
      <c r="H17" s="11"/>
      <c r="J17" s="5"/>
      <c r="K17" s="9"/>
      <c r="L17" s="9"/>
      <c r="M17" s="9"/>
      <c r="N17" s="9"/>
      <c r="O17" s="10"/>
      <c r="P17" s="11"/>
    </row>
    <row r="18" spans="2:16" s="3" customFormat="1" x14ac:dyDescent="0.2">
      <c r="B18" s="5"/>
      <c r="C18" s="9"/>
      <c r="D18" s="9"/>
      <c r="E18" s="9"/>
      <c r="F18" s="9"/>
      <c r="G18" s="10"/>
      <c r="H18" s="11"/>
      <c r="J18" s="5"/>
      <c r="K18" s="9"/>
      <c r="L18" s="9"/>
      <c r="M18" s="9"/>
      <c r="N18" s="9"/>
      <c r="O18" s="10"/>
      <c r="P18" s="11"/>
    </row>
    <row r="19" spans="2:16" s="3" customFormat="1" x14ac:dyDescent="0.2">
      <c r="B19" s="415" t="s">
        <v>16</v>
      </c>
      <c r="C19" s="415"/>
      <c r="D19" s="415"/>
      <c r="E19" s="415"/>
      <c r="F19" s="415"/>
      <c r="G19" s="416">
        <f>SUM(B9:H18)</f>
        <v>0</v>
      </c>
      <c r="H19" s="416"/>
      <c r="J19" s="415" t="s">
        <v>17</v>
      </c>
      <c r="K19" s="415"/>
      <c r="L19" s="415"/>
      <c r="M19" s="415"/>
      <c r="N19" s="415"/>
      <c r="O19" s="416">
        <f>SUM(J9:P18)</f>
        <v>0</v>
      </c>
      <c r="P19" s="416"/>
    </row>
    <row r="20" spans="2:16" s="3" customFormat="1" x14ac:dyDescent="0.2">
      <c r="C20" s="4"/>
      <c r="D20" s="4"/>
      <c r="E20" s="4"/>
      <c r="F20" s="4"/>
    </row>
    <row r="21" spans="2:16" s="3" customFormat="1" x14ac:dyDescent="0.2">
      <c r="C21" s="4"/>
      <c r="D21" s="4"/>
      <c r="E21" s="4"/>
      <c r="F21" s="4"/>
    </row>
    <row r="22" spans="2:16" s="3" customFormat="1" x14ac:dyDescent="0.2">
      <c r="C22" s="4"/>
      <c r="D22" s="4"/>
      <c r="E22" s="4"/>
      <c r="F22" s="4"/>
    </row>
    <row r="23" spans="2:16" s="3" customFormat="1" ht="18.75" x14ac:dyDescent="0.3">
      <c r="B23" s="417" t="s">
        <v>18</v>
      </c>
      <c r="C23" s="417"/>
      <c r="D23" s="417"/>
      <c r="E23" s="417"/>
      <c r="F23" s="417"/>
      <c r="G23" s="417"/>
      <c r="H23" s="417"/>
      <c r="J23" s="418" t="s">
        <v>19</v>
      </c>
      <c r="K23" s="418"/>
      <c r="L23" s="418"/>
      <c r="M23" s="418"/>
      <c r="N23" s="418"/>
      <c r="O23" s="418"/>
      <c r="P23" s="418"/>
    </row>
    <row r="24" spans="2:16" s="3" customFormat="1" x14ac:dyDescent="0.2">
      <c r="B24" s="5"/>
      <c r="C24" s="6"/>
      <c r="D24" s="12"/>
      <c r="E24" s="12"/>
      <c r="F24" s="12"/>
      <c r="G24" s="13"/>
      <c r="H24" s="14"/>
      <c r="J24" s="236"/>
      <c r="K24" s="237"/>
      <c r="L24" s="12"/>
      <c r="M24" s="12"/>
      <c r="N24" s="12"/>
      <c r="O24" s="13"/>
      <c r="P24" s="14"/>
    </row>
    <row r="25" spans="2:16" s="3" customFormat="1" x14ac:dyDescent="0.2">
      <c r="B25" s="5"/>
      <c r="C25" s="9"/>
      <c r="D25" s="9"/>
      <c r="E25" s="9"/>
      <c r="F25" s="9"/>
      <c r="G25" s="10"/>
      <c r="H25" s="11"/>
      <c r="J25" s="5"/>
      <c r="K25" s="9"/>
      <c r="L25" s="9"/>
      <c r="M25" s="9"/>
      <c r="N25" s="9"/>
      <c r="O25" s="10"/>
      <c r="P25" s="11"/>
    </row>
    <row r="26" spans="2:16" s="3" customFormat="1" x14ac:dyDescent="0.2">
      <c r="B26" s="5"/>
      <c r="C26" s="9"/>
      <c r="D26" s="9"/>
      <c r="E26" s="9"/>
      <c r="F26" s="9"/>
      <c r="G26" s="10"/>
      <c r="H26" s="11"/>
      <c r="J26" s="5"/>
      <c r="K26" s="9"/>
      <c r="L26" s="9"/>
      <c r="M26" s="9"/>
      <c r="N26" s="9"/>
      <c r="O26" s="10"/>
      <c r="P26" s="11"/>
    </row>
    <row r="27" spans="2:16" s="3" customFormat="1" x14ac:dyDescent="0.2">
      <c r="B27" s="5"/>
      <c r="C27" s="9"/>
      <c r="D27" s="9"/>
      <c r="E27" s="9"/>
      <c r="F27" s="9"/>
      <c r="G27" s="10"/>
      <c r="H27" s="11"/>
      <c r="J27" s="5"/>
      <c r="K27" s="9"/>
      <c r="L27" s="9"/>
      <c r="M27" s="9"/>
      <c r="N27" s="9"/>
      <c r="O27" s="10"/>
      <c r="P27" s="11"/>
    </row>
    <row r="28" spans="2:16" s="3" customFormat="1" x14ac:dyDescent="0.2">
      <c r="B28" s="5"/>
      <c r="C28" s="9"/>
      <c r="D28" s="9"/>
      <c r="E28" s="9"/>
      <c r="F28" s="9"/>
      <c r="G28" s="10"/>
      <c r="H28" s="11"/>
      <c r="J28" s="5"/>
      <c r="K28" s="9"/>
      <c r="L28" s="9"/>
      <c r="M28" s="9"/>
      <c r="N28" s="9"/>
      <c r="O28" s="10"/>
      <c r="P28" s="11"/>
    </row>
    <row r="29" spans="2:16" s="3" customFormat="1" x14ac:dyDescent="0.2">
      <c r="B29" s="5"/>
      <c r="C29" s="9"/>
      <c r="D29" s="9"/>
      <c r="E29" s="9"/>
      <c r="F29" s="9"/>
      <c r="G29" s="10"/>
      <c r="H29" s="11"/>
      <c r="J29" s="5"/>
      <c r="K29" s="9"/>
      <c r="L29" s="9"/>
      <c r="M29" s="9"/>
      <c r="N29" s="9"/>
      <c r="O29" s="10"/>
      <c r="P29" s="11"/>
    </row>
    <row r="30" spans="2:16" s="3" customFormat="1" x14ac:dyDescent="0.2">
      <c r="B30" s="5"/>
      <c r="C30" s="9"/>
      <c r="D30" s="9"/>
      <c r="E30" s="9"/>
      <c r="F30" s="9"/>
      <c r="G30" s="10"/>
      <c r="H30" s="11"/>
      <c r="J30" s="5"/>
      <c r="K30" s="9"/>
      <c r="L30" s="9"/>
      <c r="M30" s="9"/>
      <c r="N30" s="9"/>
      <c r="O30" s="10"/>
      <c r="P30" s="11"/>
    </row>
    <row r="31" spans="2:16" s="3" customFormat="1" x14ac:dyDescent="0.2">
      <c r="B31" s="5"/>
      <c r="C31" s="9"/>
      <c r="D31" s="9"/>
      <c r="E31" s="9"/>
      <c r="F31" s="9"/>
      <c r="G31" s="10"/>
      <c r="H31" s="11"/>
      <c r="J31" s="5"/>
      <c r="K31" s="9"/>
      <c r="L31" s="9"/>
      <c r="M31" s="9"/>
      <c r="N31" s="9"/>
      <c r="O31" s="10"/>
      <c r="P31" s="11"/>
    </row>
    <row r="32" spans="2:16" s="3" customFormat="1" x14ac:dyDescent="0.2">
      <c r="B32" s="5"/>
      <c r="C32" s="9"/>
      <c r="D32" s="9"/>
      <c r="E32" s="9"/>
      <c r="F32" s="9"/>
      <c r="G32" s="10"/>
      <c r="H32" s="11"/>
      <c r="J32" s="5"/>
      <c r="K32" s="9"/>
      <c r="L32" s="9"/>
      <c r="M32" s="9"/>
      <c r="N32" s="9"/>
      <c r="O32" s="10"/>
      <c r="P32" s="11"/>
    </row>
    <row r="33" spans="1:1025" s="3" customFormat="1" x14ac:dyDescent="0.2">
      <c r="B33" s="5"/>
      <c r="C33" s="9"/>
      <c r="D33" s="9"/>
      <c r="E33" s="9"/>
      <c r="F33" s="9"/>
      <c r="G33" s="10"/>
      <c r="H33" s="11"/>
      <c r="J33" s="5"/>
      <c r="K33" s="9"/>
      <c r="L33" s="9"/>
      <c r="M33" s="9"/>
      <c r="N33" s="9"/>
      <c r="O33" s="10"/>
      <c r="P33" s="11"/>
    </row>
    <row r="34" spans="1:1025" s="3" customFormat="1" ht="13.5" thickBot="1" x14ac:dyDescent="0.25">
      <c r="B34" s="415" t="s">
        <v>20</v>
      </c>
      <c r="C34" s="415"/>
      <c r="D34" s="415"/>
      <c r="E34" s="415"/>
      <c r="F34" s="415"/>
      <c r="G34" s="416">
        <f>SUM(B24:H33)</f>
        <v>0</v>
      </c>
      <c r="H34" s="416"/>
      <c r="J34" s="415" t="s">
        <v>21</v>
      </c>
      <c r="K34" s="415"/>
      <c r="L34" s="415"/>
      <c r="M34" s="415"/>
      <c r="N34" s="415"/>
      <c r="O34" s="419">
        <f>SUM(J24:P33)</f>
        <v>0</v>
      </c>
      <c r="P34" s="419"/>
    </row>
    <row r="35" spans="1:1025" s="3" customFormat="1" ht="13.5" thickBot="1" x14ac:dyDescent="0.25">
      <c r="B35" s="15"/>
      <c r="C35" s="16"/>
      <c r="D35" s="16"/>
      <c r="E35" s="16"/>
      <c r="F35" s="16"/>
      <c r="G35" s="17"/>
      <c r="H35" s="17"/>
    </row>
    <row r="36" spans="1:1025" ht="19.5" thickBot="1" x14ac:dyDescent="0.35">
      <c r="A36" s="18" t="s">
        <v>22</v>
      </c>
      <c r="B36" s="414" t="s">
        <v>23</v>
      </c>
      <c r="C36" s="414"/>
      <c r="D36" s="414"/>
      <c r="E36" s="414"/>
      <c r="F36" s="414"/>
      <c r="G36" s="414"/>
      <c r="H36" s="414"/>
      <c r="I36" s="19"/>
      <c r="J36" s="420" t="s">
        <v>24</v>
      </c>
      <c r="K36" s="420"/>
      <c r="L36" s="420"/>
      <c r="M36" s="420"/>
      <c r="N36" s="420"/>
      <c r="O36" s="420"/>
      <c r="P36" s="420"/>
    </row>
    <row r="37" spans="1:1025" x14ac:dyDescent="0.2">
      <c r="B37" s="9"/>
      <c r="C37" s="9"/>
      <c r="D37" s="9"/>
      <c r="E37" s="10"/>
      <c r="F37" s="10"/>
      <c r="G37" s="10"/>
      <c r="H37" s="10"/>
      <c r="I37" s="238"/>
      <c r="J37" s="6"/>
      <c r="K37" s="6"/>
      <c r="L37" s="6"/>
      <c r="M37" s="7"/>
      <c r="N37" s="8"/>
      <c r="AMJ37"/>
      <c r="AMK37"/>
    </row>
    <row r="38" spans="1:1025" x14ac:dyDescent="0.2">
      <c r="B38" s="9"/>
      <c r="C38" s="9"/>
      <c r="D38" s="9"/>
      <c r="E38" s="10"/>
      <c r="F38" s="10"/>
      <c r="G38" s="10"/>
      <c r="H38" s="10"/>
      <c r="I38" s="239"/>
      <c r="J38" s="9"/>
      <c r="K38" s="9"/>
      <c r="L38" s="9"/>
      <c r="M38" s="10"/>
      <c r="N38" s="11"/>
      <c r="AMJ38"/>
      <c r="AMK38"/>
    </row>
    <row r="39" spans="1:1025" x14ac:dyDescent="0.2">
      <c r="B39" s="9"/>
      <c r="C39" s="9"/>
      <c r="D39" s="9"/>
      <c r="E39" s="10"/>
      <c r="F39" s="10"/>
      <c r="G39" s="10"/>
      <c r="H39" s="10"/>
      <c r="I39" s="239"/>
      <c r="J39" s="9"/>
      <c r="K39" s="9"/>
      <c r="L39" s="9"/>
      <c r="M39" s="10"/>
      <c r="N39" s="11"/>
      <c r="AMJ39"/>
      <c r="AMK39"/>
    </row>
    <row r="40" spans="1:1025" x14ac:dyDescent="0.2">
      <c r="B40" s="9"/>
      <c r="C40" s="9"/>
      <c r="D40" s="9"/>
      <c r="E40" s="10"/>
      <c r="F40" s="10"/>
      <c r="G40" s="10"/>
      <c r="H40" s="10"/>
      <c r="I40" s="239"/>
      <c r="J40" s="9"/>
      <c r="K40" s="9"/>
      <c r="L40" s="9"/>
      <c r="M40" s="10"/>
      <c r="N40" s="11"/>
      <c r="AMJ40"/>
      <c r="AMK40"/>
    </row>
    <row r="41" spans="1:1025" x14ac:dyDescent="0.2">
      <c r="B41" s="9"/>
      <c r="C41" s="9"/>
      <c r="D41" s="9"/>
      <c r="E41" s="10"/>
      <c r="F41" s="10"/>
      <c r="G41" s="10"/>
      <c r="H41" s="10"/>
      <c r="I41" s="239"/>
      <c r="J41" s="9"/>
      <c r="K41" s="9"/>
      <c r="L41" s="9"/>
      <c r="M41" s="10"/>
      <c r="N41" s="11"/>
      <c r="AMJ41"/>
      <c r="AMK41"/>
    </row>
    <row r="42" spans="1:1025" x14ac:dyDescent="0.2">
      <c r="B42" s="9"/>
      <c r="C42" s="9"/>
      <c r="D42" s="9"/>
      <c r="E42" s="10"/>
      <c r="F42" s="10"/>
      <c r="G42" s="10"/>
      <c r="H42" s="10"/>
      <c r="I42" s="239"/>
      <c r="J42" s="9"/>
      <c r="K42" s="9"/>
      <c r="L42" s="9"/>
      <c r="M42" s="10"/>
      <c r="N42" s="11"/>
      <c r="AMJ42"/>
      <c r="AMK42"/>
    </row>
    <row r="43" spans="1:1025" x14ac:dyDescent="0.2">
      <c r="B43" s="9"/>
      <c r="C43" s="9"/>
      <c r="D43" s="9"/>
      <c r="E43" s="10"/>
      <c r="F43" s="10"/>
      <c r="G43" s="10"/>
      <c r="H43" s="10"/>
      <c r="I43" s="239"/>
      <c r="J43" s="9"/>
      <c r="K43" s="9"/>
      <c r="L43" s="9"/>
      <c r="M43" s="10"/>
      <c r="N43" s="11"/>
      <c r="AMJ43"/>
      <c r="AMK43"/>
    </row>
    <row r="44" spans="1:1025" x14ac:dyDescent="0.2">
      <c r="B44" s="9"/>
      <c r="C44" s="9"/>
      <c r="D44" s="9"/>
      <c r="E44" s="10"/>
      <c r="F44" s="10"/>
      <c r="G44" s="10"/>
      <c r="H44" s="10"/>
      <c r="I44" s="239"/>
      <c r="J44" s="9"/>
      <c r="K44" s="9"/>
      <c r="L44" s="9"/>
      <c r="M44" s="10"/>
      <c r="N44" s="11"/>
      <c r="AMJ44"/>
      <c r="AMK44"/>
    </row>
    <row r="45" spans="1:1025" x14ac:dyDescent="0.2">
      <c r="B45" s="9"/>
      <c r="C45" s="9"/>
      <c r="D45" s="9"/>
      <c r="E45" s="10"/>
      <c r="F45" s="10"/>
      <c r="G45" s="10"/>
      <c r="H45" s="10"/>
      <c r="I45" s="239"/>
      <c r="J45" s="9"/>
      <c r="K45" s="9"/>
      <c r="L45" s="9"/>
      <c r="M45" s="10"/>
      <c r="N45" s="11"/>
      <c r="AMJ45"/>
      <c r="AMK45"/>
    </row>
    <row r="46" spans="1:1025" x14ac:dyDescent="0.2">
      <c r="B46" s="9"/>
      <c r="C46" s="9"/>
      <c r="D46" s="9"/>
      <c r="E46" s="10"/>
      <c r="F46" s="10"/>
      <c r="G46" s="10"/>
      <c r="H46" s="10"/>
      <c r="I46" s="239"/>
      <c r="J46" s="9"/>
      <c r="K46" s="9"/>
      <c r="L46" s="9"/>
      <c r="M46" s="10"/>
      <c r="N46" s="11"/>
      <c r="AMJ46"/>
      <c r="AMK46"/>
    </row>
    <row r="47" spans="1:1025" x14ac:dyDescent="0.2">
      <c r="B47" s="9"/>
      <c r="C47" s="9"/>
      <c r="D47" s="9"/>
      <c r="E47" s="10"/>
      <c r="F47" s="10"/>
      <c r="G47" s="10"/>
      <c r="H47" s="10"/>
      <c r="I47" s="4"/>
      <c r="J47" s="4"/>
      <c r="K47" s="4"/>
      <c r="L47" s="4"/>
      <c r="M47" s="3"/>
      <c r="N47" s="22"/>
      <c r="AMJ47"/>
      <c r="AMK47"/>
    </row>
    <row r="48" spans="1:1025" x14ac:dyDescent="0.2">
      <c r="B48" s="9"/>
      <c r="C48" s="9"/>
      <c r="D48" s="9"/>
      <c r="E48" s="10"/>
      <c r="F48" s="10"/>
      <c r="G48" s="10"/>
      <c r="H48" s="10"/>
      <c r="I48" s="4"/>
      <c r="J48" s="4"/>
      <c r="K48" s="4"/>
      <c r="L48" s="4"/>
      <c r="M48" s="3"/>
      <c r="N48" s="22"/>
      <c r="AMJ48"/>
      <c r="AMK48"/>
    </row>
    <row r="49" spans="1:1025" x14ac:dyDescent="0.2">
      <c r="B49" s="9"/>
      <c r="C49" s="9"/>
      <c r="D49" s="9"/>
      <c r="E49" s="10"/>
      <c r="F49" s="10"/>
      <c r="G49" s="10"/>
      <c r="H49" s="10"/>
      <c r="I49" s="4"/>
      <c r="J49" s="4"/>
      <c r="K49" s="4"/>
      <c r="L49" s="4"/>
      <c r="M49" s="3"/>
      <c r="N49" s="22"/>
      <c r="AMJ49"/>
      <c r="AMK49"/>
    </row>
    <row r="50" spans="1:1025" x14ac:dyDescent="0.2">
      <c r="B50" s="10"/>
      <c r="C50" s="9"/>
      <c r="D50" s="9"/>
      <c r="E50" s="9"/>
      <c r="F50" s="9"/>
      <c r="G50" s="10"/>
      <c r="H50" s="10"/>
      <c r="J50" s="21"/>
      <c r="K50" s="4"/>
      <c r="L50" s="4"/>
      <c r="M50" s="4"/>
      <c r="N50" s="4"/>
      <c r="O50" s="3"/>
      <c r="P50" s="22"/>
    </row>
    <row r="51" spans="1:1025" x14ac:dyDescent="0.2">
      <c r="B51" s="10"/>
      <c r="C51" s="9"/>
      <c r="D51" s="9"/>
      <c r="E51" s="9"/>
      <c r="F51" s="9"/>
      <c r="G51" s="10"/>
      <c r="H51" s="10"/>
      <c r="J51" s="21"/>
      <c r="K51" s="4"/>
      <c r="L51" s="4"/>
      <c r="M51" s="4"/>
      <c r="N51" s="4"/>
      <c r="O51" s="3"/>
      <c r="P51" s="22"/>
    </row>
    <row r="52" spans="1:1025" x14ac:dyDescent="0.2">
      <c r="B52" s="10"/>
      <c r="C52" s="9"/>
      <c r="D52" s="9"/>
      <c r="E52" s="9"/>
      <c r="F52" s="9"/>
      <c r="G52" s="10"/>
      <c r="H52" s="10"/>
      <c r="J52" s="21"/>
      <c r="K52" s="4"/>
      <c r="L52" s="4"/>
      <c r="M52" s="4"/>
      <c r="N52" s="4"/>
      <c r="O52" s="3"/>
      <c r="P52" s="22"/>
    </row>
    <row r="53" spans="1:1025" x14ac:dyDescent="0.2">
      <c r="B53" s="10"/>
      <c r="C53" s="9"/>
      <c r="D53" s="9"/>
      <c r="E53" s="9"/>
      <c r="F53" s="9"/>
      <c r="G53" s="10"/>
      <c r="H53" s="10"/>
      <c r="J53" s="21"/>
      <c r="K53" s="4"/>
      <c r="L53" s="4"/>
      <c r="M53" s="4"/>
      <c r="N53" s="4"/>
      <c r="O53" s="3"/>
      <c r="P53" s="22"/>
    </row>
    <row r="54" spans="1:1025" x14ac:dyDescent="0.2">
      <c r="B54" s="10"/>
      <c r="C54" s="9"/>
      <c r="D54" s="9"/>
      <c r="E54" s="9"/>
      <c r="F54" s="9"/>
      <c r="G54" s="10"/>
      <c r="H54" s="10"/>
      <c r="J54" s="21"/>
      <c r="K54" s="4"/>
      <c r="L54" s="4"/>
      <c r="M54" s="4"/>
      <c r="N54" s="4"/>
      <c r="O54" s="3"/>
      <c r="P54" s="22"/>
    </row>
    <row r="55" spans="1:1025" x14ac:dyDescent="0.2">
      <c r="B55" s="10"/>
      <c r="C55" s="9"/>
      <c r="D55" s="9"/>
      <c r="E55" s="9"/>
      <c r="F55" s="9"/>
      <c r="G55" s="10"/>
      <c r="H55" s="10"/>
      <c r="J55" s="21"/>
      <c r="K55" s="4"/>
      <c r="L55" s="4"/>
      <c r="M55" s="4"/>
      <c r="N55" s="4"/>
      <c r="O55" s="3"/>
      <c r="P55" s="22"/>
    </row>
    <row r="56" spans="1:1025" ht="13.5" thickBot="1" x14ac:dyDescent="0.25">
      <c r="B56" s="10"/>
      <c r="C56" s="9"/>
      <c r="D56" s="9"/>
      <c r="E56" s="9"/>
      <c r="F56" s="9"/>
      <c r="G56" s="10"/>
      <c r="H56" s="10"/>
      <c r="I56" s="23"/>
      <c r="J56" s="21"/>
      <c r="K56" s="4"/>
      <c r="L56" s="4"/>
      <c r="M56" s="4"/>
      <c r="N56" s="4"/>
      <c r="O56" s="3"/>
      <c r="P56" s="22"/>
    </row>
    <row r="57" spans="1:1025" ht="13.5" thickBot="1" x14ac:dyDescent="0.25">
      <c r="B57" s="421"/>
      <c r="C57" s="421"/>
      <c r="D57" s="421"/>
      <c r="E57" s="421"/>
      <c r="F57" s="421"/>
      <c r="G57" s="422">
        <f>SUM(B37:H56)</f>
        <v>0</v>
      </c>
      <c r="H57" s="422"/>
      <c r="J57" s="415"/>
      <c r="K57" s="415"/>
      <c r="L57" s="415"/>
      <c r="M57" s="415"/>
      <c r="N57" s="415"/>
      <c r="O57" s="416">
        <f>SUM(J37:P56)</f>
        <v>0</v>
      </c>
      <c r="P57" s="416"/>
    </row>
    <row r="58" spans="1:1025" s="3" customFormat="1" ht="13.5" thickBot="1" x14ac:dyDescent="0.25">
      <c r="B58" s="24"/>
      <c r="C58" s="25"/>
      <c r="D58" s="25"/>
      <c r="E58" s="25"/>
      <c r="F58" s="25"/>
      <c r="G58" s="26"/>
      <c r="H58" s="26"/>
    </row>
    <row r="59" spans="1:1025" ht="19.5" thickBot="1" x14ac:dyDescent="0.35">
      <c r="A59" s="18" t="s">
        <v>22</v>
      </c>
      <c r="B59" s="414" t="s">
        <v>25</v>
      </c>
      <c r="C59" s="414"/>
      <c r="D59" s="414"/>
      <c r="E59" s="414"/>
      <c r="F59" s="414"/>
      <c r="G59" s="414"/>
      <c r="H59" s="414"/>
      <c r="I59" s="19"/>
      <c r="J59" s="414" t="s">
        <v>26</v>
      </c>
      <c r="K59" s="414"/>
      <c r="L59" s="414"/>
      <c r="M59" s="414"/>
      <c r="N59" s="414"/>
      <c r="O59" s="414"/>
      <c r="P59" s="414"/>
    </row>
    <row r="60" spans="1:1025" x14ac:dyDescent="0.2">
      <c r="B60" s="5">
        <v>527.61</v>
      </c>
      <c r="C60" s="6"/>
      <c r="D60" s="6"/>
      <c r="E60" s="6"/>
      <c r="F60" s="6"/>
      <c r="G60" s="7"/>
      <c r="H60" s="8"/>
      <c r="J60" s="5">
        <v>476.24</v>
      </c>
      <c r="K60" s="6"/>
      <c r="L60" s="6"/>
      <c r="M60" s="6"/>
      <c r="N60" s="6"/>
      <c r="O60" s="7"/>
      <c r="P60" s="8"/>
    </row>
    <row r="61" spans="1:1025" x14ac:dyDescent="0.2">
      <c r="B61" s="5"/>
      <c r="C61" s="9"/>
      <c r="D61" s="9"/>
      <c r="E61" s="9"/>
      <c r="F61" s="9"/>
      <c r="G61" s="10"/>
      <c r="H61" s="11"/>
      <c r="J61" s="5"/>
      <c r="K61" s="9"/>
      <c r="L61" s="9"/>
      <c r="M61" s="9"/>
      <c r="N61" s="9"/>
      <c r="O61" s="10"/>
      <c r="P61" s="11"/>
    </row>
    <row r="62" spans="1:1025" x14ac:dyDescent="0.2">
      <c r="B62" s="5"/>
      <c r="C62" s="9"/>
      <c r="D62" s="9"/>
      <c r="E62" s="9"/>
      <c r="F62" s="9"/>
      <c r="G62" s="10"/>
      <c r="H62" s="11"/>
      <c r="J62" s="5"/>
      <c r="K62" s="9"/>
      <c r="L62" s="9"/>
      <c r="M62" s="9"/>
      <c r="N62" s="9"/>
      <c r="O62" s="10"/>
      <c r="P62" s="11"/>
    </row>
    <row r="63" spans="1:1025" x14ac:dyDescent="0.2">
      <c r="B63" s="5"/>
      <c r="C63" s="9"/>
      <c r="D63" s="9"/>
      <c r="E63" s="9"/>
      <c r="F63" s="9"/>
      <c r="G63" s="10"/>
      <c r="H63" s="11"/>
      <c r="J63" s="5"/>
      <c r="K63" s="9"/>
      <c r="L63" s="9"/>
      <c r="M63" s="9"/>
      <c r="N63" s="9"/>
      <c r="O63" s="10"/>
      <c r="P63" s="11"/>
    </row>
    <row r="64" spans="1:1025" x14ac:dyDescent="0.2">
      <c r="B64" s="5"/>
      <c r="C64" s="9"/>
      <c r="D64" s="9"/>
      <c r="E64" s="9"/>
      <c r="F64" s="9"/>
      <c r="G64" s="10"/>
      <c r="H64" s="11"/>
      <c r="J64" s="5"/>
      <c r="K64" s="9"/>
      <c r="L64" s="9"/>
      <c r="M64" s="9"/>
      <c r="N64" s="9"/>
      <c r="O64" s="10"/>
      <c r="P64" s="11"/>
    </row>
    <row r="65" spans="1:16" x14ac:dyDescent="0.2">
      <c r="B65" s="5"/>
      <c r="C65" s="9"/>
      <c r="D65" s="9"/>
      <c r="E65" s="9"/>
      <c r="F65" s="9"/>
      <c r="G65" s="10"/>
      <c r="H65" s="11"/>
      <c r="J65" s="5"/>
      <c r="K65" s="9"/>
      <c r="L65" s="9"/>
      <c r="M65" s="9"/>
      <c r="N65" s="9"/>
      <c r="O65" s="10"/>
      <c r="P65" s="11"/>
    </row>
    <row r="66" spans="1:16" x14ac:dyDescent="0.2">
      <c r="B66" s="5"/>
      <c r="C66" s="9"/>
      <c r="D66" s="9"/>
      <c r="E66" s="9"/>
      <c r="F66" s="9"/>
      <c r="G66" s="10"/>
      <c r="H66" s="11"/>
      <c r="J66" s="5"/>
      <c r="K66" s="9"/>
      <c r="L66" s="9"/>
      <c r="M66" s="9"/>
      <c r="N66" s="9"/>
      <c r="O66" s="10"/>
      <c r="P66" s="11"/>
    </row>
    <row r="67" spans="1:16" x14ac:dyDescent="0.2">
      <c r="B67" s="5"/>
      <c r="C67" s="9"/>
      <c r="D67" s="9"/>
      <c r="E67" s="9"/>
      <c r="F67" s="9"/>
      <c r="G67" s="10"/>
      <c r="H67" s="11"/>
      <c r="J67" s="5"/>
      <c r="K67" s="9"/>
      <c r="L67" s="9"/>
      <c r="M67" s="9"/>
      <c r="N67" s="9"/>
      <c r="O67" s="10"/>
      <c r="P67" s="11"/>
    </row>
    <row r="68" spans="1:16" x14ac:dyDescent="0.2">
      <c r="B68" s="5"/>
      <c r="C68" s="9"/>
      <c r="D68" s="9"/>
      <c r="E68" s="9"/>
      <c r="F68" s="9"/>
      <c r="G68" s="10"/>
      <c r="H68" s="11"/>
      <c r="J68" s="5"/>
      <c r="K68" s="9"/>
      <c r="L68" s="9"/>
      <c r="M68" s="9"/>
      <c r="N68" s="9"/>
      <c r="O68" s="10"/>
      <c r="P68" s="11"/>
    </row>
    <row r="69" spans="1:16" x14ac:dyDescent="0.2">
      <c r="B69" s="5"/>
      <c r="C69" s="9"/>
      <c r="D69" s="9"/>
      <c r="E69" s="9"/>
      <c r="F69" s="9"/>
      <c r="G69" s="10"/>
      <c r="H69" s="11"/>
      <c r="J69" s="5"/>
      <c r="K69" s="9"/>
      <c r="L69" s="9"/>
      <c r="M69" s="9"/>
      <c r="N69" s="9"/>
      <c r="O69" s="10"/>
      <c r="P69" s="11"/>
    </row>
    <row r="70" spans="1:16" x14ac:dyDescent="0.2">
      <c r="B70" s="415"/>
      <c r="C70" s="415"/>
      <c r="D70" s="415"/>
      <c r="E70" s="415"/>
      <c r="F70" s="415"/>
      <c r="G70" s="416">
        <f>SUM(B60:H69)</f>
        <v>527.61</v>
      </c>
      <c r="H70" s="416"/>
      <c r="J70" s="415"/>
      <c r="K70" s="415"/>
      <c r="L70" s="415"/>
      <c r="M70" s="415"/>
      <c r="N70" s="415"/>
      <c r="O70" s="416">
        <f>SUM(J60:P69)</f>
        <v>476.24</v>
      </c>
      <c r="P70" s="416"/>
    </row>
    <row r="71" spans="1:16" s="3" customFormat="1" ht="13.5" thickBot="1" x14ac:dyDescent="0.25">
      <c r="C71" s="4"/>
      <c r="D71" s="4"/>
      <c r="E71" s="4"/>
      <c r="F71" s="4"/>
    </row>
    <row r="72" spans="1:16" ht="19.5" thickBot="1" x14ac:dyDescent="0.35">
      <c r="A72" s="18" t="s">
        <v>22</v>
      </c>
      <c r="B72" s="414" t="s">
        <v>27</v>
      </c>
      <c r="C72" s="414"/>
      <c r="D72" s="414"/>
      <c r="E72" s="414"/>
      <c r="F72" s="414"/>
      <c r="G72" s="414"/>
      <c r="H72" s="414"/>
      <c r="I72" s="19"/>
      <c r="J72" s="414" t="s">
        <v>28</v>
      </c>
      <c r="K72" s="414"/>
      <c r="L72" s="414"/>
      <c r="M72" s="414"/>
      <c r="N72" s="414"/>
      <c r="O72" s="414"/>
      <c r="P72" s="414"/>
    </row>
    <row r="73" spans="1:16" x14ac:dyDescent="0.2">
      <c r="B73" s="27">
        <v>363.07</v>
      </c>
      <c r="C73" s="6"/>
      <c r="D73" s="6"/>
      <c r="E73" s="6"/>
      <c r="F73" s="6"/>
      <c r="G73" s="7"/>
      <c r="H73" s="8"/>
      <c r="J73" s="20">
        <v>256.99</v>
      </c>
      <c r="K73" s="6"/>
      <c r="L73" s="6"/>
      <c r="M73" s="6"/>
      <c r="N73" s="6"/>
      <c r="O73" s="7"/>
      <c r="P73" s="8"/>
    </row>
    <row r="74" spans="1:16" x14ac:dyDescent="0.2">
      <c r="B74" s="5">
        <v>348.35</v>
      </c>
      <c r="C74" s="9"/>
      <c r="D74" s="9"/>
      <c r="E74" s="9"/>
      <c r="F74" s="9"/>
      <c r="G74" s="10"/>
      <c r="H74" s="11"/>
      <c r="J74" s="5">
        <v>141.86000000000001</v>
      </c>
      <c r="K74" s="9"/>
      <c r="L74" s="9"/>
      <c r="M74" s="9"/>
      <c r="N74" s="9"/>
      <c r="O74" s="10"/>
      <c r="P74" s="11"/>
    </row>
    <row r="75" spans="1:16" x14ac:dyDescent="0.2">
      <c r="B75" s="5">
        <v>284.63</v>
      </c>
      <c r="C75" s="9"/>
      <c r="D75" s="9"/>
      <c r="E75" s="9"/>
      <c r="F75" s="9"/>
      <c r="G75" s="10"/>
      <c r="H75" s="11"/>
      <c r="J75" s="5">
        <v>140.43</v>
      </c>
      <c r="K75" s="9"/>
      <c r="L75" s="9"/>
      <c r="M75" s="9"/>
      <c r="N75" s="9"/>
      <c r="O75" s="10"/>
      <c r="P75" s="11"/>
    </row>
    <row r="76" spans="1:16" x14ac:dyDescent="0.2">
      <c r="B76" s="5"/>
      <c r="C76" s="9"/>
      <c r="D76" s="9"/>
      <c r="E76" s="9"/>
      <c r="F76" s="9"/>
      <c r="G76" s="10"/>
      <c r="H76" s="11"/>
      <c r="J76" s="5">
        <v>118.83</v>
      </c>
      <c r="K76" s="9"/>
      <c r="L76" s="9"/>
      <c r="M76" s="9"/>
      <c r="N76" s="9"/>
      <c r="O76" s="10"/>
      <c r="P76" s="11"/>
    </row>
    <row r="77" spans="1:16" x14ac:dyDescent="0.2">
      <c r="B77" s="5"/>
      <c r="C77" s="9"/>
      <c r="D77" s="9"/>
      <c r="E77" s="9"/>
      <c r="F77" s="9"/>
      <c r="G77" s="10"/>
      <c r="H77" s="11"/>
      <c r="J77" s="5"/>
      <c r="K77" s="9"/>
      <c r="L77" s="9"/>
      <c r="M77" s="9"/>
      <c r="N77" s="9"/>
      <c r="O77" s="10"/>
      <c r="P77" s="11"/>
    </row>
    <row r="78" spans="1:16" x14ac:dyDescent="0.2">
      <c r="B78" s="5"/>
      <c r="C78" s="9"/>
      <c r="D78" s="9"/>
      <c r="E78" s="9"/>
      <c r="F78" s="9"/>
      <c r="G78" s="10"/>
      <c r="H78" s="11"/>
      <c r="J78" s="5"/>
      <c r="K78" s="9"/>
      <c r="L78" s="9"/>
      <c r="M78" s="9"/>
      <c r="N78" s="9"/>
      <c r="O78" s="10"/>
      <c r="P78" s="11"/>
    </row>
    <row r="79" spans="1:16" x14ac:dyDescent="0.2">
      <c r="B79" s="5"/>
      <c r="C79" s="9"/>
      <c r="D79" s="9"/>
      <c r="E79" s="9"/>
      <c r="F79" s="9"/>
      <c r="G79" s="10"/>
      <c r="H79" s="11"/>
      <c r="J79" s="5"/>
      <c r="K79" s="9"/>
      <c r="L79" s="9"/>
      <c r="M79" s="9"/>
      <c r="N79" s="9"/>
      <c r="O79" s="10"/>
      <c r="P79" s="11"/>
    </row>
    <row r="80" spans="1:16" x14ac:dyDescent="0.2">
      <c r="B80" s="5"/>
      <c r="C80" s="9"/>
      <c r="D80" s="9"/>
      <c r="E80" s="9"/>
      <c r="F80" s="9"/>
      <c r="G80" s="10"/>
      <c r="H80" s="11"/>
      <c r="J80" s="5"/>
      <c r="K80" s="9"/>
      <c r="L80" s="9"/>
      <c r="M80" s="9"/>
      <c r="N80" s="9"/>
      <c r="O80" s="10"/>
      <c r="P80" s="11"/>
    </row>
    <row r="81" spans="1:16" x14ac:dyDescent="0.2">
      <c r="B81" s="5"/>
      <c r="C81" s="9"/>
      <c r="D81" s="9"/>
      <c r="E81" s="9"/>
      <c r="F81" s="9"/>
      <c r="G81" s="10"/>
      <c r="H81" s="11"/>
      <c r="J81" s="5"/>
      <c r="K81" s="9"/>
      <c r="L81" s="9"/>
      <c r="M81" s="9"/>
      <c r="N81" s="9"/>
      <c r="O81" s="10"/>
      <c r="P81" s="11"/>
    </row>
    <row r="82" spans="1:16" x14ac:dyDescent="0.2">
      <c r="B82" s="5"/>
      <c r="C82" s="9"/>
      <c r="D82" s="9"/>
      <c r="E82" s="9"/>
      <c r="F82" s="9"/>
      <c r="G82" s="10"/>
      <c r="H82" s="11"/>
      <c r="J82" s="5"/>
      <c r="K82" s="9"/>
      <c r="L82" s="9"/>
      <c r="M82" s="9"/>
      <c r="N82" s="9"/>
      <c r="O82" s="10"/>
      <c r="P82" s="11"/>
    </row>
    <row r="83" spans="1:16" x14ac:dyDescent="0.2">
      <c r="B83" s="415"/>
      <c r="C83" s="415"/>
      <c r="D83" s="415"/>
      <c r="E83" s="415"/>
      <c r="F83" s="415"/>
      <c r="G83" s="416">
        <f>SUM(B73:H82)</f>
        <v>996.05000000000007</v>
      </c>
      <c r="H83" s="416"/>
      <c r="J83" s="415"/>
      <c r="K83" s="415"/>
      <c r="L83" s="415"/>
      <c r="M83" s="415"/>
      <c r="N83" s="415"/>
      <c r="O83" s="416">
        <f>SUM(J73:P82)</f>
        <v>658.11</v>
      </c>
      <c r="P83" s="416"/>
    </row>
    <row r="84" spans="1:16" s="3" customFormat="1" ht="13.5" thickBot="1" x14ac:dyDescent="0.25">
      <c r="B84" s="24"/>
      <c r="C84" s="25"/>
      <c r="D84" s="25"/>
      <c r="E84" s="25"/>
      <c r="F84" s="25"/>
      <c r="G84" s="26"/>
      <c r="H84" s="26"/>
    </row>
    <row r="85" spans="1:16" ht="19.5" thickBot="1" x14ac:dyDescent="0.35">
      <c r="A85" s="18" t="s">
        <v>22</v>
      </c>
      <c r="B85" s="414" t="s">
        <v>29</v>
      </c>
      <c r="C85" s="414"/>
      <c r="D85" s="414"/>
      <c r="E85" s="414"/>
      <c r="F85" s="414"/>
      <c r="G85" s="414"/>
      <c r="H85" s="414"/>
      <c r="I85" s="19"/>
      <c r="J85" s="414" t="s">
        <v>30</v>
      </c>
      <c r="K85" s="414"/>
      <c r="L85" s="414"/>
      <c r="M85" s="414"/>
      <c r="N85" s="414"/>
      <c r="O85" s="414"/>
      <c r="P85" s="414"/>
    </row>
    <row r="86" spans="1:16" x14ac:dyDescent="0.2">
      <c r="B86" s="5">
        <v>252.41</v>
      </c>
      <c r="C86" s="6"/>
      <c r="D86" s="6"/>
      <c r="E86" s="6"/>
      <c r="F86" s="6"/>
      <c r="G86" s="7"/>
      <c r="H86" s="8"/>
      <c r="J86" s="5"/>
      <c r="K86" s="6"/>
      <c r="L86" s="6"/>
      <c r="M86" s="6"/>
      <c r="N86" s="6"/>
      <c r="O86" s="7"/>
      <c r="P86" s="8"/>
    </row>
    <row r="87" spans="1:16" x14ac:dyDescent="0.2">
      <c r="B87" s="5"/>
      <c r="C87" s="9"/>
      <c r="D87" s="9"/>
      <c r="E87" s="9"/>
      <c r="F87" s="9"/>
      <c r="G87" s="10"/>
      <c r="H87" s="11"/>
      <c r="J87" s="5"/>
      <c r="K87" s="9"/>
      <c r="L87" s="9"/>
      <c r="M87" s="9"/>
      <c r="N87" s="9"/>
      <c r="O87" s="10"/>
      <c r="P87" s="11"/>
    </row>
    <row r="88" spans="1:16" x14ac:dyDescent="0.2">
      <c r="B88" s="5"/>
      <c r="C88" s="9"/>
      <c r="D88" s="9"/>
      <c r="E88" s="9"/>
      <c r="F88" s="9"/>
      <c r="G88" s="10"/>
      <c r="H88" s="11"/>
      <c r="J88" s="5"/>
      <c r="K88" s="9"/>
      <c r="L88" s="9"/>
      <c r="M88" s="9"/>
      <c r="N88" s="9"/>
      <c r="O88" s="10"/>
      <c r="P88" s="11"/>
    </row>
    <row r="89" spans="1:16" x14ac:dyDescent="0.2">
      <c r="B89" s="5"/>
      <c r="C89" s="9"/>
      <c r="D89" s="9"/>
      <c r="E89" s="9"/>
      <c r="F89" s="9"/>
      <c r="G89" s="10"/>
      <c r="H89" s="11"/>
      <c r="J89" s="5"/>
      <c r="K89" s="9"/>
      <c r="L89" s="9"/>
      <c r="M89" s="9"/>
      <c r="N89" s="9"/>
      <c r="O89" s="10"/>
      <c r="P89" s="11"/>
    </row>
    <row r="90" spans="1:16" x14ac:dyDescent="0.2">
      <c r="B90" s="5"/>
      <c r="C90" s="9"/>
      <c r="D90" s="9"/>
      <c r="E90" s="9"/>
      <c r="F90" s="9"/>
      <c r="G90" s="10"/>
      <c r="H90" s="11"/>
      <c r="J90" s="5"/>
      <c r="K90" s="9"/>
      <c r="L90" s="9"/>
      <c r="M90" s="9"/>
      <c r="N90" s="9"/>
      <c r="O90" s="10"/>
      <c r="P90" s="11"/>
    </row>
    <row r="91" spans="1:16" x14ac:dyDescent="0.2">
      <c r="B91" s="5"/>
      <c r="C91" s="9"/>
      <c r="D91" s="9"/>
      <c r="E91" s="9"/>
      <c r="F91" s="9"/>
      <c r="G91" s="10"/>
      <c r="H91" s="11"/>
      <c r="J91" s="5"/>
      <c r="K91" s="9"/>
      <c r="L91" s="9"/>
      <c r="M91" s="9"/>
      <c r="N91" s="9"/>
      <c r="O91" s="10"/>
      <c r="P91" s="11"/>
    </row>
    <row r="92" spans="1:16" x14ac:dyDescent="0.2">
      <c r="B92" s="5"/>
      <c r="C92" s="9"/>
      <c r="D92" s="9"/>
      <c r="E92" s="9"/>
      <c r="F92" s="9"/>
      <c r="G92" s="10"/>
      <c r="H92" s="11"/>
      <c r="J92" s="5"/>
      <c r="K92" s="9"/>
      <c r="L92" s="9"/>
      <c r="M92" s="9"/>
      <c r="N92" s="9"/>
      <c r="O92" s="10"/>
      <c r="P92" s="11"/>
    </row>
    <row r="93" spans="1:16" x14ac:dyDescent="0.2">
      <c r="B93" s="5"/>
      <c r="C93" s="9"/>
      <c r="D93" s="9"/>
      <c r="E93" s="9"/>
      <c r="F93" s="9"/>
      <c r="G93" s="10"/>
      <c r="H93" s="11"/>
      <c r="J93" s="5"/>
      <c r="K93" s="9"/>
      <c r="L93" s="9"/>
      <c r="M93" s="9"/>
      <c r="N93" s="9"/>
      <c r="O93" s="10"/>
      <c r="P93" s="11"/>
    </row>
    <row r="94" spans="1:16" x14ac:dyDescent="0.2">
      <c r="B94" s="5"/>
      <c r="C94" s="9"/>
      <c r="D94" s="9"/>
      <c r="E94" s="9"/>
      <c r="F94" s="9"/>
      <c r="G94" s="10"/>
      <c r="H94" s="11"/>
      <c r="J94" s="5"/>
      <c r="K94" s="9"/>
      <c r="L94" s="9"/>
      <c r="M94" s="9"/>
      <c r="N94" s="9"/>
      <c r="O94" s="10"/>
      <c r="P94" s="11"/>
    </row>
    <row r="95" spans="1:16" x14ac:dyDescent="0.2">
      <c r="B95" s="5"/>
      <c r="C95" s="9"/>
      <c r="D95" s="9"/>
      <c r="E95" s="9"/>
      <c r="F95" s="9"/>
      <c r="G95" s="10"/>
      <c r="H95" s="11"/>
      <c r="J95" s="5"/>
      <c r="K95" s="9"/>
      <c r="L95" s="9"/>
      <c r="M95" s="9"/>
      <c r="N95" s="9"/>
      <c r="O95" s="10"/>
      <c r="P95" s="11"/>
    </row>
    <row r="96" spans="1:16" x14ac:dyDescent="0.2">
      <c r="B96" s="415" t="s">
        <v>31</v>
      </c>
      <c r="C96" s="415"/>
      <c r="D96" s="415"/>
      <c r="E96" s="415"/>
      <c r="F96" s="415"/>
      <c r="G96" s="416">
        <f>SUM(B86:H95)</f>
        <v>252.41</v>
      </c>
      <c r="H96" s="416"/>
      <c r="J96" s="415" t="s">
        <v>32</v>
      </c>
      <c r="K96" s="415"/>
      <c r="L96" s="415"/>
      <c r="M96" s="415"/>
      <c r="N96" s="415"/>
      <c r="O96" s="416">
        <f>SUM(J86:P95)</f>
        <v>0</v>
      </c>
      <c r="P96" s="416"/>
    </row>
    <row r="97" spans="1:16" s="3" customFormat="1" x14ac:dyDescent="0.2">
      <c r="C97" s="4"/>
      <c r="D97" s="4"/>
      <c r="E97" s="4"/>
      <c r="F97" s="4"/>
    </row>
    <row r="98" spans="1:16" ht="18.75" x14ac:dyDescent="0.3">
      <c r="A98" s="18" t="s">
        <v>22</v>
      </c>
      <c r="B98" s="417" t="s">
        <v>33</v>
      </c>
      <c r="C98" s="417"/>
      <c r="D98" s="417"/>
      <c r="E98" s="417"/>
      <c r="F98" s="417"/>
      <c r="G98" s="417"/>
      <c r="H98" s="417"/>
      <c r="I98" s="19"/>
    </row>
    <row r="99" spans="1:16" x14ac:dyDescent="0.2">
      <c r="B99" s="5"/>
      <c r="C99" s="6"/>
      <c r="D99" s="6"/>
      <c r="E99" s="6"/>
      <c r="F99" s="6"/>
      <c r="G99" s="7"/>
      <c r="H99" s="8"/>
    </row>
    <row r="100" spans="1:16" x14ac:dyDescent="0.2">
      <c r="B100" s="5"/>
      <c r="C100" s="9"/>
      <c r="D100" s="9"/>
      <c r="E100" s="9"/>
      <c r="F100" s="9"/>
      <c r="G100" s="10"/>
      <c r="H100" s="11"/>
    </row>
    <row r="101" spans="1:16" x14ac:dyDescent="0.2">
      <c r="B101" s="5"/>
      <c r="C101" s="9"/>
      <c r="D101" s="9"/>
      <c r="E101" s="9"/>
      <c r="F101" s="9"/>
      <c r="G101" s="10"/>
      <c r="H101" s="11"/>
    </row>
    <row r="102" spans="1:16" x14ac:dyDescent="0.2">
      <c r="B102" s="5"/>
      <c r="C102" s="9"/>
      <c r="D102" s="9"/>
      <c r="E102" s="9"/>
      <c r="F102" s="9"/>
      <c r="G102" s="10"/>
      <c r="H102" s="11"/>
    </row>
    <row r="103" spans="1:16" x14ac:dyDescent="0.2">
      <c r="B103" s="5"/>
      <c r="C103" s="9"/>
      <c r="D103" s="9"/>
      <c r="E103" s="9"/>
      <c r="F103" s="9"/>
      <c r="G103" s="10"/>
      <c r="H103" s="11"/>
    </row>
    <row r="104" spans="1:16" x14ac:dyDescent="0.2">
      <c r="B104" s="5"/>
      <c r="C104" s="9"/>
      <c r="D104" s="9"/>
      <c r="E104" s="9"/>
      <c r="F104" s="9"/>
      <c r="G104" s="10"/>
      <c r="H104" s="11"/>
    </row>
    <row r="105" spans="1:16" x14ac:dyDescent="0.2">
      <c r="B105" s="5"/>
      <c r="C105" s="9"/>
      <c r="D105" s="9"/>
      <c r="E105" s="9"/>
      <c r="F105" s="9"/>
      <c r="G105" s="10"/>
      <c r="H105" s="11"/>
    </row>
    <row r="106" spans="1:16" x14ac:dyDescent="0.2">
      <c r="B106" s="5"/>
      <c r="C106" s="9"/>
      <c r="D106" s="9"/>
      <c r="E106" s="9"/>
      <c r="F106" s="9"/>
      <c r="G106" s="10"/>
      <c r="H106" s="11"/>
    </row>
    <row r="107" spans="1:16" x14ac:dyDescent="0.2">
      <c r="B107" s="5"/>
      <c r="C107" s="9"/>
      <c r="D107" s="9"/>
      <c r="E107" s="9"/>
      <c r="F107" s="9"/>
      <c r="G107" s="10"/>
      <c r="H107" s="11"/>
    </row>
    <row r="108" spans="1:16" x14ac:dyDescent="0.2">
      <c r="B108" s="5"/>
      <c r="C108" s="9"/>
      <c r="D108" s="9"/>
      <c r="E108" s="9"/>
      <c r="F108" s="9"/>
      <c r="G108" s="10"/>
      <c r="H108" s="11"/>
    </row>
    <row r="109" spans="1:16" x14ac:dyDescent="0.2">
      <c r="B109" s="415" t="s">
        <v>31</v>
      </c>
      <c r="C109" s="415"/>
      <c r="D109" s="415"/>
      <c r="E109" s="415"/>
      <c r="F109" s="415"/>
      <c r="G109" s="416">
        <f>SUM(B99:H108)</f>
        <v>0</v>
      </c>
      <c r="H109" s="416"/>
    </row>
    <row r="110" spans="1:16" x14ac:dyDescent="0.2">
      <c r="B110" s="24"/>
      <c r="C110" s="24"/>
      <c r="D110" s="24"/>
      <c r="E110" s="24"/>
      <c r="F110" s="24"/>
      <c r="G110" s="28"/>
      <c r="H110" s="28"/>
    </row>
    <row r="111" spans="1:16" x14ac:dyDescent="0.2">
      <c r="B111" s="24"/>
      <c r="C111" s="24"/>
      <c r="D111" s="24"/>
      <c r="E111" s="24"/>
      <c r="F111" s="24"/>
      <c r="G111" s="26"/>
      <c r="H111" s="26"/>
      <c r="J111" s="24"/>
      <c r="K111" s="411" t="s">
        <v>34</v>
      </c>
      <c r="L111" s="411"/>
      <c r="M111" s="24"/>
      <c r="N111" s="24"/>
      <c r="O111" s="26"/>
      <c r="P111" s="26"/>
    </row>
    <row r="112" spans="1:16" ht="25.5" customHeight="1" x14ac:dyDescent="0.25">
      <c r="G112" s="412" t="s">
        <v>35</v>
      </c>
      <c r="H112" s="412"/>
      <c r="I112" s="412"/>
      <c r="J112" s="412"/>
      <c r="K112" s="29" t="s">
        <v>36</v>
      </c>
      <c r="L112" s="29" t="s">
        <v>37</v>
      </c>
    </row>
    <row r="113" spans="2:12" ht="16.5" customHeight="1" x14ac:dyDescent="0.2">
      <c r="G113" s="409" t="s">
        <v>14</v>
      </c>
      <c r="H113" s="409"/>
      <c r="I113" s="30">
        <f>G19</f>
        <v>0</v>
      </c>
      <c r="J113" s="31" t="s">
        <v>2</v>
      </c>
      <c r="K113" s="32">
        <f t="shared" ref="K113:K125" si="0">N131</f>
        <v>1.009463</v>
      </c>
      <c r="L113" s="33">
        <f t="shared" ref="L113:L125" si="1">ROUND(I113*K113,2)</f>
        <v>0</v>
      </c>
    </row>
    <row r="114" spans="2:12" ht="16.5" customHeight="1" x14ac:dyDescent="0.2">
      <c r="G114" s="409" t="s">
        <v>15</v>
      </c>
      <c r="H114" s="409"/>
      <c r="I114" s="30">
        <f>O19</f>
        <v>0</v>
      </c>
      <c r="J114" s="31" t="s">
        <v>2</v>
      </c>
      <c r="K114" s="32">
        <f t="shared" si="0"/>
        <v>1.009463</v>
      </c>
      <c r="L114" s="33">
        <f t="shared" si="1"/>
        <v>0</v>
      </c>
    </row>
    <row r="115" spans="2:12" x14ac:dyDescent="0.2">
      <c r="F115" s="3"/>
      <c r="G115" s="409" t="s">
        <v>18</v>
      </c>
      <c r="H115" s="409"/>
      <c r="I115" s="30">
        <f>G34</f>
        <v>0</v>
      </c>
      <c r="J115" s="31" t="s">
        <v>2</v>
      </c>
      <c r="K115" s="32">
        <f t="shared" si="0"/>
        <v>1.009463</v>
      </c>
      <c r="L115" s="33">
        <f t="shared" si="1"/>
        <v>0</v>
      </c>
    </row>
    <row r="116" spans="2:12" x14ac:dyDescent="0.2">
      <c r="F116" s="3"/>
      <c r="G116" s="413" t="s">
        <v>19</v>
      </c>
      <c r="H116" s="413"/>
      <c r="I116" s="240">
        <f>O34</f>
        <v>0</v>
      </c>
      <c r="J116" s="241" t="s">
        <v>2</v>
      </c>
      <c r="K116" s="242">
        <f t="shared" si="0"/>
        <v>1.009463</v>
      </c>
      <c r="L116" s="243">
        <f t="shared" si="1"/>
        <v>0</v>
      </c>
    </row>
    <row r="117" spans="2:12" x14ac:dyDescent="0.2">
      <c r="F117" s="3"/>
      <c r="G117" s="413" t="s">
        <v>23</v>
      </c>
      <c r="H117" s="413"/>
      <c r="I117" s="240">
        <v>0</v>
      </c>
      <c r="J117" s="241" t="s">
        <v>2</v>
      </c>
      <c r="K117" s="242">
        <f t="shared" si="0"/>
        <v>1.013727</v>
      </c>
      <c r="L117" s="243">
        <f t="shared" si="1"/>
        <v>0</v>
      </c>
    </row>
    <row r="118" spans="2:12" x14ac:dyDescent="0.2">
      <c r="F118" s="3"/>
      <c r="G118" s="409" t="s">
        <v>24</v>
      </c>
      <c r="H118" s="409"/>
      <c r="I118" s="30">
        <v>0</v>
      </c>
      <c r="J118" s="31" t="s">
        <v>2</v>
      </c>
      <c r="K118" s="32">
        <f t="shared" si="0"/>
        <v>1.016945</v>
      </c>
      <c r="L118" s="33">
        <f t="shared" si="1"/>
        <v>0</v>
      </c>
    </row>
    <row r="119" spans="2:12" x14ac:dyDescent="0.2">
      <c r="F119" s="3"/>
      <c r="G119" s="409" t="s">
        <v>25</v>
      </c>
      <c r="H119" s="409"/>
      <c r="I119" s="30">
        <f>G70</f>
        <v>527.61</v>
      </c>
      <c r="J119" s="31" t="s">
        <v>2</v>
      </c>
      <c r="K119" s="32">
        <f t="shared" si="0"/>
        <v>1.025641</v>
      </c>
      <c r="L119" s="33">
        <f t="shared" si="1"/>
        <v>541.14</v>
      </c>
    </row>
    <row r="120" spans="2:12" x14ac:dyDescent="0.2">
      <c r="F120" s="3"/>
      <c r="G120" s="409" t="s">
        <v>26</v>
      </c>
      <c r="H120" s="409"/>
      <c r="I120" s="30">
        <f>O70</f>
        <v>476.24</v>
      </c>
      <c r="J120" s="31" t="s">
        <v>2</v>
      </c>
      <c r="K120" s="32">
        <f t="shared" si="0"/>
        <v>1.025641</v>
      </c>
      <c r="L120" s="33">
        <f t="shared" si="1"/>
        <v>488.45</v>
      </c>
    </row>
    <row r="121" spans="2:12" x14ac:dyDescent="0.2">
      <c r="F121" s="3"/>
      <c r="G121" s="409" t="s">
        <v>27</v>
      </c>
      <c r="H121" s="409"/>
      <c r="I121" s="30">
        <f>G83</f>
        <v>996.05000000000007</v>
      </c>
      <c r="J121" s="31" t="s">
        <v>2</v>
      </c>
      <c r="K121" s="32">
        <f t="shared" si="0"/>
        <v>1.0367170000000001</v>
      </c>
      <c r="L121" s="33">
        <f t="shared" si="1"/>
        <v>1032.6199999999999</v>
      </c>
    </row>
    <row r="122" spans="2:12" x14ac:dyDescent="0.2">
      <c r="F122" s="3"/>
      <c r="G122" s="409" t="s">
        <v>28</v>
      </c>
      <c r="H122" s="409"/>
      <c r="I122" s="30">
        <f>O83</f>
        <v>658.11</v>
      </c>
      <c r="J122" s="31" t="s">
        <v>2</v>
      </c>
      <c r="K122" s="32">
        <f t="shared" si="0"/>
        <v>1.0434779999999999</v>
      </c>
      <c r="L122" s="33">
        <f t="shared" si="1"/>
        <v>686.72</v>
      </c>
    </row>
    <row r="123" spans="2:12" x14ac:dyDescent="0.2">
      <c r="F123" s="3"/>
      <c r="G123" s="409" t="s">
        <v>29</v>
      </c>
      <c r="H123" s="409"/>
      <c r="I123" s="30">
        <f>G96</f>
        <v>252.41</v>
      </c>
      <c r="J123" s="31" t="s">
        <v>2</v>
      </c>
      <c r="K123" s="32">
        <f t="shared" si="0"/>
        <v>1.0526310000000001</v>
      </c>
      <c r="L123" s="33">
        <f t="shared" si="1"/>
        <v>265.69</v>
      </c>
    </row>
    <row r="124" spans="2:12" x14ac:dyDescent="0.2">
      <c r="F124" s="3"/>
      <c r="G124" s="409" t="s">
        <v>30</v>
      </c>
      <c r="H124" s="409"/>
      <c r="I124" s="30">
        <f>O96</f>
        <v>0</v>
      </c>
      <c r="J124" s="31" t="s">
        <v>2</v>
      </c>
      <c r="K124" s="32">
        <f t="shared" si="0"/>
        <v>1.0526310000000001</v>
      </c>
      <c r="L124" s="33">
        <f t="shared" si="1"/>
        <v>0</v>
      </c>
    </row>
    <row r="125" spans="2:12" x14ac:dyDescent="0.2">
      <c r="F125" s="3"/>
      <c r="G125" s="409" t="s">
        <v>33</v>
      </c>
      <c r="H125" s="409"/>
      <c r="I125" s="30">
        <f>G109</f>
        <v>0</v>
      </c>
      <c r="J125" s="31" t="s">
        <v>2</v>
      </c>
      <c r="K125" s="32">
        <f t="shared" si="0"/>
        <v>1.0618300000000001</v>
      </c>
      <c r="L125" s="33">
        <f t="shared" si="1"/>
        <v>0</v>
      </c>
    </row>
    <row r="126" spans="2:12" x14ac:dyDescent="0.2">
      <c r="F126" s="3"/>
      <c r="G126" s="410" t="s">
        <v>38</v>
      </c>
      <c r="H126" s="410"/>
      <c r="I126" s="244">
        <f>SUM(I113:I125)</f>
        <v>2910.42</v>
      </c>
      <c r="J126" s="34" t="s">
        <v>2</v>
      </c>
      <c r="K126" s="35" t="s">
        <v>38</v>
      </c>
      <c r="L126" s="245">
        <f>SUM(L113:L125)</f>
        <v>3014.6200000000003</v>
      </c>
    </row>
    <row r="127" spans="2:12" x14ac:dyDescent="0.2">
      <c r="B127" s="36"/>
      <c r="C127" s="36"/>
      <c r="D127" s="37"/>
      <c r="E127" s="38"/>
    </row>
    <row r="129" spans="1:14" ht="66" customHeight="1" x14ac:dyDescent="0.2">
      <c r="B129" s="39" t="s">
        <v>39</v>
      </c>
      <c r="C129" s="39" t="s">
        <v>40</v>
      </c>
      <c r="D129" s="39" t="s">
        <v>41</v>
      </c>
      <c r="E129" s="39" t="s">
        <v>42</v>
      </c>
      <c r="F129" s="39" t="s">
        <v>43</v>
      </c>
      <c r="G129" s="39" t="s">
        <v>44</v>
      </c>
      <c r="H129" s="39" t="s">
        <v>45</v>
      </c>
      <c r="I129" s="39" t="s">
        <v>46</v>
      </c>
      <c r="J129" s="39" t="s">
        <v>47</v>
      </c>
      <c r="K129" s="39" t="s">
        <v>48</v>
      </c>
      <c r="L129" s="39" t="s">
        <v>49</v>
      </c>
      <c r="M129" s="39" t="s">
        <v>50</v>
      </c>
      <c r="N129" s="39" t="s">
        <v>51</v>
      </c>
    </row>
    <row r="130" spans="1:14" x14ac:dyDescent="0.2">
      <c r="B130" s="40" t="s">
        <v>52</v>
      </c>
      <c r="C130" s="40" t="s">
        <v>52</v>
      </c>
      <c r="D130" s="40" t="s">
        <v>53</v>
      </c>
      <c r="E130" s="40" t="s">
        <v>54</v>
      </c>
      <c r="F130" s="40" t="s">
        <v>55</v>
      </c>
      <c r="G130" s="40" t="s">
        <v>56</v>
      </c>
      <c r="H130" s="40" t="s">
        <v>57</v>
      </c>
      <c r="I130" s="40" t="s">
        <v>58</v>
      </c>
      <c r="J130" s="40" t="s">
        <v>59</v>
      </c>
      <c r="K130" s="40" t="s">
        <v>60</v>
      </c>
      <c r="L130" s="40" t="s">
        <v>61</v>
      </c>
      <c r="M130" s="40" t="s">
        <v>62</v>
      </c>
      <c r="N130" s="40" t="s">
        <v>63</v>
      </c>
    </row>
    <row r="131" spans="1:14" x14ac:dyDescent="0.2">
      <c r="B131" s="41" t="str">
        <f>"3/4''"</f>
        <v>3/4''</v>
      </c>
      <c r="C131" s="42">
        <f>2.54*0.75/100</f>
        <v>1.9050000000000001E-2</v>
      </c>
      <c r="D131" s="42">
        <f t="shared" ref="D131:D143" si="2">C131^2*3.14/4</f>
        <v>2.8487846250000001E-4</v>
      </c>
      <c r="E131" s="43">
        <v>0.5</v>
      </c>
      <c r="F131" s="43">
        <v>1.05</v>
      </c>
      <c r="G131" s="43">
        <v>0.1</v>
      </c>
      <c r="H131" s="43"/>
      <c r="I131" s="44">
        <f t="shared" ref="I131:I143" si="3">E131*F131</f>
        <v>0.52500000000000002</v>
      </c>
      <c r="J131" s="44">
        <f t="shared" ref="J131:J143" si="4">E131*G131</f>
        <v>0.05</v>
      </c>
      <c r="K131" s="42">
        <f t="shared" ref="K131:K143" si="5">I131-(J131+D131)</f>
        <v>0.47471512153750001</v>
      </c>
      <c r="L131" s="42">
        <f t="shared" ref="L131:L143" si="6">K131*0.3</f>
        <v>0.14241453646124999</v>
      </c>
      <c r="M131" s="44">
        <f t="shared" ref="M131:M143" si="7">((I131-K131)*1.25)+L131</f>
        <v>0.205270634539375</v>
      </c>
      <c r="N131" s="44">
        <v>1.009463</v>
      </c>
    </row>
    <row r="132" spans="1:14" x14ac:dyDescent="0.2">
      <c r="B132" s="41">
        <v>1</v>
      </c>
      <c r="C132" s="42">
        <f>2.54*B132/100</f>
        <v>2.5399999999999999E-2</v>
      </c>
      <c r="D132" s="42">
        <f t="shared" si="2"/>
        <v>5.0645059999999997E-4</v>
      </c>
      <c r="E132" s="43">
        <v>0.5</v>
      </c>
      <c r="F132" s="43">
        <v>1</v>
      </c>
      <c r="G132" s="43">
        <v>0.1</v>
      </c>
      <c r="H132" s="43"/>
      <c r="I132" s="44">
        <f t="shared" si="3"/>
        <v>0.5</v>
      </c>
      <c r="J132" s="44">
        <f t="shared" si="4"/>
        <v>0.05</v>
      </c>
      <c r="K132" s="42">
        <f t="shared" si="5"/>
        <v>0.44949354939999997</v>
      </c>
      <c r="L132" s="42">
        <f t="shared" si="6"/>
        <v>0.13484806481999997</v>
      </c>
      <c r="M132" s="44">
        <f t="shared" si="7"/>
        <v>0.19798112807000001</v>
      </c>
      <c r="N132" s="44">
        <v>1.009463</v>
      </c>
    </row>
    <row r="133" spans="1:14" x14ac:dyDescent="0.2">
      <c r="B133" s="41" t="str">
        <f>"1 1/2 ''"</f>
        <v>1 1/2 ''</v>
      </c>
      <c r="C133" s="42">
        <f>2.54*1.5/100</f>
        <v>3.8100000000000002E-2</v>
      </c>
      <c r="D133" s="42">
        <f t="shared" si="2"/>
        <v>1.1395138500000001E-3</v>
      </c>
      <c r="E133" s="43">
        <v>0.5</v>
      </c>
      <c r="F133" s="43">
        <v>1.1000000000000001</v>
      </c>
      <c r="G133" s="43">
        <v>0.1</v>
      </c>
      <c r="H133" s="43"/>
      <c r="I133" s="44">
        <f t="shared" si="3"/>
        <v>0.55000000000000004</v>
      </c>
      <c r="J133" s="44">
        <f t="shared" si="4"/>
        <v>0.05</v>
      </c>
      <c r="K133" s="42">
        <f t="shared" si="5"/>
        <v>0.49886048615000006</v>
      </c>
      <c r="L133" s="42">
        <f t="shared" si="6"/>
        <v>0.14965814584500001</v>
      </c>
      <c r="M133" s="44">
        <f t="shared" si="7"/>
        <v>0.2135825381575</v>
      </c>
      <c r="N133" s="44">
        <v>1.009463</v>
      </c>
    </row>
    <row r="134" spans="1:14" x14ac:dyDescent="0.2">
      <c r="B134" s="41">
        <v>2</v>
      </c>
      <c r="C134" s="42">
        <f t="shared" ref="C134:C143" si="8">2.54*B134/100</f>
        <v>5.0799999999999998E-2</v>
      </c>
      <c r="D134" s="42">
        <f t="shared" si="2"/>
        <v>2.0258023999999999E-3</v>
      </c>
      <c r="E134" s="43">
        <v>0.55000000000000004</v>
      </c>
      <c r="F134" s="43">
        <v>1.1499999999999999</v>
      </c>
      <c r="G134" s="43">
        <v>0.1</v>
      </c>
      <c r="H134" s="43">
        <v>0.1</v>
      </c>
      <c r="I134" s="44">
        <f t="shared" si="3"/>
        <v>0.63249999999999995</v>
      </c>
      <c r="J134" s="44">
        <f t="shared" si="4"/>
        <v>5.5000000000000007E-2</v>
      </c>
      <c r="K134" s="42">
        <f t="shared" si="5"/>
        <v>0.57547419759999996</v>
      </c>
      <c r="L134" s="42">
        <f t="shared" si="6"/>
        <v>0.17264225927999999</v>
      </c>
      <c r="M134" s="44">
        <f t="shared" si="7"/>
        <v>0.24392451227999998</v>
      </c>
      <c r="N134" s="44">
        <v>1.009463</v>
      </c>
    </row>
    <row r="135" spans="1:14" x14ac:dyDescent="0.2">
      <c r="B135" s="41">
        <v>3</v>
      </c>
      <c r="C135" s="42">
        <f t="shared" si="8"/>
        <v>7.6200000000000004E-2</v>
      </c>
      <c r="D135" s="42">
        <f t="shared" si="2"/>
        <v>4.5580554000000002E-3</v>
      </c>
      <c r="E135" s="43">
        <v>0.6</v>
      </c>
      <c r="F135" s="43">
        <v>1.2</v>
      </c>
      <c r="G135" s="43">
        <v>0.1</v>
      </c>
      <c r="H135" s="43">
        <v>0.1</v>
      </c>
      <c r="I135" s="44">
        <f t="shared" si="3"/>
        <v>0.72</v>
      </c>
      <c r="J135" s="44">
        <f t="shared" si="4"/>
        <v>0.06</v>
      </c>
      <c r="K135" s="42">
        <f t="shared" si="5"/>
        <v>0.65544194459999994</v>
      </c>
      <c r="L135" s="42">
        <f t="shared" si="6"/>
        <v>0.19663258337999998</v>
      </c>
      <c r="M135" s="44">
        <f t="shared" si="7"/>
        <v>0.27733015263000005</v>
      </c>
      <c r="N135" s="44">
        <v>1.013727</v>
      </c>
    </row>
    <row r="136" spans="1:14" x14ac:dyDescent="0.2">
      <c r="B136" s="41">
        <v>4</v>
      </c>
      <c r="C136" s="42">
        <f t="shared" si="8"/>
        <v>0.1016</v>
      </c>
      <c r="D136" s="42">
        <f t="shared" si="2"/>
        <v>8.1032095999999994E-3</v>
      </c>
      <c r="E136" s="43">
        <v>0.6</v>
      </c>
      <c r="F136" s="43">
        <v>1.2</v>
      </c>
      <c r="G136" s="43">
        <v>0.1</v>
      </c>
      <c r="H136" s="43">
        <v>0.1</v>
      </c>
      <c r="I136" s="44">
        <f t="shared" si="3"/>
        <v>0.72</v>
      </c>
      <c r="J136" s="44">
        <f t="shared" si="4"/>
        <v>0.06</v>
      </c>
      <c r="K136" s="42">
        <f t="shared" si="5"/>
        <v>0.65189679039999993</v>
      </c>
      <c r="L136" s="42">
        <f t="shared" si="6"/>
        <v>0.19556903711999998</v>
      </c>
      <c r="M136" s="44">
        <f t="shared" si="7"/>
        <v>0.28069804912000007</v>
      </c>
      <c r="N136" s="44">
        <v>1.016945</v>
      </c>
    </row>
    <row r="137" spans="1:14" x14ac:dyDescent="0.2">
      <c r="B137" s="41">
        <v>6</v>
      </c>
      <c r="C137" s="42">
        <f t="shared" si="8"/>
        <v>0.15240000000000001</v>
      </c>
      <c r="D137" s="42">
        <f t="shared" si="2"/>
        <v>1.8232221600000001E-2</v>
      </c>
      <c r="E137" s="43">
        <v>0.65</v>
      </c>
      <c r="F137" s="43">
        <v>1.25</v>
      </c>
      <c r="G137" s="43">
        <v>0.1</v>
      </c>
      <c r="H137" s="43">
        <v>0.15</v>
      </c>
      <c r="I137" s="44">
        <f t="shared" si="3"/>
        <v>0.8125</v>
      </c>
      <c r="J137" s="44">
        <f t="shared" si="4"/>
        <v>6.5000000000000002E-2</v>
      </c>
      <c r="K137" s="42">
        <f t="shared" si="5"/>
        <v>0.72926777840000001</v>
      </c>
      <c r="L137" s="42">
        <f t="shared" si="6"/>
        <v>0.21878033352000001</v>
      </c>
      <c r="M137" s="44">
        <f t="shared" si="7"/>
        <v>0.32282061052</v>
      </c>
      <c r="N137" s="44">
        <v>1.025641</v>
      </c>
    </row>
    <row r="138" spans="1:14" x14ac:dyDescent="0.2">
      <c r="B138" s="41">
        <v>8</v>
      </c>
      <c r="C138" s="42">
        <f t="shared" si="8"/>
        <v>0.20319999999999999</v>
      </c>
      <c r="D138" s="42">
        <f t="shared" si="2"/>
        <v>3.2412838399999998E-2</v>
      </c>
      <c r="E138" s="43">
        <v>0.75</v>
      </c>
      <c r="F138" s="43">
        <v>1.25</v>
      </c>
      <c r="G138" s="43">
        <v>0.1</v>
      </c>
      <c r="H138" s="43">
        <v>0.15</v>
      </c>
      <c r="I138" s="44">
        <f t="shared" si="3"/>
        <v>0.9375</v>
      </c>
      <c r="J138" s="44">
        <f t="shared" si="4"/>
        <v>7.5000000000000011E-2</v>
      </c>
      <c r="K138" s="42">
        <f t="shared" si="5"/>
        <v>0.83008716159999996</v>
      </c>
      <c r="L138" s="42">
        <f t="shared" si="6"/>
        <v>0.24902614847999999</v>
      </c>
      <c r="M138" s="44">
        <f t="shared" si="7"/>
        <v>0.38329219648000001</v>
      </c>
      <c r="N138" s="44">
        <v>1.025641</v>
      </c>
    </row>
    <row r="139" spans="1:14" x14ac:dyDescent="0.2">
      <c r="B139" s="41">
        <v>12</v>
      </c>
      <c r="C139" s="42">
        <f t="shared" si="8"/>
        <v>0.30480000000000002</v>
      </c>
      <c r="D139" s="42">
        <f t="shared" si="2"/>
        <v>7.2928886400000004E-2</v>
      </c>
      <c r="E139" s="43">
        <v>0.85</v>
      </c>
      <c r="F139" s="43">
        <v>1.35</v>
      </c>
      <c r="G139" s="43">
        <v>0.1</v>
      </c>
      <c r="H139" s="43">
        <v>0.15</v>
      </c>
      <c r="I139" s="44">
        <f t="shared" si="3"/>
        <v>1.1475</v>
      </c>
      <c r="J139" s="44">
        <f t="shared" si="4"/>
        <v>8.5000000000000006E-2</v>
      </c>
      <c r="K139" s="42">
        <f t="shared" si="5"/>
        <v>0.98957111359999994</v>
      </c>
      <c r="L139" s="42">
        <f t="shared" si="6"/>
        <v>0.29687133407999999</v>
      </c>
      <c r="M139" s="44">
        <f t="shared" si="7"/>
        <v>0.49428244208000005</v>
      </c>
      <c r="N139" s="44">
        <v>1.0367170000000001</v>
      </c>
    </row>
    <row r="140" spans="1:14" x14ac:dyDescent="0.2">
      <c r="B140" s="41">
        <v>16</v>
      </c>
      <c r="C140" s="42">
        <f t="shared" si="8"/>
        <v>0.40639999999999998</v>
      </c>
      <c r="D140" s="42">
        <f t="shared" si="2"/>
        <v>0.12965135359999999</v>
      </c>
      <c r="E140" s="43">
        <v>1</v>
      </c>
      <c r="F140" s="43">
        <v>1.5</v>
      </c>
      <c r="G140" s="43">
        <v>0.15</v>
      </c>
      <c r="H140" s="43">
        <v>0.2</v>
      </c>
      <c r="I140" s="44">
        <f t="shared" si="3"/>
        <v>1.5</v>
      </c>
      <c r="J140" s="44">
        <f t="shared" si="4"/>
        <v>0.15</v>
      </c>
      <c r="K140" s="42">
        <f t="shared" si="5"/>
        <v>1.2203486464</v>
      </c>
      <c r="L140" s="42">
        <f t="shared" si="6"/>
        <v>0.36610459392</v>
      </c>
      <c r="M140" s="44">
        <f t="shared" si="7"/>
        <v>0.71566878592000005</v>
      </c>
      <c r="N140" s="44">
        <v>1.0434779999999999</v>
      </c>
    </row>
    <row r="141" spans="1:14" x14ac:dyDescent="0.2">
      <c r="B141" s="41">
        <v>20</v>
      </c>
      <c r="C141" s="42">
        <f t="shared" si="8"/>
        <v>0.50800000000000001</v>
      </c>
      <c r="D141" s="42">
        <f t="shared" si="2"/>
        <v>0.20258024000000002</v>
      </c>
      <c r="E141" s="43">
        <v>1.1000000000000001</v>
      </c>
      <c r="F141" s="43">
        <v>1.6</v>
      </c>
      <c r="G141" s="43">
        <v>0.15</v>
      </c>
      <c r="H141" s="43">
        <v>0.25</v>
      </c>
      <c r="I141" s="44">
        <f t="shared" si="3"/>
        <v>1.7600000000000002</v>
      </c>
      <c r="J141" s="44">
        <f t="shared" si="4"/>
        <v>0.16500000000000001</v>
      </c>
      <c r="K141" s="42">
        <f t="shared" si="5"/>
        <v>1.3924197600000001</v>
      </c>
      <c r="L141" s="42">
        <f t="shared" si="6"/>
        <v>0.41772592800000002</v>
      </c>
      <c r="M141" s="44">
        <f t="shared" si="7"/>
        <v>0.87720122800000011</v>
      </c>
      <c r="N141" s="44">
        <v>1.0526310000000001</v>
      </c>
    </row>
    <row r="142" spans="1:14" x14ac:dyDescent="0.2">
      <c r="B142" s="41">
        <v>24</v>
      </c>
      <c r="C142" s="42">
        <f t="shared" si="8"/>
        <v>0.60960000000000003</v>
      </c>
      <c r="D142" s="42">
        <f t="shared" si="2"/>
        <v>0.29171554560000001</v>
      </c>
      <c r="E142" s="43">
        <v>1.2</v>
      </c>
      <c r="F142" s="43">
        <v>1.7</v>
      </c>
      <c r="G142" s="43">
        <v>0.15</v>
      </c>
      <c r="H142" s="43">
        <v>0.3</v>
      </c>
      <c r="I142" s="44">
        <f t="shared" si="3"/>
        <v>2.04</v>
      </c>
      <c r="J142" s="44">
        <f t="shared" si="4"/>
        <v>0.18</v>
      </c>
      <c r="K142" s="42">
        <f t="shared" si="5"/>
        <v>1.5682844544000001</v>
      </c>
      <c r="L142" s="42">
        <f t="shared" si="6"/>
        <v>0.47048533632</v>
      </c>
      <c r="M142" s="44">
        <f t="shared" si="7"/>
        <v>1.0601297683199999</v>
      </c>
      <c r="N142" s="44">
        <v>1.0526310000000001</v>
      </c>
    </row>
    <row r="143" spans="1:14" x14ac:dyDescent="0.2">
      <c r="A143" s="36"/>
      <c r="B143" s="45">
        <v>30</v>
      </c>
      <c r="C143" s="46">
        <f t="shared" si="8"/>
        <v>0.76200000000000001</v>
      </c>
      <c r="D143" s="46">
        <f t="shared" si="2"/>
        <v>0.45580554000000006</v>
      </c>
      <c r="E143" s="47">
        <v>1.3</v>
      </c>
      <c r="F143" s="47">
        <v>1.7</v>
      </c>
      <c r="G143" s="47">
        <v>0.15</v>
      </c>
      <c r="H143" s="47">
        <v>0.3</v>
      </c>
      <c r="I143" s="48">
        <f t="shared" si="3"/>
        <v>2.21</v>
      </c>
      <c r="J143" s="48">
        <f t="shared" si="4"/>
        <v>0.19500000000000001</v>
      </c>
      <c r="K143" s="46">
        <f t="shared" si="5"/>
        <v>1.5591944599999998</v>
      </c>
      <c r="L143" s="46">
        <f t="shared" si="6"/>
        <v>0.46775833799999994</v>
      </c>
      <c r="M143" s="48">
        <f t="shared" si="7"/>
        <v>1.2812652630000001</v>
      </c>
      <c r="N143" s="48">
        <v>1.0618300000000001</v>
      </c>
    </row>
    <row r="145" spans="2:16" x14ac:dyDescent="0.2">
      <c r="B145" s="408" t="s">
        <v>64</v>
      </c>
      <c r="C145" s="408"/>
      <c r="D145" s="408"/>
      <c r="E145" s="408"/>
      <c r="F145" s="408"/>
      <c r="G145" s="408"/>
      <c r="H145" s="408"/>
      <c r="I145" s="49"/>
      <c r="J145" s="408" t="s">
        <v>65</v>
      </c>
      <c r="K145" s="408"/>
      <c r="L145" s="408"/>
      <c r="M145" s="408"/>
      <c r="N145" s="408"/>
      <c r="O145" s="408"/>
      <c r="P145" s="408"/>
    </row>
    <row r="146" spans="2:16" ht="25.5" customHeight="1" x14ac:dyDescent="0.2">
      <c r="B146" s="405" t="s">
        <v>66</v>
      </c>
      <c r="C146" s="405"/>
      <c r="D146" s="405"/>
      <c r="E146" s="51" t="s">
        <v>67</v>
      </c>
      <c r="F146" s="406" t="s">
        <v>68</v>
      </c>
      <c r="G146" s="406"/>
      <c r="H146" s="50" t="s">
        <v>69</v>
      </c>
      <c r="I146" s="3"/>
      <c r="J146" s="405" t="s">
        <v>66</v>
      </c>
      <c r="K146" s="405"/>
      <c r="L146" s="405"/>
      <c r="M146" s="51" t="s">
        <v>67</v>
      </c>
      <c r="N146" s="406" t="s">
        <v>68</v>
      </c>
      <c r="O146" s="406"/>
      <c r="P146" s="50" t="s">
        <v>69</v>
      </c>
    </row>
    <row r="147" spans="2:16" x14ac:dyDescent="0.2">
      <c r="B147" s="407" t="s">
        <v>70</v>
      </c>
      <c r="C147" s="407"/>
      <c r="D147" s="407"/>
      <c r="E147" s="52">
        <f>I131</f>
        <v>0.52500000000000002</v>
      </c>
      <c r="F147" s="401">
        <f>I113</f>
        <v>0</v>
      </c>
      <c r="G147" s="401"/>
      <c r="H147" s="53">
        <f>ROUND(E147*F147,2)</f>
        <v>0</v>
      </c>
      <c r="I147" s="4"/>
      <c r="J147" s="407" t="s">
        <v>70</v>
      </c>
      <c r="K147" s="407"/>
      <c r="L147" s="407"/>
      <c r="M147" s="52">
        <f>I132</f>
        <v>0.5</v>
      </c>
      <c r="N147" s="401">
        <f>I114</f>
        <v>0</v>
      </c>
      <c r="O147" s="401"/>
      <c r="P147" s="53">
        <f>ROUND(M147*N147,2)</f>
        <v>0</v>
      </c>
    </row>
    <row r="148" spans="2:16" x14ac:dyDescent="0.2">
      <c r="B148" s="407" t="s">
        <v>71</v>
      </c>
      <c r="C148" s="407"/>
      <c r="D148" s="407"/>
      <c r="E148" s="52">
        <f>J131</f>
        <v>0.05</v>
      </c>
      <c r="F148" s="401">
        <f>$F$147</f>
        <v>0</v>
      </c>
      <c r="G148" s="401"/>
      <c r="H148" s="53">
        <f>ROUND(E148*F148,2)</f>
        <v>0</v>
      </c>
      <c r="I148" s="4"/>
      <c r="J148" s="407" t="s">
        <v>71</v>
      </c>
      <c r="K148" s="407"/>
      <c r="L148" s="407"/>
      <c r="M148" s="52">
        <f>J132</f>
        <v>0.05</v>
      </c>
      <c r="N148" s="401">
        <f>$N$147</f>
        <v>0</v>
      </c>
      <c r="O148" s="401"/>
      <c r="P148" s="53">
        <f>ROUND(M148*N148,2)</f>
        <v>0</v>
      </c>
    </row>
    <row r="149" spans="2:16" x14ac:dyDescent="0.2">
      <c r="B149" s="400" t="s">
        <v>72</v>
      </c>
      <c r="C149" s="400"/>
      <c r="D149" s="400"/>
      <c r="E149" s="52">
        <f>K131</f>
        <v>0.47471512153750001</v>
      </c>
      <c r="F149" s="401">
        <f>$F$147</f>
        <v>0</v>
      </c>
      <c r="G149" s="401"/>
      <c r="H149" s="53">
        <f>ROUND(E149*F149,2)</f>
        <v>0</v>
      </c>
      <c r="I149" s="4"/>
      <c r="J149" s="400" t="s">
        <v>72</v>
      </c>
      <c r="K149" s="400"/>
      <c r="L149" s="400"/>
      <c r="M149" s="52">
        <f>K132</f>
        <v>0.44949354939999997</v>
      </c>
      <c r="N149" s="401">
        <f>$N$147</f>
        <v>0</v>
      </c>
      <c r="O149" s="401"/>
      <c r="P149" s="53">
        <f>ROUND(M149*N149,2)</f>
        <v>0</v>
      </c>
    </row>
    <row r="150" spans="2:16" x14ac:dyDescent="0.2">
      <c r="B150" s="407" t="s">
        <v>73</v>
      </c>
      <c r="C150" s="407"/>
      <c r="D150" s="407"/>
      <c r="E150" s="52">
        <f>L131</f>
        <v>0.14241453646124999</v>
      </c>
      <c r="F150" s="401">
        <f>$F$147</f>
        <v>0</v>
      </c>
      <c r="G150" s="401"/>
      <c r="H150" s="53">
        <f>ROUND(E150*F150,2)</f>
        <v>0</v>
      </c>
      <c r="I150" s="4"/>
      <c r="J150" s="407" t="s">
        <v>73</v>
      </c>
      <c r="K150" s="407"/>
      <c r="L150" s="407"/>
      <c r="M150" s="52">
        <f>L132</f>
        <v>0.13484806481999997</v>
      </c>
      <c r="N150" s="401">
        <f>$N$147</f>
        <v>0</v>
      </c>
      <c r="O150" s="401"/>
      <c r="P150" s="53">
        <f>ROUND(M150*N150,2)</f>
        <v>0</v>
      </c>
    </row>
    <row r="151" spans="2:16" x14ac:dyDescent="0.2">
      <c r="B151" s="400" t="s">
        <v>74</v>
      </c>
      <c r="C151" s="400"/>
      <c r="D151" s="400"/>
      <c r="E151" s="52">
        <f>M131</f>
        <v>0.205270634539375</v>
      </c>
      <c r="F151" s="401">
        <f>$F$147</f>
        <v>0</v>
      </c>
      <c r="G151" s="401"/>
      <c r="H151" s="53">
        <f>ROUND(E151*F151,2)</f>
        <v>0</v>
      </c>
      <c r="I151" s="4"/>
      <c r="J151" s="400" t="s">
        <v>74</v>
      </c>
      <c r="K151" s="400"/>
      <c r="L151" s="400"/>
      <c r="M151" s="52">
        <f>M132</f>
        <v>0.19798112807000001</v>
      </c>
      <c r="N151" s="401">
        <f>$N$147</f>
        <v>0</v>
      </c>
      <c r="O151" s="401"/>
      <c r="P151" s="53">
        <f>ROUND(M151*N151,2)</f>
        <v>0</v>
      </c>
    </row>
    <row r="153" spans="2:16" x14ac:dyDescent="0.2">
      <c r="B153" s="408" t="s">
        <v>75</v>
      </c>
      <c r="C153" s="408"/>
      <c r="D153" s="408"/>
      <c r="E153" s="408"/>
      <c r="F153" s="408"/>
      <c r="G153" s="408"/>
      <c r="H153" s="408"/>
      <c r="J153" s="408" t="s">
        <v>76</v>
      </c>
      <c r="K153" s="408"/>
      <c r="L153" s="408"/>
      <c r="M153" s="408"/>
      <c r="N153" s="408"/>
      <c r="O153" s="408"/>
      <c r="P153" s="408"/>
    </row>
    <row r="154" spans="2:16" ht="38.25" customHeight="1" x14ac:dyDescent="0.2">
      <c r="B154" s="405" t="s">
        <v>66</v>
      </c>
      <c r="C154" s="405"/>
      <c r="D154" s="405"/>
      <c r="E154" s="51" t="s">
        <v>67</v>
      </c>
      <c r="F154" s="406" t="s">
        <v>68</v>
      </c>
      <c r="G154" s="406"/>
      <c r="H154" s="50" t="s">
        <v>69</v>
      </c>
      <c r="J154" s="405" t="s">
        <v>66</v>
      </c>
      <c r="K154" s="405"/>
      <c r="L154" s="405"/>
      <c r="M154" s="51" t="s">
        <v>67</v>
      </c>
      <c r="N154" s="406" t="s">
        <v>68</v>
      </c>
      <c r="O154" s="406"/>
      <c r="P154" s="50" t="s">
        <v>69</v>
      </c>
    </row>
    <row r="155" spans="2:16" x14ac:dyDescent="0.2">
      <c r="B155" s="407" t="s">
        <v>70</v>
      </c>
      <c r="C155" s="407"/>
      <c r="D155" s="407"/>
      <c r="E155" s="52">
        <f>I133</f>
        <v>0.55000000000000004</v>
      </c>
      <c r="F155" s="401">
        <f>I115</f>
        <v>0</v>
      </c>
      <c r="G155" s="401"/>
      <c r="H155" s="53">
        <f>ROUND(E155*F155,2)</f>
        <v>0</v>
      </c>
      <c r="J155" s="407" t="s">
        <v>70</v>
      </c>
      <c r="K155" s="407"/>
      <c r="L155" s="407"/>
      <c r="M155" s="52">
        <f>I134</f>
        <v>0.63249999999999995</v>
      </c>
      <c r="N155" s="401">
        <f>I116</f>
        <v>0</v>
      </c>
      <c r="O155" s="401"/>
      <c r="P155" s="53">
        <f>ROUND(M155*N155,2)</f>
        <v>0</v>
      </c>
    </row>
    <row r="156" spans="2:16" x14ac:dyDescent="0.2">
      <c r="B156" s="407" t="s">
        <v>71</v>
      </c>
      <c r="C156" s="407"/>
      <c r="D156" s="407"/>
      <c r="E156" s="52">
        <f>J133</f>
        <v>0.05</v>
      </c>
      <c r="F156" s="401">
        <f>$F$155</f>
        <v>0</v>
      </c>
      <c r="G156" s="401"/>
      <c r="H156" s="53">
        <f>ROUND(E156*F156,2)</f>
        <v>0</v>
      </c>
      <c r="J156" s="407" t="s">
        <v>71</v>
      </c>
      <c r="K156" s="407"/>
      <c r="L156" s="407"/>
      <c r="M156" s="52">
        <f>J134</f>
        <v>5.5000000000000007E-2</v>
      </c>
      <c r="N156" s="401">
        <f>$N$155</f>
        <v>0</v>
      </c>
      <c r="O156" s="401"/>
      <c r="P156" s="53">
        <f>ROUND(M156*N156,2)</f>
        <v>0</v>
      </c>
    </row>
    <row r="157" spans="2:16" x14ac:dyDescent="0.2">
      <c r="B157" s="400" t="s">
        <v>72</v>
      </c>
      <c r="C157" s="400"/>
      <c r="D157" s="400"/>
      <c r="E157" s="52">
        <f>K133</f>
        <v>0.49886048615000006</v>
      </c>
      <c r="F157" s="401">
        <f>$F$155</f>
        <v>0</v>
      </c>
      <c r="G157" s="401"/>
      <c r="H157" s="53">
        <f>ROUND(E157*F157,2)</f>
        <v>0</v>
      </c>
      <c r="J157" s="400" t="s">
        <v>72</v>
      </c>
      <c r="K157" s="400"/>
      <c r="L157" s="400"/>
      <c r="M157" s="52">
        <f>K134</f>
        <v>0.57547419759999996</v>
      </c>
      <c r="N157" s="401">
        <f>$N$155</f>
        <v>0</v>
      </c>
      <c r="O157" s="401"/>
      <c r="P157" s="53">
        <f>ROUND(M157*N157,2)</f>
        <v>0</v>
      </c>
    </row>
    <row r="158" spans="2:16" x14ac:dyDescent="0.2">
      <c r="B158" s="407" t="s">
        <v>73</v>
      </c>
      <c r="C158" s="407"/>
      <c r="D158" s="407"/>
      <c r="E158" s="52">
        <f>L133</f>
        <v>0.14965814584500001</v>
      </c>
      <c r="F158" s="401">
        <f>$F$155</f>
        <v>0</v>
      </c>
      <c r="G158" s="401"/>
      <c r="H158" s="53">
        <f>ROUND(E158*F158,2)</f>
        <v>0</v>
      </c>
      <c r="J158" s="407" t="s">
        <v>73</v>
      </c>
      <c r="K158" s="407"/>
      <c r="L158" s="407"/>
      <c r="M158" s="52">
        <f>L134</f>
        <v>0.17264225927999999</v>
      </c>
      <c r="N158" s="401">
        <f>$N$155</f>
        <v>0</v>
      </c>
      <c r="O158" s="401"/>
      <c r="P158" s="53">
        <f>ROUND(M158*N158,2)</f>
        <v>0</v>
      </c>
    </row>
    <row r="159" spans="2:16" x14ac:dyDescent="0.2">
      <c r="B159" s="400" t="s">
        <v>74</v>
      </c>
      <c r="C159" s="400"/>
      <c r="D159" s="400"/>
      <c r="E159" s="52">
        <f>M133</f>
        <v>0.2135825381575</v>
      </c>
      <c r="F159" s="401">
        <f>$F$155</f>
        <v>0</v>
      </c>
      <c r="G159" s="401"/>
      <c r="H159" s="53">
        <f>ROUND(E159*F159,2)</f>
        <v>0</v>
      </c>
      <c r="J159" s="400" t="s">
        <v>74</v>
      </c>
      <c r="K159" s="400"/>
      <c r="L159" s="400"/>
      <c r="M159" s="52">
        <f>M134</f>
        <v>0.24392451227999998</v>
      </c>
      <c r="N159" s="401">
        <f>$N$155</f>
        <v>0</v>
      </c>
      <c r="O159" s="401"/>
      <c r="P159" s="53">
        <f>ROUND(M159*N159,2)</f>
        <v>0</v>
      </c>
    </row>
    <row r="161" spans="2:16" x14ac:dyDescent="0.2">
      <c r="B161" s="408" t="s">
        <v>77</v>
      </c>
      <c r="C161" s="408"/>
      <c r="D161" s="408"/>
      <c r="E161" s="408"/>
      <c r="F161" s="408"/>
      <c r="G161" s="408"/>
      <c r="H161" s="408"/>
      <c r="I161" s="49"/>
      <c r="J161" s="408" t="s">
        <v>78</v>
      </c>
      <c r="K161" s="408"/>
      <c r="L161" s="408"/>
      <c r="M161" s="408"/>
      <c r="N161" s="408"/>
      <c r="O161" s="408"/>
      <c r="P161" s="408"/>
    </row>
    <row r="162" spans="2:16" ht="31.5" customHeight="1" x14ac:dyDescent="0.2">
      <c r="B162" s="405" t="s">
        <v>66</v>
      </c>
      <c r="C162" s="405"/>
      <c r="D162" s="405"/>
      <c r="E162" s="51" t="s">
        <v>67</v>
      </c>
      <c r="F162" s="406" t="s">
        <v>68</v>
      </c>
      <c r="G162" s="406"/>
      <c r="H162" s="50" t="s">
        <v>69</v>
      </c>
      <c r="I162" s="3"/>
      <c r="J162" s="405" t="s">
        <v>66</v>
      </c>
      <c r="K162" s="405"/>
      <c r="L162" s="405"/>
      <c r="M162" s="51" t="s">
        <v>67</v>
      </c>
      <c r="N162" s="406" t="s">
        <v>68</v>
      </c>
      <c r="O162" s="406"/>
      <c r="P162" s="50" t="s">
        <v>69</v>
      </c>
    </row>
    <row r="163" spans="2:16" x14ac:dyDescent="0.2">
      <c r="B163" s="407" t="s">
        <v>70</v>
      </c>
      <c r="C163" s="407"/>
      <c r="D163" s="407"/>
      <c r="E163" s="52">
        <f>I135</f>
        <v>0.72</v>
      </c>
      <c r="F163" s="401">
        <f>I117</f>
        <v>0</v>
      </c>
      <c r="G163" s="401"/>
      <c r="H163" s="53">
        <f>ROUND(E163*F163,2)</f>
        <v>0</v>
      </c>
      <c r="I163" s="4"/>
      <c r="J163" s="407" t="s">
        <v>70</v>
      </c>
      <c r="K163" s="407"/>
      <c r="L163" s="407"/>
      <c r="M163" s="52">
        <f>I136</f>
        <v>0.72</v>
      </c>
      <c r="N163" s="401">
        <f>I118</f>
        <v>0</v>
      </c>
      <c r="O163" s="401"/>
      <c r="P163" s="53">
        <f>ROUND(M163*N163,2)</f>
        <v>0</v>
      </c>
    </row>
    <row r="164" spans="2:16" x14ac:dyDescent="0.2">
      <c r="B164" s="407" t="s">
        <v>71</v>
      </c>
      <c r="C164" s="407"/>
      <c r="D164" s="407"/>
      <c r="E164" s="52">
        <f>J135</f>
        <v>0.06</v>
      </c>
      <c r="F164" s="401">
        <f>$F$163</f>
        <v>0</v>
      </c>
      <c r="G164" s="401"/>
      <c r="H164" s="53">
        <f>ROUND(E164*F164,2)</f>
        <v>0</v>
      </c>
      <c r="I164" s="4"/>
      <c r="J164" s="407" t="s">
        <v>71</v>
      </c>
      <c r="K164" s="407"/>
      <c r="L164" s="407"/>
      <c r="M164" s="52">
        <f>J136</f>
        <v>0.06</v>
      </c>
      <c r="N164" s="401">
        <f>$N$163</f>
        <v>0</v>
      </c>
      <c r="O164" s="401"/>
      <c r="P164" s="53">
        <f>ROUND(M164*N164,2)</f>
        <v>0</v>
      </c>
    </row>
    <row r="165" spans="2:16" x14ac:dyDescent="0.2">
      <c r="B165" s="400" t="s">
        <v>72</v>
      </c>
      <c r="C165" s="400"/>
      <c r="D165" s="400"/>
      <c r="E165" s="52">
        <f>K135</f>
        <v>0.65544194459999994</v>
      </c>
      <c r="F165" s="401">
        <f>$F$163</f>
        <v>0</v>
      </c>
      <c r="G165" s="401"/>
      <c r="H165" s="53">
        <f>ROUND(E165*F165,2)</f>
        <v>0</v>
      </c>
      <c r="I165" s="4"/>
      <c r="J165" s="400" t="s">
        <v>72</v>
      </c>
      <c r="K165" s="400"/>
      <c r="L165" s="400"/>
      <c r="M165" s="52">
        <f>K136</f>
        <v>0.65189679039999993</v>
      </c>
      <c r="N165" s="401">
        <f>$N$163</f>
        <v>0</v>
      </c>
      <c r="O165" s="401"/>
      <c r="P165" s="53">
        <f>ROUND(M165*N165,2)</f>
        <v>0</v>
      </c>
    </row>
    <row r="166" spans="2:16" x14ac:dyDescent="0.2">
      <c r="B166" s="407" t="s">
        <v>73</v>
      </c>
      <c r="C166" s="407"/>
      <c r="D166" s="407"/>
      <c r="E166" s="52">
        <f>L135</f>
        <v>0.19663258337999998</v>
      </c>
      <c r="F166" s="401">
        <f>$F$163</f>
        <v>0</v>
      </c>
      <c r="G166" s="401"/>
      <c r="H166" s="53">
        <f>ROUND(E166*F166,2)</f>
        <v>0</v>
      </c>
      <c r="I166" s="4"/>
      <c r="J166" s="407" t="s">
        <v>73</v>
      </c>
      <c r="K166" s="407"/>
      <c r="L166" s="407"/>
      <c r="M166" s="52">
        <f>L136</f>
        <v>0.19556903711999998</v>
      </c>
      <c r="N166" s="401">
        <f>$N$163</f>
        <v>0</v>
      </c>
      <c r="O166" s="401"/>
      <c r="P166" s="53">
        <f>ROUND(M166*N166,2)</f>
        <v>0</v>
      </c>
    </row>
    <row r="167" spans="2:16" x14ac:dyDescent="0.2">
      <c r="B167" s="400" t="s">
        <v>74</v>
      </c>
      <c r="C167" s="400"/>
      <c r="D167" s="400"/>
      <c r="E167" s="52">
        <f>M135</f>
        <v>0.27733015263000005</v>
      </c>
      <c r="F167" s="401">
        <f>$F$163</f>
        <v>0</v>
      </c>
      <c r="G167" s="401"/>
      <c r="H167" s="53">
        <f>ROUND(E167*F167,2)</f>
        <v>0</v>
      </c>
      <c r="I167" s="4"/>
      <c r="J167" s="400" t="s">
        <v>74</v>
      </c>
      <c r="K167" s="400"/>
      <c r="L167" s="400"/>
      <c r="M167" s="52">
        <f>M136</f>
        <v>0.28069804912000007</v>
      </c>
      <c r="N167" s="401">
        <f>$N$163</f>
        <v>0</v>
      </c>
      <c r="O167" s="401"/>
      <c r="P167" s="53">
        <f>ROUND(M167*N167,2)</f>
        <v>0</v>
      </c>
    </row>
    <row r="168" spans="2:16" x14ac:dyDescent="0.2">
      <c r="B168" s="54"/>
      <c r="C168" s="54"/>
      <c r="D168" s="54"/>
      <c r="E168" s="55"/>
      <c r="F168" s="55"/>
      <c r="G168" s="55"/>
      <c r="H168" s="37"/>
      <c r="I168" s="4"/>
    </row>
    <row r="169" spans="2:16" s="56" customFormat="1" x14ac:dyDescent="0.2">
      <c r="B169" s="408" t="s">
        <v>79</v>
      </c>
      <c r="C169" s="408"/>
      <c r="D169" s="408"/>
      <c r="E169" s="408"/>
      <c r="F169" s="408"/>
      <c r="G169" s="408"/>
      <c r="H169" s="408"/>
      <c r="J169" s="408" t="s">
        <v>80</v>
      </c>
      <c r="K169" s="408"/>
      <c r="L169" s="408"/>
      <c r="M169" s="408"/>
      <c r="N169" s="408"/>
      <c r="O169" s="408"/>
      <c r="P169" s="408"/>
    </row>
    <row r="170" spans="2:16" s="56" customFormat="1" ht="38.25" customHeight="1" x14ac:dyDescent="0.2">
      <c r="B170" s="405" t="s">
        <v>66</v>
      </c>
      <c r="C170" s="405"/>
      <c r="D170" s="405"/>
      <c r="E170" s="51" t="s">
        <v>67</v>
      </c>
      <c r="F170" s="406" t="s">
        <v>68</v>
      </c>
      <c r="G170" s="406"/>
      <c r="H170" s="50" t="s">
        <v>69</v>
      </c>
      <c r="I170" s="57"/>
      <c r="J170" s="405" t="s">
        <v>66</v>
      </c>
      <c r="K170" s="405"/>
      <c r="L170" s="405"/>
      <c r="M170" s="51" t="s">
        <v>67</v>
      </c>
      <c r="N170" s="406" t="s">
        <v>68</v>
      </c>
      <c r="O170" s="406"/>
      <c r="P170" s="50" t="s">
        <v>69</v>
      </c>
    </row>
    <row r="171" spans="2:16" s="56" customFormat="1" x14ac:dyDescent="0.2">
      <c r="B171" s="407" t="s">
        <v>70</v>
      </c>
      <c r="C171" s="407"/>
      <c r="D171" s="407"/>
      <c r="E171" s="52">
        <f>I137</f>
        <v>0.8125</v>
      </c>
      <c r="F171" s="401">
        <f>I119</f>
        <v>527.61</v>
      </c>
      <c r="G171" s="401"/>
      <c r="H171" s="53">
        <f>E171*F171</f>
        <v>428.68312500000002</v>
      </c>
      <c r="J171" s="407" t="s">
        <v>70</v>
      </c>
      <c r="K171" s="407"/>
      <c r="L171" s="407"/>
      <c r="M171" s="52">
        <f>I138</f>
        <v>0.9375</v>
      </c>
      <c r="N171" s="401">
        <f>I120</f>
        <v>476.24</v>
      </c>
      <c r="O171" s="401"/>
      <c r="P171" s="53">
        <f>M171*N171</f>
        <v>446.47500000000002</v>
      </c>
    </row>
    <row r="172" spans="2:16" s="56" customFormat="1" x14ac:dyDescent="0.2">
      <c r="B172" s="407" t="s">
        <v>71</v>
      </c>
      <c r="C172" s="407"/>
      <c r="D172" s="407"/>
      <c r="E172" s="52">
        <f>J137</f>
        <v>6.5000000000000002E-2</v>
      </c>
      <c r="F172" s="401">
        <f>$F$171</f>
        <v>527.61</v>
      </c>
      <c r="G172" s="401"/>
      <c r="H172" s="53">
        <f>E172*F172</f>
        <v>34.294650000000004</v>
      </c>
      <c r="I172" s="58"/>
      <c r="J172" s="407" t="s">
        <v>71</v>
      </c>
      <c r="K172" s="407"/>
      <c r="L172" s="407"/>
      <c r="M172" s="52">
        <f>J138</f>
        <v>7.5000000000000011E-2</v>
      </c>
      <c r="N172" s="401">
        <f>$N$171</f>
        <v>476.24</v>
      </c>
      <c r="O172" s="401"/>
      <c r="P172" s="53">
        <f>M172*N172</f>
        <v>35.718000000000004</v>
      </c>
    </row>
    <row r="173" spans="2:16" s="56" customFormat="1" x14ac:dyDescent="0.2">
      <c r="B173" s="400" t="s">
        <v>72</v>
      </c>
      <c r="C173" s="400"/>
      <c r="D173" s="400"/>
      <c r="E173" s="52">
        <f>K137</f>
        <v>0.72926777840000001</v>
      </c>
      <c r="F173" s="401">
        <f>$F$171</f>
        <v>527.61</v>
      </c>
      <c r="G173" s="401"/>
      <c r="H173" s="53">
        <f>E173*F173</f>
        <v>384.76897256162403</v>
      </c>
      <c r="I173" s="58"/>
      <c r="J173" s="400" t="s">
        <v>72</v>
      </c>
      <c r="K173" s="400"/>
      <c r="L173" s="400"/>
      <c r="M173" s="52">
        <f>K138</f>
        <v>0.83008716159999996</v>
      </c>
      <c r="N173" s="401">
        <f>$N$171</f>
        <v>476.24</v>
      </c>
      <c r="O173" s="401"/>
      <c r="P173" s="53">
        <f>M173*N173</f>
        <v>395.32070984038398</v>
      </c>
    </row>
    <row r="174" spans="2:16" s="56" customFormat="1" x14ac:dyDescent="0.2">
      <c r="B174" s="407" t="s">
        <v>73</v>
      </c>
      <c r="C174" s="407"/>
      <c r="D174" s="407"/>
      <c r="E174" s="52">
        <f>L137</f>
        <v>0.21878033352000001</v>
      </c>
      <c r="F174" s="401">
        <f>$F$171</f>
        <v>527.61</v>
      </c>
      <c r="G174" s="401"/>
      <c r="H174" s="53">
        <f>E174*F174*1.2</f>
        <v>138.51683012218464</v>
      </c>
      <c r="I174" s="58"/>
      <c r="J174" s="407" t="s">
        <v>73</v>
      </c>
      <c r="K174" s="407"/>
      <c r="L174" s="407"/>
      <c r="M174" s="52">
        <f>L138</f>
        <v>0.24902614847999999</v>
      </c>
      <c r="N174" s="401">
        <f>$N$171</f>
        <v>476.24</v>
      </c>
      <c r="O174" s="401"/>
      <c r="P174" s="53">
        <f>M174*N174*1.2</f>
        <v>142.31545554253822</v>
      </c>
    </row>
    <row r="175" spans="2:16" s="56" customFormat="1" x14ac:dyDescent="0.2">
      <c r="B175" s="400" t="s">
        <v>74</v>
      </c>
      <c r="C175" s="400"/>
      <c r="D175" s="400"/>
      <c r="E175" s="52">
        <f>M137</f>
        <v>0.32282061052</v>
      </c>
      <c r="F175" s="401">
        <f>$F$171</f>
        <v>527.61</v>
      </c>
      <c r="G175" s="401"/>
      <c r="H175" s="53">
        <f>E175*F175</f>
        <v>170.32338231645721</v>
      </c>
      <c r="I175" s="58"/>
      <c r="J175" s="400" t="s">
        <v>74</v>
      </c>
      <c r="K175" s="400"/>
      <c r="L175" s="400"/>
      <c r="M175" s="52">
        <f>M138</f>
        <v>0.38329219648000001</v>
      </c>
      <c r="N175" s="401">
        <f>$N$171</f>
        <v>476.24</v>
      </c>
      <c r="O175" s="401"/>
      <c r="P175" s="53">
        <f>M175*N175</f>
        <v>182.53907565163522</v>
      </c>
    </row>
    <row r="176" spans="2:16" s="56" customFormat="1" x14ac:dyDescent="0.2">
      <c r="B176" s="59"/>
      <c r="C176" s="59"/>
      <c r="D176" s="59"/>
      <c r="E176" s="55"/>
      <c r="F176" s="55"/>
      <c r="G176" s="55"/>
      <c r="H176" s="60"/>
      <c r="I176" s="58"/>
    </row>
    <row r="177" spans="2:16" s="56" customFormat="1" x14ac:dyDescent="0.2">
      <c r="B177" s="408" t="s">
        <v>81</v>
      </c>
      <c r="C177" s="408"/>
      <c r="D177" s="408"/>
      <c r="E177" s="408"/>
      <c r="F177" s="408"/>
      <c r="G177" s="408"/>
      <c r="H177" s="408"/>
      <c r="I177" s="58"/>
      <c r="J177" s="408" t="s">
        <v>82</v>
      </c>
      <c r="K177" s="408"/>
      <c r="L177" s="408"/>
      <c r="M177" s="408"/>
      <c r="N177" s="408"/>
      <c r="O177" s="408"/>
      <c r="P177" s="408"/>
    </row>
    <row r="178" spans="2:16" s="56" customFormat="1" ht="38.25" customHeight="1" x14ac:dyDescent="0.2">
      <c r="B178" s="405" t="s">
        <v>66</v>
      </c>
      <c r="C178" s="405"/>
      <c r="D178" s="405"/>
      <c r="E178" s="51" t="s">
        <v>67</v>
      </c>
      <c r="F178" s="406" t="s">
        <v>68</v>
      </c>
      <c r="G178" s="406"/>
      <c r="H178" s="50" t="s">
        <v>69</v>
      </c>
      <c r="I178" s="58"/>
      <c r="J178" s="405" t="s">
        <v>66</v>
      </c>
      <c r="K178" s="405"/>
      <c r="L178" s="405"/>
      <c r="M178" s="51" t="s">
        <v>67</v>
      </c>
      <c r="N178" s="406" t="s">
        <v>68</v>
      </c>
      <c r="O178" s="406"/>
      <c r="P178" s="50" t="s">
        <v>69</v>
      </c>
    </row>
    <row r="179" spans="2:16" s="56" customFormat="1" x14ac:dyDescent="0.2">
      <c r="B179" s="407" t="s">
        <v>70</v>
      </c>
      <c r="C179" s="407"/>
      <c r="D179" s="407"/>
      <c r="E179" s="52">
        <f>I139</f>
        <v>1.1475</v>
      </c>
      <c r="F179" s="401">
        <f>I121</f>
        <v>996.05000000000007</v>
      </c>
      <c r="G179" s="401"/>
      <c r="H179" s="53">
        <f>E179*F179</f>
        <v>1142.9673749999999</v>
      </c>
      <c r="J179" s="407" t="s">
        <v>70</v>
      </c>
      <c r="K179" s="407"/>
      <c r="L179" s="407"/>
      <c r="M179" s="52">
        <f>I140</f>
        <v>1.5</v>
      </c>
      <c r="N179" s="401">
        <f>I122</f>
        <v>658.11</v>
      </c>
      <c r="O179" s="401"/>
      <c r="P179" s="53">
        <f>M179*N179</f>
        <v>987.16499999999996</v>
      </c>
    </row>
    <row r="180" spans="2:16" s="56" customFormat="1" x14ac:dyDescent="0.2">
      <c r="B180" s="407" t="s">
        <v>71</v>
      </c>
      <c r="C180" s="407"/>
      <c r="D180" s="407"/>
      <c r="E180" s="52">
        <f>J139</f>
        <v>8.5000000000000006E-2</v>
      </c>
      <c r="F180" s="401">
        <f>$F$179</f>
        <v>996.05000000000007</v>
      </c>
      <c r="G180" s="401"/>
      <c r="H180" s="53">
        <f>E180*F180</f>
        <v>84.66425000000001</v>
      </c>
      <c r="I180" s="57"/>
      <c r="J180" s="407" t="s">
        <v>71</v>
      </c>
      <c r="K180" s="407"/>
      <c r="L180" s="407"/>
      <c r="M180" s="52">
        <f>J140</f>
        <v>0.15</v>
      </c>
      <c r="N180" s="401">
        <f>$N$179</f>
        <v>658.11</v>
      </c>
      <c r="O180" s="401"/>
      <c r="P180" s="53">
        <f>M180*N180</f>
        <v>98.716499999999996</v>
      </c>
    </row>
    <row r="181" spans="2:16" s="56" customFormat="1" x14ac:dyDescent="0.2">
      <c r="B181" s="400" t="s">
        <v>72</v>
      </c>
      <c r="C181" s="400"/>
      <c r="D181" s="400"/>
      <c r="E181" s="52">
        <f>K139</f>
        <v>0.98957111359999994</v>
      </c>
      <c r="F181" s="401">
        <f>$F$179</f>
        <v>996.05000000000007</v>
      </c>
      <c r="G181" s="401"/>
      <c r="H181" s="53">
        <f>E181*F181</f>
        <v>985.66230770128004</v>
      </c>
      <c r="J181" s="400" t="s">
        <v>72</v>
      </c>
      <c r="K181" s="400"/>
      <c r="L181" s="400"/>
      <c r="M181" s="52">
        <f>K140</f>
        <v>1.2203486464</v>
      </c>
      <c r="N181" s="401">
        <f>$N$179</f>
        <v>658.11</v>
      </c>
      <c r="O181" s="401"/>
      <c r="P181" s="53">
        <f>M181*N181</f>
        <v>803.12364768230395</v>
      </c>
    </row>
    <row r="182" spans="2:16" s="56" customFormat="1" x14ac:dyDescent="0.2">
      <c r="B182" s="407" t="s">
        <v>73</v>
      </c>
      <c r="C182" s="407"/>
      <c r="D182" s="407"/>
      <c r="E182" s="52">
        <f>L139</f>
        <v>0.29687133407999999</v>
      </c>
      <c r="F182" s="401">
        <f>$F$179</f>
        <v>996.05000000000007</v>
      </c>
      <c r="G182" s="401"/>
      <c r="H182" s="53">
        <f>E182*F182*1.2</f>
        <v>354.83843077246075</v>
      </c>
      <c r="I182" s="58"/>
      <c r="J182" s="407" t="s">
        <v>73</v>
      </c>
      <c r="K182" s="407"/>
      <c r="L182" s="407"/>
      <c r="M182" s="52">
        <f>L140</f>
        <v>0.36610459392</v>
      </c>
      <c r="N182" s="401">
        <f>$N$179</f>
        <v>658.11</v>
      </c>
      <c r="O182" s="401"/>
      <c r="P182" s="53">
        <f>M182*N182*1.2</f>
        <v>289.12451316562942</v>
      </c>
    </row>
    <row r="183" spans="2:16" s="56" customFormat="1" x14ac:dyDescent="0.2">
      <c r="B183" s="400" t="s">
        <v>74</v>
      </c>
      <c r="C183" s="400"/>
      <c r="D183" s="400"/>
      <c r="E183" s="52">
        <f>M139</f>
        <v>0.49428244208000005</v>
      </c>
      <c r="F183" s="401">
        <f>$F$179</f>
        <v>996.05000000000007</v>
      </c>
      <c r="G183" s="401"/>
      <c r="H183" s="53">
        <f>E183*F183</f>
        <v>492.3300264337841</v>
      </c>
      <c r="I183" s="58"/>
      <c r="J183" s="400" t="s">
        <v>74</v>
      </c>
      <c r="K183" s="400"/>
      <c r="L183" s="400"/>
      <c r="M183" s="52">
        <f>M140</f>
        <v>0.71566878592000005</v>
      </c>
      <c r="N183" s="401">
        <f>$N$179</f>
        <v>658.11</v>
      </c>
      <c r="O183" s="401"/>
      <c r="P183" s="53">
        <f>M183*N183</f>
        <v>470.98878470181126</v>
      </c>
    </row>
    <row r="184" spans="2:16" s="56" customFormat="1" x14ac:dyDescent="0.2">
      <c r="B184" s="61"/>
      <c r="C184" s="61"/>
      <c r="D184" s="61"/>
      <c r="E184" s="55"/>
      <c r="F184" s="55"/>
      <c r="G184" s="55"/>
      <c r="H184" s="60"/>
      <c r="I184" s="58"/>
    </row>
    <row r="185" spans="2:16" s="56" customFormat="1" x14ac:dyDescent="0.2">
      <c r="B185" s="408" t="s">
        <v>83</v>
      </c>
      <c r="C185" s="408"/>
      <c r="D185" s="408"/>
      <c r="E185" s="408"/>
      <c r="F185" s="408"/>
      <c r="G185" s="408"/>
      <c r="H185" s="408"/>
      <c r="I185" s="58"/>
      <c r="J185" s="408" t="s">
        <v>84</v>
      </c>
      <c r="K185" s="408"/>
      <c r="L185" s="408"/>
      <c r="M185" s="408"/>
      <c r="N185" s="408"/>
      <c r="O185" s="408"/>
      <c r="P185" s="408"/>
    </row>
    <row r="186" spans="2:16" s="56" customFormat="1" ht="38.25" customHeight="1" x14ac:dyDescent="0.2">
      <c r="B186" s="405" t="s">
        <v>66</v>
      </c>
      <c r="C186" s="405"/>
      <c r="D186" s="405"/>
      <c r="E186" s="51" t="s">
        <v>67</v>
      </c>
      <c r="F186" s="406" t="s">
        <v>68</v>
      </c>
      <c r="G186" s="406"/>
      <c r="H186" s="50" t="s">
        <v>69</v>
      </c>
      <c r="I186" s="58"/>
      <c r="J186" s="405" t="s">
        <v>66</v>
      </c>
      <c r="K186" s="405"/>
      <c r="L186" s="405"/>
      <c r="M186" s="51" t="s">
        <v>67</v>
      </c>
      <c r="N186" s="406" t="s">
        <v>68</v>
      </c>
      <c r="O186" s="406"/>
      <c r="P186" s="50" t="s">
        <v>69</v>
      </c>
    </row>
    <row r="187" spans="2:16" s="56" customFormat="1" x14ac:dyDescent="0.2">
      <c r="B187" s="407" t="s">
        <v>70</v>
      </c>
      <c r="C187" s="407"/>
      <c r="D187" s="407"/>
      <c r="E187" s="52">
        <f>I141</f>
        <v>1.7600000000000002</v>
      </c>
      <c r="F187" s="401">
        <f>I123</f>
        <v>252.41</v>
      </c>
      <c r="G187" s="401"/>
      <c r="H187" s="53">
        <f>E187*F187</f>
        <v>444.24160000000006</v>
      </c>
      <c r="J187" s="407" t="s">
        <v>70</v>
      </c>
      <c r="K187" s="407"/>
      <c r="L187" s="407"/>
      <c r="M187" s="52">
        <f>I142</f>
        <v>2.04</v>
      </c>
      <c r="N187" s="401">
        <f>I124</f>
        <v>0</v>
      </c>
      <c r="O187" s="401"/>
      <c r="P187" s="53">
        <f>M187*N187</f>
        <v>0</v>
      </c>
    </row>
    <row r="188" spans="2:16" s="56" customFormat="1" x14ac:dyDescent="0.2">
      <c r="B188" s="407" t="s">
        <v>71</v>
      </c>
      <c r="C188" s="407"/>
      <c r="D188" s="407"/>
      <c r="E188" s="52">
        <f>J141</f>
        <v>0.16500000000000001</v>
      </c>
      <c r="F188" s="401">
        <f>$F$187</f>
        <v>252.41</v>
      </c>
      <c r="G188" s="401"/>
      <c r="H188" s="53">
        <f>E188*F188</f>
        <v>41.647649999999999</v>
      </c>
      <c r="I188" s="57"/>
      <c r="J188" s="407" t="s">
        <v>71</v>
      </c>
      <c r="K188" s="407"/>
      <c r="L188" s="407"/>
      <c r="M188" s="52">
        <f>J142</f>
        <v>0.18</v>
      </c>
      <c r="N188" s="401">
        <f>$N$187</f>
        <v>0</v>
      </c>
      <c r="O188" s="401"/>
      <c r="P188" s="53">
        <f>M188*N188</f>
        <v>0</v>
      </c>
    </row>
    <row r="189" spans="2:16" s="56" customFormat="1" x14ac:dyDescent="0.2">
      <c r="B189" s="400" t="s">
        <v>72</v>
      </c>
      <c r="C189" s="400"/>
      <c r="D189" s="400"/>
      <c r="E189" s="52">
        <f>K141</f>
        <v>1.3924197600000001</v>
      </c>
      <c r="F189" s="401">
        <f>$F$187</f>
        <v>252.41</v>
      </c>
      <c r="G189" s="401"/>
      <c r="H189" s="53">
        <f>E189*F189</f>
        <v>351.4606716216</v>
      </c>
      <c r="J189" s="400" t="s">
        <v>72</v>
      </c>
      <c r="K189" s="400"/>
      <c r="L189" s="400"/>
      <c r="M189" s="52">
        <f>K142</f>
        <v>1.5682844544000001</v>
      </c>
      <c r="N189" s="401">
        <f>$N$187</f>
        <v>0</v>
      </c>
      <c r="O189" s="401"/>
      <c r="P189" s="53">
        <f>M189*N189</f>
        <v>0</v>
      </c>
    </row>
    <row r="190" spans="2:16" s="56" customFormat="1" x14ac:dyDescent="0.2">
      <c r="B190" s="407" t="s">
        <v>73</v>
      </c>
      <c r="C190" s="407"/>
      <c r="D190" s="407"/>
      <c r="E190" s="52">
        <f>L141</f>
        <v>0.41772592800000002</v>
      </c>
      <c r="F190" s="401">
        <f>$F$187</f>
        <v>252.41</v>
      </c>
      <c r="G190" s="401"/>
      <c r="H190" s="53">
        <f>E190*F190*1.2</f>
        <v>126.525841783776</v>
      </c>
      <c r="I190" s="58"/>
      <c r="J190" s="407" t="s">
        <v>73</v>
      </c>
      <c r="K190" s="407"/>
      <c r="L190" s="407"/>
      <c r="M190" s="52">
        <f>L142</f>
        <v>0.47048533632</v>
      </c>
      <c r="N190" s="401">
        <f>$N$187</f>
        <v>0</v>
      </c>
      <c r="O190" s="401"/>
      <c r="P190" s="53">
        <f>M190*N190*1.2</f>
        <v>0</v>
      </c>
    </row>
    <row r="191" spans="2:16" s="56" customFormat="1" x14ac:dyDescent="0.2">
      <c r="B191" s="400" t="s">
        <v>74</v>
      </c>
      <c r="C191" s="400"/>
      <c r="D191" s="400"/>
      <c r="E191" s="52">
        <f>M141</f>
        <v>0.87720122800000011</v>
      </c>
      <c r="F191" s="401">
        <f>$F$187</f>
        <v>252.41</v>
      </c>
      <c r="G191" s="401"/>
      <c r="H191" s="53">
        <f>E191*F191</f>
        <v>221.41436195948003</v>
      </c>
      <c r="I191" s="58"/>
      <c r="J191" s="400" t="s">
        <v>74</v>
      </c>
      <c r="K191" s="400"/>
      <c r="L191" s="400"/>
      <c r="M191" s="52">
        <f>M142</f>
        <v>1.0601297683199999</v>
      </c>
      <c r="N191" s="401">
        <f>$N$187</f>
        <v>0</v>
      </c>
      <c r="O191" s="401"/>
      <c r="P191" s="53">
        <f>M191*N191</f>
        <v>0</v>
      </c>
    </row>
    <row r="192" spans="2:16" s="56" customFormat="1" x14ac:dyDescent="0.2">
      <c r="B192" s="61"/>
      <c r="C192" s="61"/>
      <c r="D192" s="61"/>
      <c r="E192" s="55"/>
      <c r="F192" s="55"/>
      <c r="G192" s="55"/>
      <c r="H192" s="60"/>
      <c r="I192" s="58"/>
    </row>
    <row r="193" spans="2:16" s="56" customFormat="1" x14ac:dyDescent="0.2">
      <c r="B193" s="408" t="s">
        <v>85</v>
      </c>
      <c r="C193" s="408"/>
      <c r="D193" s="408"/>
      <c r="E193" s="408"/>
      <c r="F193" s="408"/>
      <c r="G193" s="408"/>
      <c r="H193" s="408"/>
      <c r="I193" s="58"/>
    </row>
    <row r="194" spans="2:16" s="56" customFormat="1" ht="38.25" customHeight="1" x14ac:dyDescent="0.2">
      <c r="B194" s="405" t="s">
        <v>66</v>
      </c>
      <c r="C194" s="405"/>
      <c r="D194" s="405"/>
      <c r="E194" s="51" t="s">
        <v>67</v>
      </c>
      <c r="F194" s="406" t="s">
        <v>68</v>
      </c>
      <c r="G194" s="406"/>
      <c r="H194" s="50" t="s">
        <v>69</v>
      </c>
      <c r="I194" s="58"/>
    </row>
    <row r="195" spans="2:16" s="56" customFormat="1" x14ac:dyDescent="0.2">
      <c r="B195" s="407" t="s">
        <v>70</v>
      </c>
      <c r="C195" s="407"/>
      <c r="D195" s="407"/>
      <c r="E195" s="52">
        <f>I143</f>
        <v>2.21</v>
      </c>
      <c r="F195" s="401">
        <f>I125</f>
        <v>0</v>
      </c>
      <c r="G195" s="401"/>
      <c r="H195" s="53">
        <f>E195*F195</f>
        <v>0</v>
      </c>
    </row>
    <row r="196" spans="2:16" s="56" customFormat="1" x14ac:dyDescent="0.2">
      <c r="B196" s="407" t="s">
        <v>71</v>
      </c>
      <c r="C196" s="407"/>
      <c r="D196" s="407"/>
      <c r="E196" s="52">
        <f>J143</f>
        <v>0.19500000000000001</v>
      </c>
      <c r="F196" s="401">
        <f>$F$195</f>
        <v>0</v>
      </c>
      <c r="G196" s="401"/>
      <c r="H196" s="53">
        <f>E196*F196</f>
        <v>0</v>
      </c>
      <c r="I196" s="57"/>
    </row>
    <row r="197" spans="2:16" s="56" customFormat="1" x14ac:dyDescent="0.2">
      <c r="B197" s="400" t="s">
        <v>72</v>
      </c>
      <c r="C197" s="400"/>
      <c r="D197" s="400"/>
      <c r="E197" s="52">
        <f>K143</f>
        <v>1.5591944599999998</v>
      </c>
      <c r="F197" s="401">
        <f>$F$195</f>
        <v>0</v>
      </c>
      <c r="G197" s="401"/>
      <c r="H197" s="53">
        <f>E197*F197</f>
        <v>0</v>
      </c>
    </row>
    <row r="198" spans="2:16" s="56" customFormat="1" x14ac:dyDescent="0.2">
      <c r="B198" s="407" t="s">
        <v>73</v>
      </c>
      <c r="C198" s="407"/>
      <c r="D198" s="407"/>
      <c r="E198" s="52">
        <f>L143</f>
        <v>0.46775833799999994</v>
      </c>
      <c r="F198" s="401">
        <f>$F$195</f>
        <v>0</v>
      </c>
      <c r="G198" s="401"/>
      <c r="H198" s="53">
        <f>E198*F198*1.2</f>
        <v>0</v>
      </c>
      <c r="I198" s="58"/>
    </row>
    <row r="199" spans="2:16" s="56" customFormat="1" x14ac:dyDescent="0.2">
      <c r="B199" s="400" t="s">
        <v>74</v>
      </c>
      <c r="C199" s="400"/>
      <c r="D199" s="400"/>
      <c r="E199" s="52">
        <f>M143</f>
        <v>1.2812652630000001</v>
      </c>
      <c r="F199" s="401">
        <f>$F$195</f>
        <v>0</v>
      </c>
      <c r="G199" s="401"/>
      <c r="H199" s="53">
        <f>E199*F199</f>
        <v>0</v>
      </c>
      <c r="I199" s="58"/>
    </row>
    <row r="200" spans="2:16" s="56" customFormat="1" x14ac:dyDescent="0.2">
      <c r="B200" s="61"/>
      <c r="C200" s="61"/>
      <c r="D200" s="61"/>
      <c r="E200" s="55"/>
      <c r="F200" s="55"/>
      <c r="G200" s="55"/>
      <c r="H200" s="60"/>
      <c r="I200" s="58"/>
    </row>
    <row r="201" spans="2:16" s="62" customFormat="1" ht="15.75" x14ac:dyDescent="0.2">
      <c r="B201" s="402" t="s">
        <v>86</v>
      </c>
      <c r="C201" s="402"/>
      <c r="D201" s="402"/>
      <c r="E201" s="402"/>
      <c r="F201" s="402"/>
      <c r="H201" s="63"/>
      <c r="I201" s="63"/>
      <c r="J201" s="63"/>
      <c r="K201" s="63"/>
    </row>
    <row r="202" spans="2:16" s="62" customFormat="1" ht="15.75" x14ac:dyDescent="0.25">
      <c r="B202" s="403" t="s">
        <v>87</v>
      </c>
      <c r="C202" s="403"/>
      <c r="D202" s="403"/>
      <c r="E202" s="64">
        <f>ROUND(H163+P163+H171+P171+H179+P155+H155+P147+H147+P179+H187+P187+H195,2)</f>
        <v>3449.53</v>
      </c>
      <c r="F202" s="65" t="s">
        <v>4</v>
      </c>
      <c r="H202" s="63"/>
      <c r="I202" s="66"/>
      <c r="J202" s="63"/>
      <c r="K202" s="63"/>
    </row>
    <row r="203" spans="2:16" s="62" customFormat="1" ht="15.75" x14ac:dyDescent="0.25">
      <c r="B203" s="403" t="s">
        <v>88</v>
      </c>
      <c r="C203" s="403"/>
      <c r="D203" s="403"/>
      <c r="E203" s="64">
        <f>ROUND(H164+P164+H172+P172+H180+P156+H156+P148+H148+P180+H188+P188+H196,2)</f>
        <v>295.04000000000002</v>
      </c>
      <c r="F203" s="65" t="s">
        <v>4</v>
      </c>
      <c r="H203" s="63"/>
      <c r="I203" s="66"/>
      <c r="J203" s="63"/>
      <c r="K203" s="63"/>
    </row>
    <row r="204" spans="2:16" s="62" customFormat="1" ht="15.75" x14ac:dyDescent="0.25">
      <c r="B204" s="403" t="s">
        <v>89</v>
      </c>
      <c r="C204" s="403"/>
      <c r="D204" s="403"/>
      <c r="E204" s="64">
        <f>ROUND(H165+P165+H173+P173+H181+P157+H157+P149+H149+P181+H189+P189+H197,2)</f>
        <v>2920.34</v>
      </c>
      <c r="F204" s="65" t="s">
        <v>4</v>
      </c>
      <c r="H204" s="63"/>
      <c r="I204" s="66"/>
      <c r="J204" s="63"/>
      <c r="K204" s="63"/>
    </row>
    <row r="205" spans="2:16" s="62" customFormat="1" ht="15.75" x14ac:dyDescent="0.25">
      <c r="B205" s="403" t="s">
        <v>90</v>
      </c>
      <c r="C205" s="403"/>
      <c r="D205" s="403"/>
      <c r="E205" s="64">
        <f>ROUND(H166+P166+H174+P174+H182+P158+H158+P150+H150+P182+H190+P190+H198,2)</f>
        <v>1051.32</v>
      </c>
      <c r="F205" s="65" t="s">
        <v>4</v>
      </c>
      <c r="H205" s="63"/>
      <c r="I205" s="63"/>
      <c r="J205" s="63"/>
      <c r="K205" s="63"/>
    </row>
    <row r="206" spans="2:16" s="62" customFormat="1" ht="15.75" x14ac:dyDescent="0.25">
      <c r="B206" s="404" t="s">
        <v>91</v>
      </c>
      <c r="C206" s="404"/>
      <c r="D206" s="404"/>
      <c r="E206" s="67">
        <f>ROUND(H167+P167+H175+P175+H183+P159+H159+P151+H151+P183+H191+P191+H199,2)</f>
        <v>1537.6</v>
      </c>
      <c r="F206" s="68" t="s">
        <v>4</v>
      </c>
      <c r="H206" s="63"/>
      <c r="I206" s="63"/>
      <c r="J206" s="63"/>
      <c r="K206" s="63"/>
    </row>
    <row r="208" spans="2:16" ht="14.25" customHeight="1" x14ac:dyDescent="0.2">
      <c r="I208" s="3"/>
      <c r="J208" s="3"/>
      <c r="K208" s="3"/>
      <c r="L208" s="3"/>
      <c r="M208" s="3"/>
      <c r="N208" s="3"/>
      <c r="O208" s="3"/>
      <c r="P208" s="3"/>
    </row>
    <row r="826" spans="13:13" x14ac:dyDescent="0.2">
      <c r="M826" s="18" t="s">
        <v>92</v>
      </c>
    </row>
  </sheetData>
  <mergeCells count="235">
    <mergeCell ref="A1:P1"/>
    <mergeCell ref="A2:P2"/>
    <mergeCell ref="A3:P3"/>
    <mergeCell ref="A4:P4"/>
    <mergeCell ref="A5:P5"/>
    <mergeCell ref="B8:H8"/>
    <mergeCell ref="J8:P8"/>
    <mergeCell ref="B19:F19"/>
    <mergeCell ref="G19:H19"/>
    <mergeCell ref="J19:N19"/>
    <mergeCell ref="O19:P19"/>
    <mergeCell ref="B23:H23"/>
    <mergeCell ref="J23:P23"/>
    <mergeCell ref="B34:F34"/>
    <mergeCell ref="G34:H34"/>
    <mergeCell ref="J34:N34"/>
    <mergeCell ref="O34:P34"/>
    <mergeCell ref="B36:H36"/>
    <mergeCell ref="J36:P36"/>
    <mergeCell ref="B57:F57"/>
    <mergeCell ref="G57:H57"/>
    <mergeCell ref="J57:N57"/>
    <mergeCell ref="O57:P57"/>
    <mergeCell ref="B59:H59"/>
    <mergeCell ref="J59:P59"/>
    <mergeCell ref="B70:F70"/>
    <mergeCell ref="G70:H70"/>
    <mergeCell ref="J70:N70"/>
    <mergeCell ref="O70:P70"/>
    <mergeCell ref="B72:H72"/>
    <mergeCell ref="J72:P72"/>
    <mergeCell ref="B83:F83"/>
    <mergeCell ref="G83:H83"/>
    <mergeCell ref="J83:N83"/>
    <mergeCell ref="O83:P83"/>
    <mergeCell ref="B85:H85"/>
    <mergeCell ref="J85:P85"/>
    <mergeCell ref="B96:F96"/>
    <mergeCell ref="G96:H96"/>
    <mergeCell ref="J96:N96"/>
    <mergeCell ref="O96:P96"/>
    <mergeCell ref="B98:H98"/>
    <mergeCell ref="B109:F109"/>
    <mergeCell ref="G109:H109"/>
    <mergeCell ref="K111:L111"/>
    <mergeCell ref="G112:J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B145:H145"/>
    <mergeCell ref="J145:P145"/>
    <mergeCell ref="B146:D146"/>
    <mergeCell ref="F146:G146"/>
    <mergeCell ref="J146:L146"/>
    <mergeCell ref="N146:O146"/>
    <mergeCell ref="B147:D147"/>
    <mergeCell ref="F147:G147"/>
    <mergeCell ref="J147:L147"/>
    <mergeCell ref="N147:O147"/>
    <mergeCell ref="B148:D148"/>
    <mergeCell ref="F148:G148"/>
    <mergeCell ref="J148:L148"/>
    <mergeCell ref="N148:O148"/>
    <mergeCell ref="B149:D149"/>
    <mergeCell ref="F149:G149"/>
    <mergeCell ref="J149:L149"/>
    <mergeCell ref="N149:O149"/>
    <mergeCell ref="B150:D150"/>
    <mergeCell ref="F150:G150"/>
    <mergeCell ref="J150:L150"/>
    <mergeCell ref="N150:O150"/>
    <mergeCell ref="B151:D151"/>
    <mergeCell ref="F151:G151"/>
    <mergeCell ref="J151:L151"/>
    <mergeCell ref="N151:O151"/>
    <mergeCell ref="B153:H153"/>
    <mergeCell ref="J153:P153"/>
    <mergeCell ref="B154:D154"/>
    <mergeCell ref="F154:G154"/>
    <mergeCell ref="J154:L154"/>
    <mergeCell ref="N154:O154"/>
    <mergeCell ref="B155:D155"/>
    <mergeCell ref="F155:G155"/>
    <mergeCell ref="J155:L155"/>
    <mergeCell ref="N155:O155"/>
    <mergeCell ref="B156:D156"/>
    <mergeCell ref="F156:G156"/>
    <mergeCell ref="J156:L156"/>
    <mergeCell ref="N156:O156"/>
    <mergeCell ref="B157:D157"/>
    <mergeCell ref="F157:G157"/>
    <mergeCell ref="J157:L157"/>
    <mergeCell ref="N157:O157"/>
    <mergeCell ref="B158:D158"/>
    <mergeCell ref="F158:G158"/>
    <mergeCell ref="J158:L158"/>
    <mergeCell ref="N158:O158"/>
    <mergeCell ref="B159:D159"/>
    <mergeCell ref="F159:G159"/>
    <mergeCell ref="J159:L159"/>
    <mergeCell ref="N159:O159"/>
    <mergeCell ref="B161:H161"/>
    <mergeCell ref="J161:P161"/>
    <mergeCell ref="B162:D162"/>
    <mergeCell ref="F162:G162"/>
    <mergeCell ref="J162:L162"/>
    <mergeCell ref="N162:O162"/>
    <mergeCell ref="B163:D163"/>
    <mergeCell ref="F163:G163"/>
    <mergeCell ref="J163:L163"/>
    <mergeCell ref="N163:O163"/>
    <mergeCell ref="B164:D164"/>
    <mergeCell ref="F164:G164"/>
    <mergeCell ref="J164:L164"/>
    <mergeCell ref="N164:O164"/>
    <mergeCell ref="B165:D165"/>
    <mergeCell ref="F165:G165"/>
    <mergeCell ref="J165:L165"/>
    <mergeCell ref="N165:O165"/>
    <mergeCell ref="B166:D166"/>
    <mergeCell ref="F166:G166"/>
    <mergeCell ref="J166:L166"/>
    <mergeCell ref="N166:O166"/>
    <mergeCell ref="B167:D167"/>
    <mergeCell ref="F167:G167"/>
    <mergeCell ref="J167:L167"/>
    <mergeCell ref="N167:O167"/>
    <mergeCell ref="B169:H169"/>
    <mergeCell ref="J169:P169"/>
    <mergeCell ref="B170:D170"/>
    <mergeCell ref="F170:G170"/>
    <mergeCell ref="J170:L170"/>
    <mergeCell ref="N170:O170"/>
    <mergeCell ref="B171:D171"/>
    <mergeCell ref="F171:G171"/>
    <mergeCell ref="J171:L171"/>
    <mergeCell ref="N171:O171"/>
    <mergeCell ref="B172:D172"/>
    <mergeCell ref="F172:G172"/>
    <mergeCell ref="J172:L172"/>
    <mergeCell ref="N172:O172"/>
    <mergeCell ref="B173:D173"/>
    <mergeCell ref="F173:G173"/>
    <mergeCell ref="J173:L173"/>
    <mergeCell ref="N173:O173"/>
    <mergeCell ref="B174:D174"/>
    <mergeCell ref="F174:G174"/>
    <mergeCell ref="J174:L174"/>
    <mergeCell ref="N174:O174"/>
    <mergeCell ref="B175:D175"/>
    <mergeCell ref="F175:G175"/>
    <mergeCell ref="J175:L175"/>
    <mergeCell ref="N175:O175"/>
    <mergeCell ref="B177:H177"/>
    <mergeCell ref="J177:P177"/>
    <mergeCell ref="B178:D178"/>
    <mergeCell ref="F178:G178"/>
    <mergeCell ref="J178:L178"/>
    <mergeCell ref="N178:O178"/>
    <mergeCell ref="B179:D179"/>
    <mergeCell ref="F179:G179"/>
    <mergeCell ref="J179:L179"/>
    <mergeCell ref="N179:O179"/>
    <mergeCell ref="B180:D180"/>
    <mergeCell ref="F180:G180"/>
    <mergeCell ref="J180:L180"/>
    <mergeCell ref="N180:O180"/>
    <mergeCell ref="B181:D181"/>
    <mergeCell ref="F181:G181"/>
    <mergeCell ref="J181:L181"/>
    <mergeCell ref="N181:O181"/>
    <mergeCell ref="B182:D182"/>
    <mergeCell ref="F182:G182"/>
    <mergeCell ref="J182:L182"/>
    <mergeCell ref="N182:O182"/>
    <mergeCell ref="B183:D183"/>
    <mergeCell ref="F183:G183"/>
    <mergeCell ref="J183:L183"/>
    <mergeCell ref="N183:O183"/>
    <mergeCell ref="B185:H185"/>
    <mergeCell ref="J185:P185"/>
    <mergeCell ref="B186:D186"/>
    <mergeCell ref="F186:G186"/>
    <mergeCell ref="J186:L186"/>
    <mergeCell ref="N186:O186"/>
    <mergeCell ref="B187:D187"/>
    <mergeCell ref="F187:G187"/>
    <mergeCell ref="J187:L187"/>
    <mergeCell ref="N187:O187"/>
    <mergeCell ref="B188:D188"/>
    <mergeCell ref="F188:G188"/>
    <mergeCell ref="J188:L188"/>
    <mergeCell ref="N188:O188"/>
    <mergeCell ref="B189:D189"/>
    <mergeCell ref="F189:G189"/>
    <mergeCell ref="J189:L189"/>
    <mergeCell ref="N189:O189"/>
    <mergeCell ref="B190:D190"/>
    <mergeCell ref="F190:G190"/>
    <mergeCell ref="J190:L190"/>
    <mergeCell ref="N190:O190"/>
    <mergeCell ref="B191:D191"/>
    <mergeCell ref="F191:G191"/>
    <mergeCell ref="J191:L191"/>
    <mergeCell ref="N191:O191"/>
    <mergeCell ref="B193:H193"/>
    <mergeCell ref="B199:D199"/>
    <mergeCell ref="F199:G199"/>
    <mergeCell ref="B201:F201"/>
    <mergeCell ref="B202:D202"/>
    <mergeCell ref="B203:D203"/>
    <mergeCell ref="B204:D204"/>
    <mergeCell ref="B205:D205"/>
    <mergeCell ref="B206:D206"/>
    <mergeCell ref="B194:D194"/>
    <mergeCell ref="F194:G194"/>
    <mergeCell ref="B195:D195"/>
    <mergeCell ref="F195:G195"/>
    <mergeCell ref="B196:D196"/>
    <mergeCell ref="F196:G196"/>
    <mergeCell ref="B197:D197"/>
    <mergeCell ref="F197:G197"/>
    <mergeCell ref="B198:D198"/>
    <mergeCell ref="F198:G198"/>
  </mergeCells>
  <pageMargins left="0.70833333333333304" right="0.70833333333333304" top="0.74791666666666701" bottom="0.74791666666666701" header="0.51180555555555496" footer="0.51180555555555496"/>
  <pageSetup paperSize="9" scale="50" firstPageNumber="0" orientation="landscape" horizontalDpi="300" verticalDpi="300" r:id="rId1"/>
  <rowBreaks count="4" manualBreakCount="4">
    <brk id="51" max="16383" man="1"/>
    <brk id="110" max="16383" man="1"/>
    <brk id="175" max="15" man="1"/>
    <brk id="1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94"/>
  <sheetViews>
    <sheetView view="pageBreakPreview" topLeftCell="A154" zoomScale="85" zoomScaleNormal="142" zoomScaleSheetLayoutView="85" zoomScalePageLayoutView="75" workbookViewId="0">
      <selection activeCell="C304" sqref="C304"/>
    </sheetView>
  </sheetViews>
  <sheetFormatPr defaultColWidth="11.7109375" defaultRowHeight="12.75" x14ac:dyDescent="0.2"/>
  <cols>
    <col min="1" max="1" width="6.42578125" style="1" customWidth="1"/>
    <col min="2" max="2" width="71.5703125" style="1" customWidth="1"/>
    <col min="3" max="3" width="12.85546875" customWidth="1"/>
    <col min="5" max="5" width="21.85546875" customWidth="1"/>
    <col min="6" max="6" width="20.85546875" style="1" customWidth="1"/>
  </cols>
  <sheetData>
    <row r="1" spans="1:18" s="70" customFormat="1" ht="20.25" x14ac:dyDescent="0.2">
      <c r="A1" s="87"/>
      <c r="B1" s="88" t="s">
        <v>93</v>
      </c>
      <c r="C1" s="89"/>
      <c r="D1" s="89"/>
      <c r="E1" s="89"/>
      <c r="F1" s="90"/>
      <c r="G1" s="69"/>
      <c r="H1" s="69"/>
      <c r="I1" s="69"/>
      <c r="J1" s="69"/>
      <c r="K1" s="69"/>
    </row>
    <row r="2" spans="1:18" s="70" customFormat="1" ht="20.25" x14ac:dyDescent="0.2">
      <c r="A2" s="87"/>
      <c r="B2" s="89"/>
      <c r="C2" s="89"/>
      <c r="D2" s="89"/>
      <c r="E2" s="89"/>
      <c r="F2" s="90"/>
      <c r="G2" s="69"/>
      <c r="H2" s="69"/>
      <c r="I2" s="69"/>
      <c r="J2" s="69"/>
      <c r="K2" s="69"/>
    </row>
    <row r="3" spans="1:18" s="71" customFormat="1" ht="15" x14ac:dyDescent="0.2">
      <c r="A3" s="91" t="s">
        <v>1</v>
      </c>
      <c r="B3" s="92" t="s">
        <v>94</v>
      </c>
      <c r="C3" s="93"/>
      <c r="D3" s="93"/>
      <c r="E3" s="93"/>
      <c r="F3" s="94"/>
    </row>
    <row r="4" spans="1:18" s="71" customFormat="1" ht="15" x14ac:dyDescent="0.2">
      <c r="A4" s="95"/>
      <c r="B4" s="96"/>
      <c r="C4" s="93"/>
      <c r="D4" s="93"/>
      <c r="E4" s="93"/>
      <c r="F4" s="94"/>
    </row>
    <row r="5" spans="1:18" s="71" customFormat="1" ht="15" x14ac:dyDescent="0.2">
      <c r="A5" s="91">
        <v>1</v>
      </c>
      <c r="B5" s="92" t="s">
        <v>95</v>
      </c>
      <c r="C5" s="93"/>
      <c r="D5" s="93"/>
      <c r="E5" s="93"/>
      <c r="F5" s="94"/>
    </row>
    <row r="6" spans="1:18" s="71" customFormat="1" ht="15" x14ac:dyDescent="0.2">
      <c r="A6" s="97">
        <f>+A5+0.1</f>
        <v>1.1000000000000001</v>
      </c>
      <c r="B6" s="96" t="s">
        <v>96</v>
      </c>
      <c r="C6" s="93">
        <v>1</v>
      </c>
      <c r="D6" s="98" t="s">
        <v>97</v>
      </c>
      <c r="E6" s="93">
        <v>54182.509299999998</v>
      </c>
      <c r="F6" s="94">
        <f>+E6*C6</f>
        <v>54182.509299999998</v>
      </c>
      <c r="R6" s="71">
        <f>2035*23.83</f>
        <v>48494.049999999996</v>
      </c>
    </row>
    <row r="7" spans="1:18" s="71" customFormat="1" ht="15" x14ac:dyDescent="0.2">
      <c r="A7" s="97">
        <f>+A6+0.1</f>
        <v>1.2000000000000002</v>
      </c>
      <c r="B7" s="96" t="s">
        <v>98</v>
      </c>
      <c r="C7" s="93">
        <v>1</v>
      </c>
      <c r="D7" s="98" t="s">
        <v>97</v>
      </c>
      <c r="E7" s="93">
        <v>18046.939999999999</v>
      </c>
      <c r="F7" s="94">
        <f>+E7*C7</f>
        <v>18046.939999999999</v>
      </c>
    </row>
    <row r="8" spans="1:18" s="71" customFormat="1" ht="15" x14ac:dyDescent="0.2">
      <c r="A8" s="97">
        <f>+A7+0.1</f>
        <v>1.3000000000000003</v>
      </c>
      <c r="B8" s="96" t="s">
        <v>99</v>
      </c>
      <c r="C8" s="93">
        <v>2</v>
      </c>
      <c r="D8" s="98" t="s">
        <v>97</v>
      </c>
      <c r="E8" s="93">
        <v>18046.939999999999</v>
      </c>
      <c r="F8" s="94">
        <f>+E8*C8</f>
        <v>36093.879999999997</v>
      </c>
      <c r="H8" s="72"/>
    </row>
    <row r="9" spans="1:18" s="71" customFormat="1" ht="15" x14ac:dyDescent="0.2">
      <c r="A9" s="97">
        <f>+A8+0.1</f>
        <v>1.4000000000000004</v>
      </c>
      <c r="B9" s="96" t="s">
        <v>100</v>
      </c>
      <c r="C9" s="93">
        <v>1</v>
      </c>
      <c r="D9" s="98" t="s">
        <v>97</v>
      </c>
      <c r="E9" s="93">
        <v>18046.939999999999</v>
      </c>
      <c r="F9" s="94">
        <f>+E9*C9</f>
        <v>18046.939999999999</v>
      </c>
    </row>
    <row r="10" spans="1:18" s="71" customFormat="1" ht="15" x14ac:dyDescent="0.2">
      <c r="A10" s="97">
        <f>+A9+0.1</f>
        <v>1.5000000000000004</v>
      </c>
      <c r="B10" s="96" t="s">
        <v>101</v>
      </c>
      <c r="C10" s="93">
        <v>1</v>
      </c>
      <c r="D10" s="98" t="s">
        <v>97</v>
      </c>
      <c r="E10" s="93">
        <v>18046.939999999999</v>
      </c>
      <c r="F10" s="94">
        <f>+E10*C10</f>
        <v>18046.939999999999</v>
      </c>
    </row>
    <row r="11" spans="1:18" s="71" customFormat="1" ht="10.5" customHeight="1" x14ac:dyDescent="0.2">
      <c r="A11" s="95"/>
      <c r="B11" s="96"/>
      <c r="C11" s="93"/>
      <c r="D11" s="98"/>
      <c r="E11" s="93"/>
      <c r="F11" s="94"/>
    </row>
    <row r="12" spans="1:18" s="71" customFormat="1" ht="93.75" customHeight="1" x14ac:dyDescent="0.2">
      <c r="A12" s="91">
        <v>2</v>
      </c>
      <c r="B12" s="92" t="s">
        <v>102</v>
      </c>
      <c r="C12" s="93">
        <v>1</v>
      </c>
      <c r="D12" s="98" t="s">
        <v>97</v>
      </c>
      <c r="E12" s="93">
        <v>30000</v>
      </c>
      <c r="F12" s="94">
        <f>+E12*C12</f>
        <v>30000</v>
      </c>
    </row>
    <row r="13" spans="1:18" s="71" customFormat="1" ht="15" x14ac:dyDescent="0.2">
      <c r="A13" s="95"/>
      <c r="B13" s="96"/>
      <c r="C13" s="93"/>
      <c r="D13" s="93"/>
      <c r="E13" s="93"/>
      <c r="F13" s="94"/>
      <c r="G13" s="71">
        <f>+F18/21.5</f>
        <v>16740.633035795348</v>
      </c>
    </row>
    <row r="14" spans="1:18" s="71" customFormat="1" ht="15" x14ac:dyDescent="0.2">
      <c r="A14" s="91">
        <v>3</v>
      </c>
      <c r="B14" s="92" t="s">
        <v>103</v>
      </c>
      <c r="C14" s="93">
        <v>1</v>
      </c>
      <c r="D14" s="98" t="s">
        <v>97</v>
      </c>
      <c r="E14" s="93">
        <v>3000</v>
      </c>
      <c r="F14" s="94">
        <f>+E14*C14</f>
        <v>3000</v>
      </c>
    </row>
    <row r="15" spans="1:18" s="71" customFormat="1" ht="15" x14ac:dyDescent="0.2">
      <c r="A15" s="95"/>
      <c r="B15" s="96"/>
      <c r="C15" s="93"/>
      <c r="D15" s="93"/>
      <c r="E15" s="93"/>
      <c r="F15" s="94"/>
      <c r="H15" s="72"/>
    </row>
    <row r="16" spans="1:18" s="71" customFormat="1" ht="15" x14ac:dyDescent="0.2">
      <c r="A16" s="91">
        <v>4</v>
      </c>
      <c r="B16" s="92" t="s">
        <v>104</v>
      </c>
      <c r="C16" s="93">
        <v>1</v>
      </c>
      <c r="D16" s="98" t="s">
        <v>97</v>
      </c>
      <c r="E16" s="93">
        <v>182506.40096960001</v>
      </c>
      <c r="F16" s="94">
        <f>+E16*C16</f>
        <v>182506.40096960001</v>
      </c>
      <c r="H16" s="72"/>
    </row>
    <row r="17" spans="1:18" s="71" customFormat="1" ht="15" x14ac:dyDescent="0.2">
      <c r="A17" s="95"/>
      <c r="B17" s="96"/>
      <c r="C17" s="93"/>
      <c r="D17" s="93"/>
      <c r="E17" s="93"/>
      <c r="F17" s="94"/>
    </row>
    <row r="18" spans="1:18" s="71" customFormat="1" ht="15" x14ac:dyDescent="0.2">
      <c r="A18" s="95"/>
      <c r="B18" s="89" t="s">
        <v>105</v>
      </c>
      <c r="C18" s="93"/>
      <c r="D18" s="93"/>
      <c r="E18" s="93"/>
      <c r="F18" s="99">
        <f>SUM(F6:F16)</f>
        <v>359923.6102696</v>
      </c>
    </row>
    <row r="19" spans="1:18" s="71" customFormat="1" ht="15" x14ac:dyDescent="0.2">
      <c r="A19" s="95"/>
      <c r="B19" s="89"/>
      <c r="C19" s="93"/>
      <c r="D19" s="93"/>
      <c r="E19" s="93"/>
      <c r="F19" s="99"/>
    </row>
    <row r="20" spans="1:18" s="71" customFormat="1" ht="15" x14ac:dyDescent="0.2">
      <c r="A20" s="95">
        <v>5</v>
      </c>
      <c r="B20" s="96" t="s">
        <v>106</v>
      </c>
      <c r="C20" s="93">
        <v>23.83</v>
      </c>
      <c r="D20" s="98" t="s">
        <v>107</v>
      </c>
      <c r="E20" s="93"/>
      <c r="F20" s="99">
        <f>+F18/C20</f>
        <v>15103.80236129249</v>
      </c>
    </row>
    <row r="21" spans="1:18" s="71" customFormat="1" ht="15" x14ac:dyDescent="0.2">
      <c r="A21" s="100">
        <v>7</v>
      </c>
      <c r="B21" s="101" t="s">
        <v>108</v>
      </c>
      <c r="C21" s="102"/>
      <c r="D21" s="102"/>
      <c r="E21" s="102"/>
      <c r="F21" s="103"/>
    </row>
    <row r="22" spans="1:18" s="73" customFormat="1" ht="15" x14ac:dyDescent="0.2">
      <c r="A22" s="104">
        <f>+A21+0.1</f>
        <v>7.1</v>
      </c>
      <c r="B22" s="105" t="s">
        <v>109</v>
      </c>
      <c r="C22" s="102">
        <v>1200</v>
      </c>
      <c r="D22" s="106" t="s">
        <v>110</v>
      </c>
      <c r="E22" s="102">
        <f>+F20</f>
        <v>15103.80236129249</v>
      </c>
      <c r="F22" s="107">
        <f>ROUND(E22/C22,2)</f>
        <v>12.59</v>
      </c>
    </row>
    <row r="23" spans="1:18" x14ac:dyDescent="0.2">
      <c r="A23" s="108"/>
      <c r="B23" s="108"/>
      <c r="C23" s="109"/>
      <c r="D23" s="109"/>
      <c r="E23" s="109"/>
      <c r="F23" s="108"/>
    </row>
    <row r="24" spans="1:18" s="70" customFormat="1" ht="20.25" x14ac:dyDescent="0.2">
      <c r="A24" s="110" t="s">
        <v>1</v>
      </c>
      <c r="B24" s="111" t="s">
        <v>111</v>
      </c>
      <c r="C24" s="112"/>
      <c r="D24" s="113"/>
      <c r="E24" s="114"/>
      <c r="F24" s="90"/>
      <c r="G24" s="69"/>
      <c r="H24" s="69"/>
      <c r="I24" s="69"/>
      <c r="J24" s="69"/>
      <c r="K24" s="69"/>
    </row>
    <row r="25" spans="1:18" s="70" customFormat="1" ht="20.25" x14ac:dyDescent="0.2">
      <c r="A25" s="110"/>
      <c r="B25" s="111"/>
      <c r="C25" s="112"/>
      <c r="D25" s="113"/>
      <c r="E25" s="114"/>
      <c r="F25" s="90"/>
      <c r="G25" s="69"/>
      <c r="H25" s="69"/>
      <c r="I25" s="69"/>
      <c r="J25" s="69"/>
      <c r="K25" s="69"/>
    </row>
    <row r="26" spans="1:18" s="70" customFormat="1" ht="20.25" x14ac:dyDescent="0.2">
      <c r="A26" s="91">
        <v>1</v>
      </c>
      <c r="B26" s="111" t="s">
        <v>112</v>
      </c>
      <c r="C26" s="112"/>
      <c r="D26" s="113"/>
      <c r="E26" s="114"/>
      <c r="F26" s="90"/>
      <c r="G26" s="69"/>
      <c r="H26" s="69"/>
      <c r="I26" s="69"/>
      <c r="J26" s="69"/>
      <c r="K26" s="69"/>
    </row>
    <row r="27" spans="1:18" s="70" customFormat="1" ht="20.25" x14ac:dyDescent="0.2">
      <c r="A27" s="97">
        <f>+A26+0.1</f>
        <v>1.1000000000000001</v>
      </c>
      <c r="B27" s="115" t="s">
        <v>113</v>
      </c>
      <c r="C27" s="112">
        <v>1</v>
      </c>
      <c r="D27" s="113" t="s">
        <v>114</v>
      </c>
      <c r="E27" s="114">
        <v>6989.39</v>
      </c>
      <c r="F27" s="116">
        <f>ROUND(C27*E27,2)</f>
        <v>6989.39</v>
      </c>
      <c r="G27" s="69"/>
      <c r="H27" s="69"/>
      <c r="I27" s="69"/>
      <c r="J27" s="69"/>
      <c r="K27" s="69"/>
      <c r="R27" s="74" t="s">
        <v>115</v>
      </c>
    </row>
    <row r="28" spans="1:18" s="70" customFormat="1" ht="20.25" x14ac:dyDescent="0.2">
      <c r="A28" s="117"/>
      <c r="B28" s="115"/>
      <c r="C28" s="112"/>
      <c r="D28" s="113"/>
      <c r="E28" s="114"/>
      <c r="F28" s="116"/>
      <c r="G28" s="69"/>
      <c r="H28" s="69"/>
      <c r="I28" s="69"/>
      <c r="J28" s="69"/>
      <c r="K28" s="69"/>
      <c r="R28" s="75"/>
    </row>
    <row r="29" spans="1:18" s="70" customFormat="1" ht="20.25" x14ac:dyDescent="0.2">
      <c r="A29" s="91">
        <v>2</v>
      </c>
      <c r="B29" s="111" t="s">
        <v>116</v>
      </c>
      <c r="C29" s="112"/>
      <c r="D29" s="113"/>
      <c r="E29" s="114"/>
      <c r="F29" s="116"/>
      <c r="G29" s="69"/>
      <c r="H29" s="69"/>
      <c r="I29" s="69"/>
      <c r="J29" s="69"/>
      <c r="K29" s="69"/>
    </row>
    <row r="30" spans="1:18" s="70" customFormat="1" ht="20.25" x14ac:dyDescent="0.2">
      <c r="A30" s="97">
        <f>A29+0.1</f>
        <v>2.1</v>
      </c>
      <c r="B30" s="96" t="s">
        <v>117</v>
      </c>
      <c r="C30" s="112">
        <v>1</v>
      </c>
      <c r="D30" s="113" t="s">
        <v>114</v>
      </c>
      <c r="E30" s="114">
        <v>83.927822073017197</v>
      </c>
      <c r="F30" s="116">
        <f>ROUND(C30*E30,2)</f>
        <v>83.93</v>
      </c>
      <c r="G30" s="69"/>
      <c r="H30" s="69"/>
      <c r="I30" s="69"/>
      <c r="J30" s="69"/>
      <c r="K30" s="69"/>
    </row>
    <row r="31" spans="1:18" s="70" customFormat="1" ht="20.25" x14ac:dyDescent="0.2">
      <c r="A31" s="97">
        <v>2.2000000000000002</v>
      </c>
      <c r="B31" s="96" t="s">
        <v>118</v>
      </c>
      <c r="C31" s="112">
        <v>1</v>
      </c>
      <c r="D31" s="113" t="s">
        <v>114</v>
      </c>
      <c r="E31" s="114">
        <v>131.8725</v>
      </c>
      <c r="F31" s="116">
        <f>ROUND(C31*E31,2)</f>
        <v>131.87</v>
      </c>
      <c r="G31" s="69"/>
      <c r="H31" s="69"/>
      <c r="I31" s="69"/>
      <c r="J31" s="69"/>
      <c r="K31" s="69"/>
    </row>
    <row r="32" spans="1:18" s="70" customFormat="1" ht="20.25" x14ac:dyDescent="0.2">
      <c r="A32" s="97">
        <v>2.2999999999999998</v>
      </c>
      <c r="B32" s="96" t="s">
        <v>119</v>
      </c>
      <c r="C32" s="112">
        <v>3</v>
      </c>
      <c r="D32" s="113" t="s">
        <v>114</v>
      </c>
      <c r="E32" s="114">
        <v>82.375</v>
      </c>
      <c r="F32" s="116">
        <f>ROUND(C32*E32,2)</f>
        <v>247.13</v>
      </c>
      <c r="G32" s="69"/>
      <c r="H32" s="69"/>
      <c r="I32" s="69"/>
      <c r="J32" s="69"/>
      <c r="K32" s="69"/>
    </row>
    <row r="33" spans="1:19" s="70" customFormat="1" ht="20.25" x14ac:dyDescent="0.2">
      <c r="A33" s="97"/>
      <c r="B33" s="92" t="s">
        <v>120</v>
      </c>
      <c r="C33" s="112"/>
      <c r="D33" s="113"/>
      <c r="E33" s="114"/>
      <c r="F33" s="90">
        <f>SUM(F27:F32)</f>
        <v>7452.3200000000006</v>
      </c>
      <c r="G33" s="69"/>
      <c r="H33" s="69"/>
      <c r="I33" s="69"/>
      <c r="J33" s="69"/>
      <c r="K33" s="69"/>
    </row>
    <row r="34" spans="1:19" s="70" customFormat="1" ht="20.25" x14ac:dyDescent="0.2">
      <c r="A34" s="117"/>
      <c r="B34" s="96"/>
      <c r="C34" s="112"/>
      <c r="D34" s="113"/>
      <c r="E34" s="114"/>
      <c r="F34" s="116"/>
      <c r="G34" s="69"/>
      <c r="H34" s="69"/>
      <c r="I34" s="69"/>
      <c r="J34" s="69"/>
      <c r="K34" s="69"/>
    </row>
    <row r="35" spans="1:19" s="70" customFormat="1" ht="20.25" x14ac:dyDescent="0.2">
      <c r="A35" s="117">
        <v>3</v>
      </c>
      <c r="B35" s="115" t="s">
        <v>121</v>
      </c>
      <c r="C35" s="112">
        <v>28.39</v>
      </c>
      <c r="D35" s="115" t="s">
        <v>122</v>
      </c>
      <c r="E35" s="114"/>
      <c r="F35" s="116"/>
      <c r="G35" s="69"/>
      <c r="H35" s="69"/>
      <c r="I35" s="69"/>
      <c r="J35" s="69"/>
      <c r="K35" s="69"/>
    </row>
    <row r="36" spans="1:19" s="70" customFormat="1" ht="20.25" x14ac:dyDescent="0.2">
      <c r="A36" s="117"/>
      <c r="B36" s="96"/>
      <c r="C36" s="112"/>
      <c r="D36" s="113"/>
      <c r="E36" s="114"/>
      <c r="F36" s="116"/>
      <c r="G36" s="69"/>
      <c r="H36" s="69"/>
      <c r="I36" s="69"/>
      <c r="J36" s="69"/>
      <c r="K36" s="69"/>
    </row>
    <row r="37" spans="1:19" s="70" customFormat="1" ht="20.25" x14ac:dyDescent="0.2">
      <c r="A37" s="118"/>
      <c r="B37" s="119" t="s">
        <v>123</v>
      </c>
      <c r="C37" s="120"/>
      <c r="D37" s="121"/>
      <c r="E37" s="122" t="s">
        <v>124</v>
      </c>
      <c r="F37" s="123">
        <f>ROUND(F33/C35,2)</f>
        <v>262.5</v>
      </c>
      <c r="G37" s="69"/>
      <c r="H37" s="69"/>
      <c r="I37" s="69"/>
      <c r="J37" s="69"/>
      <c r="K37" s="69"/>
    </row>
    <row r="38" spans="1:19" x14ac:dyDescent="0.2">
      <c r="A38" s="108"/>
      <c r="B38" s="108"/>
      <c r="C38" s="109"/>
      <c r="D38" s="109"/>
      <c r="E38" s="109"/>
      <c r="F38" s="108"/>
    </row>
    <row r="39" spans="1:19" s="70" customFormat="1" ht="20.25" x14ac:dyDescent="0.2">
      <c r="A39" s="110" t="s">
        <v>1</v>
      </c>
      <c r="B39" s="111" t="s">
        <v>125</v>
      </c>
      <c r="C39" s="112"/>
      <c r="D39" s="113"/>
      <c r="E39" s="114"/>
      <c r="F39" s="90"/>
      <c r="G39" s="69"/>
      <c r="H39" s="69"/>
      <c r="I39" s="69"/>
      <c r="J39" s="69"/>
      <c r="K39" s="69"/>
    </row>
    <row r="40" spans="1:19" s="70" customFormat="1" ht="20.25" x14ac:dyDescent="0.2">
      <c r="A40" s="110"/>
      <c r="B40" s="111"/>
      <c r="C40" s="112"/>
      <c r="D40" s="113"/>
      <c r="E40" s="114"/>
      <c r="F40" s="90"/>
      <c r="G40" s="69"/>
      <c r="H40" s="69"/>
      <c r="I40" s="69"/>
      <c r="J40" s="69"/>
      <c r="K40" s="69"/>
    </row>
    <row r="41" spans="1:19" s="70" customFormat="1" ht="20.25" x14ac:dyDescent="0.2">
      <c r="A41" s="91">
        <v>1</v>
      </c>
      <c r="B41" s="111" t="s">
        <v>95</v>
      </c>
      <c r="C41" s="112"/>
      <c r="D41" s="113"/>
      <c r="E41" s="114"/>
      <c r="F41" s="90"/>
      <c r="G41" s="69"/>
      <c r="H41" s="69"/>
      <c r="I41" s="69"/>
      <c r="J41" s="69"/>
      <c r="K41" s="69"/>
    </row>
    <row r="42" spans="1:19" s="70" customFormat="1" ht="20.25" x14ac:dyDescent="0.2">
      <c r="A42" s="97">
        <f>+A41+0.1</f>
        <v>1.1000000000000001</v>
      </c>
      <c r="B42" s="115" t="s">
        <v>126</v>
      </c>
      <c r="C42" s="112">
        <v>2</v>
      </c>
      <c r="D42" s="113" t="s">
        <v>127</v>
      </c>
      <c r="E42" s="114">
        <v>659</v>
      </c>
      <c r="F42" s="116">
        <f>ROUND(C42*E42,2)</f>
        <v>1318</v>
      </c>
      <c r="G42" s="69"/>
      <c r="H42" s="69"/>
      <c r="I42" s="69"/>
      <c r="J42" s="69"/>
      <c r="K42" s="69"/>
      <c r="R42" s="76"/>
      <c r="S42" s="76"/>
    </row>
    <row r="43" spans="1:19" s="70" customFormat="1" ht="20.25" x14ac:dyDescent="0.2">
      <c r="A43" s="97">
        <f>+A42+0.1</f>
        <v>1.2000000000000002</v>
      </c>
      <c r="B43" s="115" t="s">
        <v>128</v>
      </c>
      <c r="C43" s="112">
        <v>1</v>
      </c>
      <c r="D43" s="113" t="s">
        <v>127</v>
      </c>
      <c r="E43" s="114">
        <v>659</v>
      </c>
      <c r="F43" s="116">
        <f>ROUND(C43*E43,2)</f>
        <v>659</v>
      </c>
      <c r="G43" s="69"/>
      <c r="H43" s="69"/>
      <c r="I43" s="69"/>
      <c r="J43" s="69"/>
      <c r="K43" s="69"/>
    </row>
    <row r="44" spans="1:19" s="70" customFormat="1" ht="20.25" x14ac:dyDescent="0.2">
      <c r="A44" s="97">
        <f>+A43+0.1</f>
        <v>1.3000000000000003</v>
      </c>
      <c r="B44" s="96" t="s">
        <v>129</v>
      </c>
      <c r="C44" s="112">
        <v>0.5</v>
      </c>
      <c r="D44" s="113" t="s">
        <v>127</v>
      </c>
      <c r="E44" s="114">
        <v>1264.53</v>
      </c>
      <c r="F44" s="116">
        <f>ROUND(C44*E44,2)</f>
        <v>632.27</v>
      </c>
      <c r="G44" s="69"/>
      <c r="H44" s="69"/>
      <c r="I44" s="69"/>
      <c r="J44" s="69"/>
      <c r="K44" s="69"/>
    </row>
    <row r="45" spans="1:19" s="70" customFormat="1" ht="20.25" x14ac:dyDescent="0.2">
      <c r="A45" s="97"/>
      <c r="B45" s="96"/>
      <c r="C45" s="112"/>
      <c r="D45" s="113"/>
      <c r="E45" s="114"/>
      <c r="F45" s="116"/>
      <c r="G45" s="69"/>
      <c r="H45" s="69"/>
      <c r="I45" s="69"/>
      <c r="J45" s="69"/>
      <c r="K45" s="69"/>
    </row>
    <row r="46" spans="1:19" s="70" customFormat="1" ht="20.25" x14ac:dyDescent="0.2">
      <c r="A46" s="91">
        <v>2</v>
      </c>
      <c r="B46" s="92" t="s">
        <v>120</v>
      </c>
      <c r="C46" s="112"/>
      <c r="D46" s="113"/>
      <c r="E46" s="114"/>
      <c r="F46" s="116">
        <f>SUM(F42:F44)</f>
        <v>2609.27</v>
      </c>
      <c r="G46" s="69"/>
      <c r="H46" s="69"/>
      <c r="I46" s="69"/>
      <c r="J46" s="69"/>
      <c r="K46" s="69"/>
    </row>
    <row r="47" spans="1:19" s="70" customFormat="1" ht="20.25" x14ac:dyDescent="0.2">
      <c r="A47" s="97"/>
      <c r="B47" s="115"/>
      <c r="C47" s="112"/>
      <c r="D47" s="113"/>
      <c r="E47" s="114"/>
      <c r="F47" s="116"/>
      <c r="G47" s="69"/>
      <c r="H47" s="69"/>
      <c r="I47" s="69"/>
      <c r="J47" s="69"/>
      <c r="K47" s="69"/>
    </row>
    <row r="48" spans="1:19" s="70" customFormat="1" ht="20.25" x14ac:dyDescent="0.2">
      <c r="A48" s="117">
        <v>3</v>
      </c>
      <c r="B48" s="115" t="s">
        <v>130</v>
      </c>
      <c r="C48" s="112">
        <v>6</v>
      </c>
      <c r="D48" s="115" t="s">
        <v>131</v>
      </c>
      <c r="E48" s="114"/>
      <c r="F48" s="116">
        <f>+F46/C48</f>
        <v>434.87833333333333</v>
      </c>
      <c r="G48" s="69"/>
      <c r="H48" s="69"/>
      <c r="I48" s="69"/>
      <c r="J48" s="69"/>
      <c r="K48" s="69"/>
    </row>
    <row r="49" spans="1:11" s="70" customFormat="1" ht="20.25" x14ac:dyDescent="0.2">
      <c r="A49" s="117"/>
      <c r="B49" s="96"/>
      <c r="C49" s="112"/>
      <c r="D49" s="113"/>
      <c r="E49" s="114" t="s">
        <v>1</v>
      </c>
      <c r="F49" s="116"/>
      <c r="G49" s="69"/>
      <c r="H49" s="69"/>
      <c r="I49" s="69"/>
      <c r="J49" s="69"/>
      <c r="K49" s="69"/>
    </row>
    <row r="50" spans="1:11" s="70" customFormat="1" ht="20.25" x14ac:dyDescent="0.2">
      <c r="A50" s="117">
        <v>4</v>
      </c>
      <c r="B50" s="115" t="s">
        <v>132</v>
      </c>
      <c r="C50" s="112"/>
      <c r="D50" s="113"/>
      <c r="E50" s="114"/>
      <c r="F50" s="116">
        <f>F48*2%</f>
        <v>8.6975666666666669</v>
      </c>
      <c r="G50" s="69"/>
      <c r="H50" s="69"/>
      <c r="I50" s="69"/>
      <c r="J50" s="69"/>
      <c r="K50" s="69"/>
    </row>
    <row r="51" spans="1:11" s="70" customFormat="1" ht="20.25" x14ac:dyDescent="0.2">
      <c r="A51" s="117"/>
      <c r="B51" s="96"/>
      <c r="C51" s="112"/>
      <c r="D51" s="113"/>
      <c r="E51" s="114"/>
      <c r="F51" s="116"/>
      <c r="G51" s="77"/>
      <c r="H51" s="69"/>
      <c r="I51" s="69"/>
      <c r="J51" s="69"/>
      <c r="K51" s="69"/>
    </row>
    <row r="52" spans="1:11" s="70" customFormat="1" ht="20.25" x14ac:dyDescent="0.2">
      <c r="A52" s="118"/>
      <c r="B52" s="119" t="s">
        <v>123</v>
      </c>
      <c r="C52" s="120"/>
      <c r="D52" s="121"/>
      <c r="E52" s="122"/>
      <c r="F52" s="124">
        <f>ROUND(SUM(F48:F50),2)</f>
        <v>443.58</v>
      </c>
      <c r="G52" s="69"/>
      <c r="H52" s="69"/>
      <c r="I52" s="69"/>
      <c r="J52" s="69"/>
      <c r="K52" s="69"/>
    </row>
    <row r="53" spans="1:11" s="70" customFormat="1" ht="20.25" x14ac:dyDescent="0.2">
      <c r="A53" s="110" t="s">
        <v>1</v>
      </c>
      <c r="B53" s="92" t="s">
        <v>133</v>
      </c>
      <c r="C53" s="112"/>
      <c r="D53" s="113"/>
      <c r="E53" s="114"/>
      <c r="F53" s="90"/>
      <c r="G53" s="69"/>
      <c r="H53" s="69"/>
      <c r="I53" s="69"/>
      <c r="J53" s="69"/>
      <c r="K53" s="69"/>
    </row>
    <row r="54" spans="1:11" s="70" customFormat="1" ht="20.25" x14ac:dyDescent="0.2">
      <c r="A54" s="110"/>
      <c r="B54" s="96"/>
      <c r="C54" s="112"/>
      <c r="D54" s="113"/>
      <c r="E54" s="112"/>
      <c r="F54" s="125"/>
      <c r="G54" s="69"/>
      <c r="H54" s="69"/>
      <c r="I54" s="69"/>
      <c r="J54" s="69"/>
      <c r="K54" s="69"/>
    </row>
    <row r="55" spans="1:11" s="70" customFormat="1" ht="20.25" x14ac:dyDescent="0.2">
      <c r="A55" s="97">
        <v>1</v>
      </c>
      <c r="B55" s="96" t="s">
        <v>134</v>
      </c>
      <c r="C55" s="112">
        <v>1</v>
      </c>
      <c r="D55" s="113" t="s">
        <v>4</v>
      </c>
      <c r="E55" s="112">
        <v>1174.0999999999999</v>
      </c>
      <c r="F55" s="126">
        <f>ROUND(C55*E55,2)</f>
        <v>1174.0999999999999</v>
      </c>
      <c r="G55" s="69"/>
      <c r="H55" s="69"/>
      <c r="I55" s="69"/>
      <c r="J55" s="69"/>
      <c r="K55" s="69"/>
    </row>
    <row r="56" spans="1:11" s="70" customFormat="1" ht="20.25" x14ac:dyDescent="0.2">
      <c r="A56" s="117"/>
      <c r="B56" s="96"/>
      <c r="C56" s="112"/>
      <c r="D56" s="113"/>
      <c r="E56" s="112"/>
      <c r="F56" s="126"/>
      <c r="G56" s="69"/>
      <c r="H56" s="69"/>
      <c r="I56" s="69"/>
      <c r="J56" s="69"/>
      <c r="K56" s="69"/>
    </row>
    <row r="57" spans="1:11" s="70" customFormat="1" ht="20.25" x14ac:dyDescent="0.2">
      <c r="A57" s="97">
        <v>2</v>
      </c>
      <c r="B57" s="96" t="s">
        <v>135</v>
      </c>
      <c r="C57" s="112">
        <v>1</v>
      </c>
      <c r="D57" s="113" t="s">
        <v>114</v>
      </c>
      <c r="E57" s="112">
        <v>247.125</v>
      </c>
      <c r="F57" s="126">
        <f>ROUND(C57*E57,2)</f>
        <v>247.13</v>
      </c>
      <c r="G57" s="69"/>
      <c r="H57" s="69"/>
      <c r="I57" s="69"/>
      <c r="J57" s="69"/>
      <c r="K57" s="69"/>
    </row>
    <row r="58" spans="1:11" s="70" customFormat="1" ht="20.25" x14ac:dyDescent="0.2">
      <c r="A58" s="117"/>
      <c r="B58" s="96"/>
      <c r="C58" s="112"/>
      <c r="D58" s="113"/>
      <c r="E58" s="109"/>
      <c r="F58" s="126"/>
      <c r="G58" s="69"/>
      <c r="H58" s="69"/>
      <c r="I58" s="69"/>
      <c r="J58" s="69"/>
      <c r="K58" s="69"/>
    </row>
    <row r="59" spans="1:11" s="70" customFormat="1" ht="20.25" x14ac:dyDescent="0.2">
      <c r="A59" s="97">
        <v>3</v>
      </c>
      <c r="B59" s="96" t="s">
        <v>136</v>
      </c>
      <c r="C59" s="112"/>
      <c r="D59" s="113"/>
      <c r="E59" s="112"/>
      <c r="F59" s="126">
        <f>SUM(F55:F57)</f>
        <v>1421.23</v>
      </c>
      <c r="G59" s="69"/>
      <c r="H59" s="69"/>
      <c r="I59" s="69"/>
      <c r="J59" s="69"/>
      <c r="K59" s="69"/>
    </row>
    <row r="60" spans="1:11" s="70" customFormat="1" ht="20.25" x14ac:dyDescent="0.2">
      <c r="A60" s="117"/>
      <c r="B60" s="96"/>
      <c r="C60" s="112"/>
      <c r="D60" s="113"/>
      <c r="E60" s="112"/>
      <c r="F60" s="126"/>
      <c r="G60" s="69"/>
      <c r="H60" s="69"/>
      <c r="I60" s="69"/>
      <c r="J60" s="69"/>
      <c r="K60" s="69"/>
    </row>
    <row r="61" spans="1:11" s="70" customFormat="1" ht="20.25" x14ac:dyDescent="0.2">
      <c r="A61" s="97">
        <v>4</v>
      </c>
      <c r="B61" s="115" t="s">
        <v>137</v>
      </c>
      <c r="C61" s="112"/>
      <c r="D61" s="113"/>
      <c r="E61" s="112"/>
      <c r="F61" s="126">
        <f>F59*0.03</f>
        <v>42.636899999999997</v>
      </c>
      <c r="G61" s="69"/>
      <c r="H61" s="69"/>
      <c r="I61" s="69"/>
      <c r="J61" s="69"/>
      <c r="K61" s="69"/>
    </row>
    <row r="62" spans="1:11" s="70" customFormat="1" ht="20.25" x14ac:dyDescent="0.2">
      <c r="A62" s="117"/>
      <c r="B62" s="96"/>
      <c r="C62" s="112"/>
      <c r="D62" s="113"/>
      <c r="E62" s="112"/>
      <c r="F62" s="126"/>
      <c r="G62" s="69"/>
      <c r="H62" s="69"/>
      <c r="I62" s="69"/>
      <c r="J62" s="69"/>
      <c r="K62" s="69"/>
    </row>
    <row r="63" spans="1:11" s="70" customFormat="1" ht="20.25" x14ac:dyDescent="0.2">
      <c r="A63" s="118"/>
      <c r="B63" s="119" t="s">
        <v>123</v>
      </c>
      <c r="C63" s="120"/>
      <c r="D63" s="121"/>
      <c r="E63" s="122"/>
      <c r="F63" s="127">
        <f>ROUND(SUM(F59:F61),2)</f>
        <v>1463.87</v>
      </c>
      <c r="G63" s="69"/>
      <c r="H63" s="69"/>
      <c r="I63" s="69"/>
      <c r="J63" s="69"/>
      <c r="K63" s="69"/>
    </row>
    <row r="64" spans="1:11" x14ac:dyDescent="0.2">
      <c r="A64" s="108"/>
      <c r="B64" s="108"/>
      <c r="C64" s="109"/>
      <c r="D64" s="109"/>
      <c r="E64" s="109"/>
      <c r="F64" s="108"/>
    </row>
    <row r="65" spans="1:11" x14ac:dyDescent="0.2">
      <c r="A65" s="108"/>
      <c r="B65" s="108"/>
      <c r="C65" s="109"/>
      <c r="D65" s="109"/>
      <c r="E65" s="109"/>
      <c r="F65" s="108"/>
    </row>
    <row r="66" spans="1:11" s="70" customFormat="1" ht="25.5" x14ac:dyDescent="0.2">
      <c r="A66" s="117"/>
      <c r="B66" s="92" t="s">
        <v>138</v>
      </c>
      <c r="C66" s="112"/>
      <c r="D66" s="113"/>
      <c r="E66" s="114"/>
      <c r="F66" s="90"/>
      <c r="G66" s="69"/>
      <c r="H66" s="69"/>
      <c r="I66" s="69"/>
      <c r="J66" s="69"/>
      <c r="K66" s="69"/>
    </row>
    <row r="67" spans="1:11" s="70" customFormat="1" ht="20.25" x14ac:dyDescent="0.2">
      <c r="A67" s="117"/>
      <c r="B67" s="92"/>
      <c r="C67" s="112"/>
      <c r="D67" s="113"/>
      <c r="E67" s="114"/>
      <c r="F67" s="90"/>
      <c r="G67" s="69"/>
      <c r="H67" s="69"/>
      <c r="I67" s="69"/>
      <c r="J67" s="69"/>
      <c r="K67" s="69"/>
    </row>
    <row r="68" spans="1:11" s="70" customFormat="1" ht="20.25" x14ac:dyDescent="0.2">
      <c r="A68" s="117">
        <v>1</v>
      </c>
      <c r="B68" s="96" t="s">
        <v>139</v>
      </c>
      <c r="C68" s="112">
        <v>1</v>
      </c>
      <c r="D68" s="113" t="s">
        <v>4</v>
      </c>
      <c r="E68" s="114">
        <v>250</v>
      </c>
      <c r="F68" s="116">
        <f>ROUND(C68*E68,2)</f>
        <v>250</v>
      </c>
      <c r="G68" s="69"/>
      <c r="H68" s="69"/>
      <c r="I68" s="69"/>
      <c r="J68" s="69"/>
      <c r="K68" s="69"/>
    </row>
    <row r="69" spans="1:11" s="70" customFormat="1" ht="20.25" x14ac:dyDescent="0.2">
      <c r="A69" s="117"/>
      <c r="B69" s="96"/>
      <c r="C69" s="112"/>
      <c r="D69" s="113"/>
      <c r="E69" s="114"/>
      <c r="F69" s="116"/>
      <c r="G69" s="69"/>
      <c r="H69" s="69"/>
      <c r="I69" s="69"/>
      <c r="J69" s="69"/>
      <c r="K69" s="69"/>
    </row>
    <row r="70" spans="1:11" s="70" customFormat="1" ht="20.25" x14ac:dyDescent="0.2">
      <c r="A70" s="117"/>
      <c r="B70" s="128" t="s">
        <v>120</v>
      </c>
      <c r="C70" s="112"/>
      <c r="D70" s="113"/>
      <c r="E70" s="114"/>
      <c r="F70" s="90">
        <f>+F68</f>
        <v>250</v>
      </c>
      <c r="G70" s="69"/>
      <c r="H70" s="69"/>
      <c r="I70" s="69"/>
      <c r="J70" s="69"/>
      <c r="K70" s="69"/>
    </row>
    <row r="71" spans="1:11" s="70" customFormat="1" ht="20.25" x14ac:dyDescent="0.2">
      <c r="A71" s="117"/>
      <c r="B71" s="96"/>
      <c r="C71" s="112"/>
      <c r="D71" s="113"/>
      <c r="E71" s="114"/>
      <c r="F71" s="116"/>
      <c r="G71" s="69"/>
      <c r="H71" s="69"/>
      <c r="I71" s="69"/>
      <c r="J71" s="69"/>
      <c r="K71" s="69"/>
    </row>
    <row r="72" spans="1:11" s="70" customFormat="1" ht="20.25" x14ac:dyDescent="0.2">
      <c r="A72" s="117">
        <f>A68+1</f>
        <v>2</v>
      </c>
      <c r="B72" s="96" t="s">
        <v>140</v>
      </c>
      <c r="C72" s="112">
        <v>1</v>
      </c>
      <c r="D72" s="113" t="s">
        <v>114</v>
      </c>
      <c r="E72" s="114">
        <v>3925.6037999999999</v>
      </c>
      <c r="F72" s="116">
        <f>ROUND(C72*E72,2)</f>
        <v>3925.6</v>
      </c>
      <c r="G72" s="69"/>
      <c r="H72" s="69"/>
      <c r="I72" s="69"/>
      <c r="J72" s="69"/>
      <c r="K72" s="69"/>
    </row>
    <row r="73" spans="1:11" s="70" customFormat="1" ht="20.25" x14ac:dyDescent="0.2">
      <c r="A73" s="117">
        <f>A72+1</f>
        <v>3</v>
      </c>
      <c r="B73" s="96" t="s">
        <v>141</v>
      </c>
      <c r="C73" s="112">
        <v>1</v>
      </c>
      <c r="D73" s="113" t="s">
        <v>114</v>
      </c>
      <c r="E73" s="114">
        <v>120.18</v>
      </c>
      <c r="F73" s="116">
        <f>ROUND(C73*E73,2)</f>
        <v>120.18</v>
      </c>
      <c r="G73" s="69"/>
      <c r="H73" s="69"/>
      <c r="I73" s="69"/>
      <c r="J73" s="69"/>
      <c r="K73" s="69"/>
    </row>
    <row r="74" spans="1:11" s="70" customFormat="1" ht="20.25" x14ac:dyDescent="0.2">
      <c r="A74" s="117">
        <f>A73+1</f>
        <v>4</v>
      </c>
      <c r="B74" s="96" t="s">
        <v>142</v>
      </c>
      <c r="C74" s="112">
        <v>1</v>
      </c>
      <c r="D74" s="113" t="s">
        <v>114</v>
      </c>
      <c r="E74" s="114">
        <v>2901.2159999999999</v>
      </c>
      <c r="F74" s="116">
        <f>ROUND(C74*E74,2)</f>
        <v>2901.22</v>
      </c>
      <c r="G74" s="69"/>
      <c r="H74" s="69"/>
      <c r="I74" s="69"/>
      <c r="J74" s="69"/>
      <c r="K74" s="69"/>
    </row>
    <row r="75" spans="1:11" s="70" customFormat="1" ht="20.25" x14ac:dyDescent="0.2">
      <c r="A75" s="117">
        <f>A74+1</f>
        <v>5</v>
      </c>
      <c r="B75" s="96" t="s">
        <v>143</v>
      </c>
      <c r="C75" s="112">
        <v>1</v>
      </c>
      <c r="D75" s="113" t="s">
        <v>114</v>
      </c>
      <c r="E75" s="114">
        <v>5436.8343999999997</v>
      </c>
      <c r="F75" s="116">
        <f>ROUND(C75*E75,2)</f>
        <v>5436.83</v>
      </c>
      <c r="G75" s="69"/>
      <c r="H75" s="69"/>
      <c r="I75" s="69"/>
      <c r="J75" s="69"/>
      <c r="K75" s="69"/>
    </row>
    <row r="76" spans="1:11" s="70" customFormat="1" ht="20.25" x14ac:dyDescent="0.2">
      <c r="A76" s="117">
        <f>A75+1</f>
        <v>6</v>
      </c>
      <c r="B76" s="96" t="s">
        <v>119</v>
      </c>
      <c r="C76" s="112">
        <v>1</v>
      </c>
      <c r="D76" s="113" t="s">
        <v>114</v>
      </c>
      <c r="E76" s="114">
        <v>82.375</v>
      </c>
      <c r="F76" s="116">
        <f>ROUND(C76*E76,2)</f>
        <v>82.38</v>
      </c>
      <c r="G76" s="69"/>
      <c r="H76" s="69"/>
      <c r="I76" s="69"/>
      <c r="J76" s="69"/>
      <c r="K76" s="69"/>
    </row>
    <row r="77" spans="1:11" s="70" customFormat="1" ht="20.25" x14ac:dyDescent="0.2">
      <c r="A77" s="117"/>
      <c r="B77" s="96"/>
      <c r="C77" s="112"/>
      <c r="D77" s="113"/>
      <c r="E77" s="114"/>
      <c r="F77" s="129" t="s">
        <v>144</v>
      </c>
      <c r="G77" s="69"/>
      <c r="H77" s="69"/>
      <c r="I77" s="69"/>
      <c r="J77" s="69"/>
      <c r="K77" s="69"/>
    </row>
    <row r="78" spans="1:11" s="70" customFormat="1" ht="20.25" x14ac:dyDescent="0.2">
      <c r="A78" s="117"/>
      <c r="B78" s="128" t="s">
        <v>120</v>
      </c>
      <c r="C78" s="112"/>
      <c r="D78" s="113"/>
      <c r="E78" s="114"/>
      <c r="F78" s="90">
        <f>SUM(F72:F76)</f>
        <v>12466.21</v>
      </c>
      <c r="G78" s="69"/>
      <c r="H78" s="69"/>
      <c r="I78" s="69"/>
      <c r="J78" s="69"/>
      <c r="K78" s="69"/>
    </row>
    <row r="79" spans="1:11" s="70" customFormat="1" ht="20.25" x14ac:dyDescent="0.2">
      <c r="A79" s="117"/>
      <c r="B79" s="96"/>
      <c r="C79" s="112"/>
      <c r="D79" s="113"/>
      <c r="E79" s="114"/>
      <c r="F79" s="90"/>
      <c r="G79" s="69"/>
      <c r="H79" s="69"/>
      <c r="I79" s="69"/>
      <c r="J79" s="69"/>
      <c r="K79" s="69"/>
    </row>
    <row r="80" spans="1:11" s="70" customFormat="1" ht="20.25" x14ac:dyDescent="0.2">
      <c r="A80" s="117"/>
      <c r="B80" s="128" t="s">
        <v>145</v>
      </c>
      <c r="C80" s="112">
        <v>18</v>
      </c>
      <c r="D80" s="113" t="s">
        <v>146</v>
      </c>
      <c r="E80" s="114"/>
      <c r="F80" s="90">
        <f>+F78/C80</f>
        <v>692.5672222222222</v>
      </c>
      <c r="G80" s="69"/>
      <c r="H80" s="69"/>
      <c r="I80" s="69"/>
      <c r="J80" s="69"/>
      <c r="K80" s="69"/>
    </row>
    <row r="81" spans="1:255" s="70" customFormat="1" ht="20.25" x14ac:dyDescent="0.2">
      <c r="A81" s="130"/>
      <c r="B81" s="131"/>
      <c r="C81" s="132"/>
      <c r="D81" s="133"/>
      <c r="E81" s="134"/>
      <c r="F81" s="135"/>
      <c r="G81" s="69"/>
      <c r="H81" s="69"/>
      <c r="I81" s="69"/>
      <c r="J81" s="69"/>
      <c r="K81" s="69"/>
    </row>
    <row r="82" spans="1:255" s="70" customFormat="1" ht="20.25" x14ac:dyDescent="0.2">
      <c r="A82" s="118"/>
      <c r="B82" s="136" t="s">
        <v>147</v>
      </c>
      <c r="C82" s="137"/>
      <c r="D82" s="138"/>
      <c r="E82" s="139"/>
      <c r="F82" s="127">
        <f>ROUND(F80+F70,2)</f>
        <v>942.57</v>
      </c>
      <c r="G82" s="69"/>
      <c r="H82" s="69"/>
      <c r="I82" s="69"/>
      <c r="J82" s="69"/>
      <c r="K82" s="69"/>
    </row>
    <row r="83" spans="1:255" x14ac:dyDescent="0.2">
      <c r="A83" s="108"/>
      <c r="B83" s="108"/>
      <c r="C83" s="109"/>
      <c r="D83" s="109"/>
      <c r="E83" s="109"/>
      <c r="F83" s="108"/>
    </row>
    <row r="84" spans="1:255" x14ac:dyDescent="0.2">
      <c r="A84" s="108"/>
      <c r="B84" s="108"/>
      <c r="C84" s="109"/>
      <c r="D84" s="109"/>
      <c r="E84" s="109"/>
      <c r="F84" s="108"/>
    </row>
    <row r="85" spans="1:255" s="78" customFormat="1" ht="20.25" x14ac:dyDescent="0.2">
      <c r="A85" s="110">
        <v>1</v>
      </c>
      <c r="B85" s="92" t="s">
        <v>148</v>
      </c>
      <c r="C85" s="112">
        <v>1</v>
      </c>
      <c r="D85" s="113" t="s">
        <v>114</v>
      </c>
      <c r="E85" s="112">
        <v>464.46379999999999</v>
      </c>
      <c r="F85" s="126">
        <f>ROUND(C85*E85,2)</f>
        <v>464.46</v>
      </c>
      <c r="G85" s="69"/>
      <c r="H85" s="69"/>
      <c r="I85" s="69"/>
      <c r="J85" s="69"/>
      <c r="K85" s="69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</row>
    <row r="86" spans="1:255" s="78" customFormat="1" ht="20.25" x14ac:dyDescent="0.2">
      <c r="A86" s="117"/>
      <c r="B86" s="96"/>
      <c r="C86" s="112"/>
      <c r="D86" s="113"/>
      <c r="E86" s="112"/>
      <c r="F86" s="126"/>
      <c r="G86" s="69"/>
      <c r="H86" s="69"/>
      <c r="I86" s="69"/>
      <c r="J86" s="69"/>
      <c r="K86" s="69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</row>
    <row r="87" spans="1:255" s="78" customFormat="1" ht="20.25" x14ac:dyDescent="0.2">
      <c r="A87" s="110">
        <v>1</v>
      </c>
      <c r="B87" s="92" t="s">
        <v>116</v>
      </c>
      <c r="C87" s="112"/>
      <c r="D87" s="113"/>
      <c r="E87" s="112"/>
      <c r="F87" s="126"/>
      <c r="G87" s="69"/>
      <c r="H87" s="69"/>
      <c r="I87" s="69"/>
      <c r="J87" s="69"/>
      <c r="K87" s="69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</row>
    <row r="88" spans="1:255" s="78" customFormat="1" ht="20.25" x14ac:dyDescent="0.2">
      <c r="A88" s="140">
        <f>+A87+0.1</f>
        <v>1.1000000000000001</v>
      </c>
      <c r="B88" s="115" t="s">
        <v>149</v>
      </c>
      <c r="C88" s="112">
        <v>1</v>
      </c>
      <c r="D88" s="113" t="s">
        <v>114</v>
      </c>
      <c r="E88" s="112">
        <v>131.87</v>
      </c>
      <c r="F88" s="126">
        <f>ROUND(C88*E88,2)</f>
        <v>131.87</v>
      </c>
      <c r="G88" s="69"/>
      <c r="H88" s="69"/>
      <c r="I88" s="69"/>
      <c r="J88" s="69"/>
      <c r="K88" s="69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</row>
    <row r="89" spans="1:255" s="78" customFormat="1" ht="20.25" x14ac:dyDescent="0.2">
      <c r="A89" s="140">
        <f>+A88+0.1</f>
        <v>1.2000000000000002</v>
      </c>
      <c r="B89" s="96" t="s">
        <v>150</v>
      </c>
      <c r="C89" s="112">
        <v>1</v>
      </c>
      <c r="D89" s="113" t="s">
        <v>114</v>
      </c>
      <c r="E89" s="112">
        <v>164.75</v>
      </c>
      <c r="F89" s="126">
        <f>ROUND(C89*E89,2)</f>
        <v>164.75</v>
      </c>
      <c r="G89" s="69"/>
      <c r="H89" s="69"/>
      <c r="I89" s="69"/>
      <c r="J89" s="69"/>
      <c r="K89" s="69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70"/>
      <c r="HR89" s="70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70"/>
      <c r="IG89" s="70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70"/>
    </row>
    <row r="90" spans="1:255" s="78" customFormat="1" ht="20.25" x14ac:dyDescent="0.2">
      <c r="A90" s="117"/>
      <c r="B90" s="96"/>
      <c r="C90" s="112"/>
      <c r="D90" s="113"/>
      <c r="E90" s="112"/>
      <c r="F90" s="126"/>
      <c r="G90" s="69"/>
      <c r="H90" s="69"/>
      <c r="I90" s="69"/>
      <c r="J90" s="69"/>
      <c r="K90" s="69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70"/>
    </row>
    <row r="91" spans="1:255" s="78" customFormat="1" ht="20.25" x14ac:dyDescent="0.2">
      <c r="A91" s="117"/>
      <c r="B91" s="115"/>
      <c r="C91" s="112"/>
      <c r="D91" s="113"/>
      <c r="E91" s="112"/>
      <c r="F91" s="126"/>
      <c r="G91" s="69"/>
      <c r="H91" s="69"/>
      <c r="I91" s="69"/>
      <c r="J91" s="69"/>
      <c r="K91" s="69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70"/>
    </row>
    <row r="92" spans="1:255" s="78" customFormat="1" ht="20.25" x14ac:dyDescent="0.2">
      <c r="A92" s="117"/>
      <c r="B92" s="89" t="s">
        <v>151</v>
      </c>
      <c r="C92" s="141"/>
      <c r="D92" s="98"/>
      <c r="E92" s="141"/>
      <c r="F92" s="142">
        <f>SUM(F85:F90)</f>
        <v>761.07999999999993</v>
      </c>
      <c r="G92" s="69"/>
      <c r="H92" s="69"/>
      <c r="I92" s="69"/>
      <c r="J92" s="69"/>
      <c r="K92" s="69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70"/>
    </row>
    <row r="93" spans="1:255" s="78" customFormat="1" ht="20.25" x14ac:dyDescent="0.2">
      <c r="A93" s="117"/>
      <c r="B93" s="96"/>
      <c r="C93" s="112"/>
      <c r="D93" s="113"/>
      <c r="E93" s="143"/>
      <c r="F93" s="116"/>
      <c r="G93" s="69"/>
      <c r="H93" s="69"/>
      <c r="I93" s="69"/>
      <c r="J93" s="69"/>
      <c r="K93" s="69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70"/>
    </row>
    <row r="94" spans="1:255" s="78" customFormat="1" ht="20.25" x14ac:dyDescent="0.2">
      <c r="A94" s="117">
        <v>4</v>
      </c>
      <c r="B94" s="115" t="s">
        <v>152</v>
      </c>
      <c r="C94" s="112">
        <v>4</v>
      </c>
      <c r="D94" s="113" t="s">
        <v>153</v>
      </c>
      <c r="E94" s="112">
        <v>761.08</v>
      </c>
      <c r="F94" s="126">
        <f>+E94/C94</f>
        <v>190.27</v>
      </c>
      <c r="G94" s="69"/>
      <c r="H94" s="69"/>
      <c r="I94" s="69"/>
      <c r="J94" s="69"/>
      <c r="K94" s="69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70"/>
      <c r="GN94" s="70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70"/>
      <c r="HC94" s="70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70"/>
      <c r="HR94" s="70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70"/>
      <c r="IG94" s="70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70"/>
    </row>
    <row r="95" spans="1:255" s="78" customFormat="1" ht="20.25" x14ac:dyDescent="0.2">
      <c r="A95" s="117"/>
      <c r="B95" s="115"/>
      <c r="C95" s="112"/>
      <c r="D95" s="113"/>
      <c r="E95" s="144"/>
      <c r="F95" s="90"/>
      <c r="G95" s="69"/>
      <c r="H95" s="69"/>
      <c r="I95" s="69"/>
      <c r="J95" s="69"/>
      <c r="K95" s="69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70"/>
      <c r="GN95" s="70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70"/>
      <c r="HC95" s="70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70"/>
      <c r="HR95" s="70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70"/>
      <c r="IG95" s="70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70"/>
    </row>
    <row r="96" spans="1:255" s="78" customFormat="1" ht="20.25" x14ac:dyDescent="0.2">
      <c r="A96" s="118"/>
      <c r="B96" s="119" t="s">
        <v>123</v>
      </c>
      <c r="C96" s="120"/>
      <c r="D96" s="121"/>
      <c r="E96" s="122"/>
      <c r="F96" s="127">
        <f>ROUND(F94,2)</f>
        <v>190.27</v>
      </c>
      <c r="G96" s="69"/>
      <c r="H96" s="69"/>
      <c r="I96" s="69"/>
      <c r="J96" s="69"/>
      <c r="K96" s="69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70"/>
      <c r="EU96" s="70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70"/>
      <c r="GN96" s="70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70"/>
      <c r="HC96" s="70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70"/>
      <c r="HR96" s="70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70"/>
      <c r="IG96" s="70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70"/>
    </row>
    <row r="97" spans="1:11" x14ac:dyDescent="0.2">
      <c r="A97" s="108"/>
      <c r="B97" s="108"/>
      <c r="C97" s="109"/>
      <c r="D97" s="109"/>
      <c r="E97" s="109"/>
      <c r="F97" s="108"/>
    </row>
    <row r="98" spans="1:11" s="70" customFormat="1" ht="20.25" x14ac:dyDescent="0.2">
      <c r="A98" s="110" t="s">
        <v>1</v>
      </c>
      <c r="B98" s="92" t="s">
        <v>154</v>
      </c>
      <c r="C98" s="145" t="s">
        <v>155</v>
      </c>
      <c r="D98" s="146">
        <v>15</v>
      </c>
      <c r="E98" s="147" t="s">
        <v>156</v>
      </c>
      <c r="F98" s="99"/>
      <c r="G98" s="69"/>
      <c r="H98" s="69"/>
      <c r="I98" s="69">
        <v>1</v>
      </c>
      <c r="J98" s="69"/>
      <c r="K98" s="69"/>
    </row>
    <row r="99" spans="1:11" s="70" customFormat="1" ht="20.25" x14ac:dyDescent="0.2">
      <c r="A99" s="110"/>
      <c r="B99" s="92"/>
      <c r="C99" s="141"/>
      <c r="D99" s="93"/>
      <c r="E99" s="93"/>
      <c r="F99" s="99"/>
      <c r="G99" s="69"/>
      <c r="H99" s="69"/>
      <c r="I99" s="69">
        <v>2</v>
      </c>
      <c r="J99" s="69"/>
      <c r="K99" s="69"/>
    </row>
    <row r="100" spans="1:11" s="70" customFormat="1" ht="20.25" x14ac:dyDescent="0.2">
      <c r="A100" s="117">
        <v>1</v>
      </c>
      <c r="B100" s="96" t="s">
        <v>157</v>
      </c>
      <c r="C100" s="141">
        <v>1</v>
      </c>
      <c r="D100" s="98" t="s">
        <v>4</v>
      </c>
      <c r="E100" s="141">
        <v>60.41</v>
      </c>
      <c r="F100" s="99">
        <f>SUM(E100)</f>
        <v>60.41</v>
      </c>
      <c r="G100" s="69"/>
      <c r="H100" s="69"/>
      <c r="I100" s="69">
        <v>3</v>
      </c>
      <c r="J100" s="69"/>
      <c r="K100" s="69"/>
    </row>
    <row r="101" spans="1:11" s="70" customFormat="1" ht="20.25" x14ac:dyDescent="0.2">
      <c r="A101" s="140"/>
      <c r="B101" s="92"/>
      <c r="C101" s="141"/>
      <c r="D101" s="98"/>
      <c r="E101" s="93"/>
      <c r="F101" s="99"/>
      <c r="G101" s="69"/>
      <c r="H101" s="69"/>
      <c r="I101" s="69">
        <v>4</v>
      </c>
      <c r="J101" s="69"/>
      <c r="K101" s="69"/>
    </row>
    <row r="102" spans="1:11" s="70" customFormat="1" ht="20.25" x14ac:dyDescent="0.2">
      <c r="A102" s="117">
        <v>2</v>
      </c>
      <c r="B102" s="96" t="str">
        <f>IF(D98&lt;6,"Distancia ("&amp;D98&amp;" Km)","Distancia (5 Km)")</f>
        <v>Distancia (5 Km)</v>
      </c>
      <c r="C102" s="141">
        <v>5</v>
      </c>
      <c r="D102" s="98" t="s">
        <v>156</v>
      </c>
      <c r="E102" s="93"/>
      <c r="F102" s="99"/>
      <c r="G102" s="69"/>
      <c r="H102" s="69"/>
      <c r="I102" s="69">
        <v>5</v>
      </c>
      <c r="J102" s="69"/>
      <c r="K102" s="69"/>
    </row>
    <row r="103" spans="1:11" s="70" customFormat="1" ht="20.25" x14ac:dyDescent="0.2">
      <c r="A103" s="140"/>
      <c r="B103" s="96"/>
      <c r="C103" s="141"/>
      <c r="D103" s="98"/>
      <c r="E103" s="93"/>
      <c r="F103" s="99"/>
      <c r="G103" s="69"/>
      <c r="H103" s="69"/>
      <c r="I103" s="69">
        <v>6</v>
      </c>
      <c r="J103" s="69"/>
      <c r="K103" s="69"/>
    </row>
    <row r="104" spans="1:11" s="70" customFormat="1" ht="20.25" x14ac:dyDescent="0.2">
      <c r="A104" s="117">
        <v>3</v>
      </c>
      <c r="B104" s="96" t="s">
        <v>158</v>
      </c>
      <c r="C104" s="141">
        <v>1</v>
      </c>
      <c r="D104" s="98" t="s">
        <v>4</v>
      </c>
      <c r="E104" s="93"/>
      <c r="F104" s="99"/>
      <c r="G104" s="69"/>
      <c r="H104" s="69"/>
      <c r="I104" s="69">
        <v>7</v>
      </c>
      <c r="J104" s="69"/>
      <c r="K104" s="69"/>
    </row>
    <row r="105" spans="1:11" s="70" customFormat="1" ht="20.25" x14ac:dyDescent="0.2">
      <c r="A105" s="140"/>
      <c r="B105" s="96"/>
      <c r="C105" s="141"/>
      <c r="D105" s="98"/>
      <c r="E105" s="93"/>
      <c r="F105" s="99"/>
      <c r="G105" s="69"/>
      <c r="H105" s="69"/>
      <c r="I105" s="69">
        <v>8</v>
      </c>
      <c r="J105" s="69"/>
      <c r="K105" s="69"/>
    </row>
    <row r="106" spans="1:11" s="70" customFormat="1" ht="20.25" x14ac:dyDescent="0.2">
      <c r="A106" s="117">
        <v>4</v>
      </c>
      <c r="B106" s="96" t="s">
        <v>159</v>
      </c>
      <c r="C106" s="141">
        <v>1</v>
      </c>
      <c r="D106" s="98"/>
      <c r="E106" s="93"/>
      <c r="F106" s="99"/>
      <c r="G106" s="69"/>
      <c r="H106" s="69"/>
      <c r="I106" s="69">
        <v>9</v>
      </c>
      <c r="J106" s="69"/>
      <c r="K106" s="69"/>
    </row>
    <row r="107" spans="1:11" s="70" customFormat="1" ht="20.25" x14ac:dyDescent="0.2">
      <c r="A107" s="140"/>
      <c r="B107" s="96"/>
      <c r="C107" s="141"/>
      <c r="D107" s="98"/>
      <c r="E107" s="93"/>
      <c r="F107" s="99"/>
      <c r="G107" s="69"/>
      <c r="H107" s="69"/>
      <c r="I107" s="69">
        <v>10</v>
      </c>
      <c r="J107" s="69"/>
      <c r="K107" s="69"/>
    </row>
    <row r="108" spans="1:11" s="70" customFormat="1" ht="20.25" x14ac:dyDescent="0.2">
      <c r="A108" s="117">
        <v>5</v>
      </c>
      <c r="B108" s="96" t="s">
        <v>160</v>
      </c>
      <c r="C108" s="141">
        <v>24.76</v>
      </c>
      <c r="D108" s="98" t="s">
        <v>161</v>
      </c>
      <c r="E108" s="93"/>
      <c r="F108" s="99"/>
      <c r="G108" s="69"/>
      <c r="H108" s="69"/>
      <c r="I108" s="69">
        <v>11</v>
      </c>
      <c r="J108" s="69"/>
      <c r="K108" s="69"/>
    </row>
    <row r="109" spans="1:11" s="70" customFormat="1" ht="20.25" x14ac:dyDescent="0.2">
      <c r="A109" s="95"/>
      <c r="B109" s="96"/>
      <c r="C109" s="141"/>
      <c r="D109" s="93"/>
      <c r="E109" s="93"/>
      <c r="F109" s="99"/>
      <c r="G109" s="69"/>
      <c r="H109" s="69"/>
      <c r="I109" s="69">
        <v>12</v>
      </c>
      <c r="J109" s="69"/>
      <c r="K109" s="69"/>
    </row>
    <row r="110" spans="1:11" s="70" customFormat="1" ht="20.25" x14ac:dyDescent="0.2">
      <c r="A110" s="110"/>
      <c r="B110" s="92" t="str">
        <f>IF(D98&lt;6,"Costo ("&amp;D98&amp;" Km)","Costo (5 Km)")</f>
        <v>Costo (5 Km)</v>
      </c>
      <c r="C110" s="141"/>
      <c r="D110" s="98"/>
      <c r="E110" s="93"/>
      <c r="F110" s="99">
        <f>+(C102*C104*C106)*C108</f>
        <v>123.80000000000001</v>
      </c>
      <c r="G110" s="69"/>
      <c r="H110" s="69"/>
      <c r="I110" s="69">
        <v>13</v>
      </c>
      <c r="J110" s="69"/>
      <c r="K110" s="69"/>
    </row>
    <row r="111" spans="1:11" s="70" customFormat="1" ht="20.25" x14ac:dyDescent="0.2">
      <c r="A111" s="117"/>
      <c r="B111" s="92"/>
      <c r="C111" s="141"/>
      <c r="D111" s="98"/>
      <c r="E111" s="93"/>
      <c r="F111" s="99"/>
      <c r="G111" s="69"/>
      <c r="H111" s="69"/>
      <c r="I111" s="69">
        <v>14</v>
      </c>
      <c r="J111" s="69"/>
      <c r="K111" s="69"/>
    </row>
    <row r="112" spans="1:11" s="70" customFormat="1" ht="20.25" x14ac:dyDescent="0.2">
      <c r="A112" s="117" t="str">
        <f>IF($D$912&gt;5,1,"")</f>
        <v/>
      </c>
      <c r="B112" s="96" t="str">
        <f>IF(AND($D$912&lt;10,$D$912&gt;5),"Distancia ("&amp;D98-5&amp;" Km)",IF(D98&gt;=10,"Distancia (5 Km)",""))</f>
        <v>Distancia (5 Km)</v>
      </c>
      <c r="C112" s="141">
        <v>5</v>
      </c>
      <c r="D112" s="98" t="str">
        <f>IF(AND($D$912&lt;10,$D$912&gt;5),"KM",IF(D98&gt;=10,"KM",""))</f>
        <v>KM</v>
      </c>
      <c r="E112" s="93"/>
      <c r="F112" s="99"/>
      <c r="G112" s="79">
        <f>C112+C102</f>
        <v>10</v>
      </c>
      <c r="H112" s="69"/>
      <c r="I112" s="69">
        <v>15</v>
      </c>
      <c r="J112" s="69"/>
      <c r="K112" s="69"/>
    </row>
    <row r="113" spans="1:11" s="70" customFormat="1" ht="20.25" x14ac:dyDescent="0.2">
      <c r="A113" s="140"/>
      <c r="B113" s="96"/>
      <c r="C113" s="141"/>
      <c r="D113" s="98"/>
      <c r="E113" s="93"/>
      <c r="F113" s="99"/>
      <c r="G113" s="69"/>
      <c r="H113" s="69"/>
      <c r="I113" s="69">
        <v>16</v>
      </c>
      <c r="J113" s="69"/>
      <c r="K113" s="69"/>
    </row>
    <row r="114" spans="1:11" s="70" customFormat="1" ht="20.25" x14ac:dyDescent="0.2">
      <c r="A114" s="117" t="str">
        <f>IF($D$912&gt;5,2,"")</f>
        <v/>
      </c>
      <c r="B114" s="96" t="str">
        <f>IF(AND($D$912&lt;10,$D$912&gt;5),"Volumen a Transportar",IF(D98&gt;=10,"Volumen a Transportar",""))</f>
        <v>Volumen a Transportar</v>
      </c>
      <c r="C114" s="141">
        <v>1</v>
      </c>
      <c r="D114" s="98" t="str">
        <f>IF(AND($D$912&lt;10,$D$912&gt;5),"M3",IF(D98&gt;=10,"M3",""))</f>
        <v>M3</v>
      </c>
      <c r="E114" s="93"/>
      <c r="F114" s="99"/>
      <c r="G114" s="69"/>
      <c r="H114" s="69"/>
      <c r="I114" s="69">
        <v>17</v>
      </c>
      <c r="J114" s="69"/>
      <c r="K114" s="69"/>
    </row>
    <row r="115" spans="1:11" s="70" customFormat="1" ht="20.25" x14ac:dyDescent="0.2">
      <c r="A115" s="140"/>
      <c r="B115" s="96"/>
      <c r="C115" s="141"/>
      <c r="D115" s="98"/>
      <c r="E115" s="93"/>
      <c r="F115" s="99"/>
      <c r="G115" s="69"/>
      <c r="H115" s="69"/>
      <c r="I115" s="69">
        <v>18</v>
      </c>
      <c r="J115" s="69"/>
      <c r="K115" s="69"/>
    </row>
    <row r="116" spans="1:11" s="70" customFormat="1" ht="20.25" x14ac:dyDescent="0.2">
      <c r="A116" s="117" t="str">
        <f>IF($D$912&gt;5,3,"")</f>
        <v/>
      </c>
      <c r="B116" s="96" t="str">
        <f>IF(AND($D$912&lt;10,$D$912&gt;5),"Eficiencia",IF(D98&gt;=10,"Eficiencia",""))</f>
        <v>Eficiencia</v>
      </c>
      <c r="C116" s="141">
        <v>1</v>
      </c>
      <c r="D116" s="98"/>
      <c r="E116" s="93"/>
      <c r="F116" s="99"/>
      <c r="G116" s="69"/>
      <c r="H116" s="69"/>
      <c r="I116" s="69">
        <v>19</v>
      </c>
      <c r="J116" s="69"/>
      <c r="K116" s="69"/>
    </row>
    <row r="117" spans="1:11" s="70" customFormat="1" ht="20.25" x14ac:dyDescent="0.2">
      <c r="A117" s="140"/>
      <c r="B117" s="96"/>
      <c r="C117" s="141"/>
      <c r="D117" s="98"/>
      <c r="E117" s="93"/>
      <c r="F117" s="99"/>
      <c r="G117" s="69"/>
      <c r="H117" s="69"/>
      <c r="I117" s="69">
        <v>20</v>
      </c>
      <c r="J117" s="69"/>
      <c r="K117" s="69"/>
    </row>
    <row r="118" spans="1:11" s="70" customFormat="1" ht="20.25" x14ac:dyDescent="0.2">
      <c r="A118" s="117" t="str">
        <f>IF($D$912&gt;5,4,"")</f>
        <v/>
      </c>
      <c r="B118" s="96" t="str">
        <f>IF(AND($D$912&lt;10,$D$912&gt;5),"Pendiente",IF(D98&gt;=10,"Pendiente",""))</f>
        <v>Pendiente</v>
      </c>
      <c r="C118" s="141">
        <v>19.22</v>
      </c>
      <c r="D118" s="98" t="str">
        <f>IF(AND($D$912&lt;10,$D$912&gt;5),"%",IF(D98&gt;=10,"%",""))</f>
        <v>%</v>
      </c>
      <c r="E118" s="93"/>
      <c r="F118" s="99"/>
      <c r="G118" s="69"/>
      <c r="H118" s="69"/>
      <c r="I118" s="69"/>
      <c r="J118" s="69"/>
      <c r="K118" s="69"/>
    </row>
    <row r="119" spans="1:11" s="70" customFormat="1" ht="20.25" x14ac:dyDescent="0.2">
      <c r="A119" s="95"/>
      <c r="B119" s="96"/>
      <c r="C119" s="141"/>
      <c r="D119" s="93"/>
      <c r="E119" s="93"/>
      <c r="F119" s="99"/>
      <c r="G119" s="69"/>
      <c r="H119" s="69"/>
      <c r="I119" s="69"/>
      <c r="J119" s="69"/>
      <c r="K119" s="69"/>
    </row>
    <row r="120" spans="1:11" s="70" customFormat="1" ht="20.25" x14ac:dyDescent="0.2">
      <c r="A120" s="110"/>
      <c r="B120" s="92" t="str">
        <f>IF(AND($D$912&lt;10,$D$912&gt;5),"Costo ("&amp;D98-5&amp;" Km)",IF(D98&gt;=10,"Costo (5 Km)",""))</f>
        <v>Costo (5 Km)</v>
      </c>
      <c r="C120" s="148"/>
      <c r="D120" s="149"/>
      <c r="E120" s="150"/>
      <c r="F120" s="99">
        <f>IF(AND($D$912&lt;10,$D$912&gt;5),(C112*C114*C116)*C118,IF(D98&gt;=10,(C112*C114*C116)*C118,0))</f>
        <v>96.1</v>
      </c>
      <c r="G120" s="69"/>
      <c r="H120" s="69"/>
      <c r="I120" s="69"/>
      <c r="J120" s="69"/>
      <c r="K120" s="69"/>
    </row>
    <row r="121" spans="1:11" s="70" customFormat="1" ht="20.25" x14ac:dyDescent="0.2">
      <c r="A121" s="110"/>
      <c r="B121" s="92"/>
      <c r="C121" s="148"/>
      <c r="D121" s="149"/>
      <c r="E121" s="150"/>
      <c r="F121" s="99"/>
      <c r="G121" s="69"/>
      <c r="H121" s="69"/>
      <c r="I121" s="69"/>
      <c r="J121" s="69"/>
      <c r="K121" s="69"/>
    </row>
    <row r="122" spans="1:11" s="70" customFormat="1" ht="20.25" x14ac:dyDescent="0.2">
      <c r="A122" s="117" t="str">
        <f>IF($D$912&gt;10,1,"")</f>
        <v/>
      </c>
      <c r="B122" s="96" t="str">
        <f>IF(AND($D$912&lt;20,$D$912&gt;10),"Distancia ("&amp;D98-10&amp;" Km)",IF(D98&gt;=20,"Distancia (10 Km)",""))</f>
        <v/>
      </c>
      <c r="C122" s="141">
        <v>5</v>
      </c>
      <c r="D122" s="98" t="str">
        <f>IF(AND($D$912&lt;20,$D$912&gt;10),"KM",IF(D98&gt;=20,"KM",""))</f>
        <v/>
      </c>
      <c r="E122" s="93"/>
      <c r="F122" s="99"/>
      <c r="G122" s="79">
        <f>G112+C122</f>
        <v>15</v>
      </c>
      <c r="H122" s="69"/>
      <c r="I122" s="69"/>
      <c r="J122" s="69"/>
      <c r="K122" s="69"/>
    </row>
    <row r="123" spans="1:11" s="70" customFormat="1" ht="20.25" x14ac:dyDescent="0.2">
      <c r="A123" s="140"/>
      <c r="B123" s="96"/>
      <c r="C123" s="141"/>
      <c r="D123" s="98"/>
      <c r="E123" s="93"/>
      <c r="F123" s="99"/>
      <c r="G123" s="69"/>
      <c r="H123" s="69"/>
      <c r="I123" s="69"/>
      <c r="J123" s="69"/>
      <c r="K123" s="69"/>
    </row>
    <row r="124" spans="1:11" s="70" customFormat="1" ht="20.25" x14ac:dyDescent="0.2">
      <c r="A124" s="117" t="str">
        <f>IF($D$912&gt;10,2,"")</f>
        <v/>
      </c>
      <c r="B124" s="96" t="str">
        <f>IF(AND($D$912&lt;20,$D$912&gt;10),"Volumen a Transportar",IF(D98&gt;=20,"Volumen a Transportar",""))</f>
        <v/>
      </c>
      <c r="C124" s="141">
        <v>1</v>
      </c>
      <c r="D124" s="98" t="str">
        <f>IF(AND($D$912&lt;20,$D$912&gt;10),"M3",IF(D98&gt;=20,"M3",""))</f>
        <v/>
      </c>
      <c r="E124" s="93"/>
      <c r="F124" s="99"/>
      <c r="G124" s="69"/>
      <c r="H124" s="69"/>
      <c r="I124" s="69"/>
      <c r="J124" s="69"/>
      <c r="K124" s="69"/>
    </row>
    <row r="125" spans="1:11" s="70" customFormat="1" ht="20.25" x14ac:dyDescent="0.2">
      <c r="A125" s="140"/>
      <c r="B125" s="96"/>
      <c r="C125" s="141"/>
      <c r="D125" s="98"/>
      <c r="E125" s="93"/>
      <c r="F125" s="99"/>
      <c r="G125" s="69"/>
      <c r="H125" s="69"/>
      <c r="I125" s="69"/>
      <c r="J125" s="69"/>
      <c r="K125" s="69"/>
    </row>
    <row r="126" spans="1:11" s="70" customFormat="1" ht="20.25" x14ac:dyDescent="0.2">
      <c r="A126" s="117" t="str">
        <f>IF($D$912&gt;10,3,"")</f>
        <v/>
      </c>
      <c r="B126" s="96" t="str">
        <f>IF(AND($D$912&lt;20,$D$912&gt;10),"Eficiencia",IF(D98&gt;=20,"Eficiencia",""))</f>
        <v/>
      </c>
      <c r="C126" s="141">
        <v>1</v>
      </c>
      <c r="D126" s="98"/>
      <c r="E126" s="93"/>
      <c r="F126" s="99"/>
      <c r="G126" s="69"/>
      <c r="H126" s="69"/>
      <c r="I126" s="69"/>
      <c r="J126" s="69"/>
      <c r="K126" s="69"/>
    </row>
    <row r="127" spans="1:11" s="70" customFormat="1" ht="20.25" x14ac:dyDescent="0.2">
      <c r="A127" s="140"/>
      <c r="B127" s="96"/>
      <c r="C127" s="141"/>
      <c r="D127" s="98"/>
      <c r="E127" s="93"/>
      <c r="F127" s="99"/>
      <c r="G127" s="69"/>
      <c r="H127" s="69"/>
      <c r="I127" s="69"/>
      <c r="J127" s="69"/>
      <c r="K127" s="69"/>
    </row>
    <row r="128" spans="1:11" s="70" customFormat="1" ht="20.25" x14ac:dyDescent="0.2">
      <c r="A128" s="117" t="str">
        <f>IF($D$912&gt;10,4,"")</f>
        <v/>
      </c>
      <c r="B128" s="96" t="str">
        <f>IF(AND($D$912&lt;20,$D$912&gt;10),"Pendiente",IF(D98&gt;=20,"Pendiente",""))</f>
        <v/>
      </c>
      <c r="C128" s="141">
        <v>18.21</v>
      </c>
      <c r="D128" s="98" t="str">
        <f>IF(AND($D$912&lt;20,$D$912&gt;10),"%",IF(D98&gt;=20,"%",""))</f>
        <v/>
      </c>
      <c r="E128" s="93"/>
      <c r="F128" s="99"/>
      <c r="G128" s="69"/>
      <c r="H128" s="69"/>
      <c r="I128" s="69"/>
      <c r="J128" s="69"/>
      <c r="K128" s="69"/>
    </row>
    <row r="129" spans="1:255" s="70" customFormat="1" ht="20.25" x14ac:dyDescent="0.2">
      <c r="A129" s="95"/>
      <c r="B129" s="96"/>
      <c r="C129" s="141"/>
      <c r="D129" s="93"/>
      <c r="E129" s="93"/>
      <c r="F129" s="99"/>
      <c r="G129" s="69"/>
      <c r="H129" s="69"/>
      <c r="I129" s="69"/>
      <c r="J129" s="69"/>
      <c r="K129" s="69"/>
    </row>
    <row r="130" spans="1:255" s="70" customFormat="1" ht="20.25" x14ac:dyDescent="0.2">
      <c r="A130" s="110"/>
      <c r="B130" s="92" t="str">
        <f>IF(AND($D$912&lt;20,$D$912&gt;10),"Costo ("&amp;D98-10&amp;" Km)",IF(D98&gt;=20,"Costo (10 Km)",""))</f>
        <v/>
      </c>
      <c r="C130" s="148"/>
      <c r="D130" s="149"/>
      <c r="E130" s="150"/>
      <c r="F130" s="99">
        <v>91.05</v>
      </c>
      <c r="G130" s="69"/>
      <c r="H130" s="69"/>
      <c r="I130" s="69"/>
      <c r="J130" s="69"/>
      <c r="K130" s="69"/>
    </row>
    <row r="131" spans="1:255" s="70" customFormat="1" ht="20.25" x14ac:dyDescent="0.2">
      <c r="A131" s="110"/>
      <c r="B131" s="92"/>
      <c r="C131" s="148"/>
      <c r="D131" s="149"/>
      <c r="E131" s="150"/>
      <c r="F131" s="99"/>
      <c r="G131" s="69"/>
      <c r="H131" s="69"/>
      <c r="I131" s="69"/>
      <c r="J131" s="69"/>
      <c r="K131" s="69"/>
    </row>
    <row r="132" spans="1:255" s="70" customFormat="1" ht="20.25" x14ac:dyDescent="0.2">
      <c r="A132" s="117"/>
      <c r="B132" s="92" t="str">
        <f>"Costo Total en Base a "&amp;D98&amp;" Km ("&amp;C102&amp;" KM + "&amp;C112&amp;" KM + "&amp;C122&amp;" KM)"</f>
        <v>Costo Total en Base a 15 Km (5 KM + 5 KM + 5 KM)</v>
      </c>
      <c r="C132" s="141"/>
      <c r="D132" s="98"/>
      <c r="E132" s="93"/>
      <c r="F132" s="99">
        <f>ROUND(F100+F110+F120+F130,2)</f>
        <v>371.36</v>
      </c>
      <c r="G132" s="69"/>
      <c r="H132" s="69"/>
      <c r="I132" s="69"/>
      <c r="J132" s="69"/>
      <c r="K132" s="69"/>
    </row>
    <row r="133" spans="1:255" s="70" customFormat="1" ht="20.25" x14ac:dyDescent="0.2">
      <c r="A133" s="110"/>
      <c r="B133" s="92"/>
      <c r="C133" s="148"/>
      <c r="D133" s="149"/>
      <c r="E133" s="150"/>
      <c r="F133" s="99"/>
      <c r="G133" s="69"/>
      <c r="H133" s="69"/>
      <c r="I133" s="69"/>
      <c r="J133" s="69"/>
      <c r="K133" s="69"/>
    </row>
    <row r="134" spans="1:255" s="70" customFormat="1" ht="20.25" x14ac:dyDescent="0.2">
      <c r="A134" s="118"/>
      <c r="B134" s="119" t="str">
        <f>"Costo / M3 Para "&amp;D98&amp;" Km"</f>
        <v>Costo / M3 Para 15 Km</v>
      </c>
      <c r="C134" s="120"/>
      <c r="D134" s="121"/>
      <c r="E134" s="122"/>
      <c r="F134" s="151">
        <f>F132</f>
        <v>371.36</v>
      </c>
      <c r="G134" s="69"/>
      <c r="H134" s="69"/>
      <c r="I134" s="69"/>
      <c r="J134" s="69"/>
      <c r="K134" s="69"/>
    </row>
    <row r="135" spans="1:255" x14ac:dyDescent="0.2">
      <c r="A135" s="108"/>
      <c r="B135" s="108"/>
      <c r="C135" s="109"/>
      <c r="D135" s="109"/>
      <c r="E135" s="109"/>
      <c r="F135" s="108"/>
    </row>
    <row r="136" spans="1:255" s="78" customFormat="1" ht="15" x14ac:dyDescent="0.2">
      <c r="A136" s="152" t="s">
        <v>1</v>
      </c>
      <c r="B136" s="153" t="s">
        <v>162</v>
      </c>
      <c r="C136" s="154"/>
      <c r="D136" s="155"/>
      <c r="E136" s="156"/>
      <c r="F136" s="157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0"/>
      <c r="CS136" s="80"/>
      <c r="CT136" s="80"/>
      <c r="CU136" s="80"/>
      <c r="CV136" s="80"/>
      <c r="CW136" s="80"/>
      <c r="CX136" s="80"/>
      <c r="CY136" s="80"/>
      <c r="CZ136" s="80"/>
      <c r="DA136" s="80"/>
      <c r="DB136" s="80"/>
      <c r="DC136" s="80"/>
      <c r="DD136" s="80"/>
      <c r="DE136" s="80"/>
      <c r="DF136" s="80"/>
      <c r="DG136" s="80"/>
      <c r="DH136" s="80"/>
      <c r="DI136" s="80"/>
      <c r="DJ136" s="80"/>
      <c r="DK136" s="80"/>
      <c r="DL136" s="80"/>
      <c r="DM136" s="80"/>
      <c r="DN136" s="80"/>
      <c r="DO136" s="80"/>
      <c r="DP136" s="80"/>
      <c r="DQ136" s="80"/>
      <c r="DR136" s="80"/>
      <c r="DS136" s="80"/>
      <c r="DT136" s="80"/>
      <c r="DU136" s="80"/>
      <c r="DV136" s="80"/>
      <c r="DW136" s="80"/>
      <c r="DX136" s="80"/>
      <c r="DY136" s="80"/>
      <c r="DZ136" s="80"/>
      <c r="EA136" s="80"/>
      <c r="EB136" s="80"/>
      <c r="EC136" s="80"/>
      <c r="ED136" s="80"/>
      <c r="EE136" s="80"/>
      <c r="EF136" s="80"/>
      <c r="EG136" s="80"/>
      <c r="EH136" s="80"/>
      <c r="EI136" s="80"/>
      <c r="EJ136" s="80"/>
      <c r="EK136" s="80"/>
      <c r="EL136" s="80"/>
      <c r="EM136" s="80"/>
      <c r="EN136" s="80"/>
      <c r="EO136" s="80"/>
      <c r="EP136" s="80"/>
      <c r="EQ136" s="80"/>
      <c r="ER136" s="80"/>
      <c r="ES136" s="80"/>
      <c r="ET136" s="80"/>
      <c r="EU136" s="80"/>
      <c r="EV136" s="80"/>
      <c r="EW136" s="80"/>
      <c r="EX136" s="80"/>
      <c r="EY136" s="80"/>
      <c r="EZ136" s="80"/>
      <c r="FA136" s="80"/>
      <c r="FB136" s="80"/>
      <c r="FC136" s="80"/>
      <c r="FD136" s="80"/>
      <c r="FE136" s="80"/>
      <c r="FF136" s="80"/>
      <c r="FG136" s="80"/>
      <c r="FH136" s="80"/>
      <c r="FI136" s="80"/>
      <c r="FJ136" s="80"/>
      <c r="FK136" s="80"/>
      <c r="FL136" s="80"/>
      <c r="FM136" s="80"/>
      <c r="FN136" s="80"/>
      <c r="FO136" s="80"/>
      <c r="FP136" s="80"/>
      <c r="FQ136" s="80"/>
      <c r="FR136" s="80"/>
      <c r="FS136" s="80"/>
      <c r="FT136" s="80"/>
      <c r="FU136" s="80"/>
      <c r="FV136" s="80"/>
      <c r="FW136" s="80"/>
      <c r="FX136" s="80"/>
      <c r="FY136" s="80"/>
      <c r="FZ136" s="80"/>
      <c r="GA136" s="80"/>
      <c r="GB136" s="80"/>
      <c r="GC136" s="80"/>
      <c r="GD136" s="80"/>
      <c r="GE136" s="80"/>
      <c r="GF136" s="80"/>
      <c r="GG136" s="80"/>
      <c r="GH136" s="80"/>
      <c r="GI136" s="80"/>
      <c r="GJ136" s="80"/>
      <c r="GK136" s="80"/>
      <c r="GL136" s="80"/>
      <c r="GM136" s="80"/>
      <c r="GN136" s="80"/>
      <c r="GO136" s="80"/>
      <c r="GP136" s="80"/>
      <c r="GQ136" s="80"/>
      <c r="GR136" s="80"/>
      <c r="GS136" s="80"/>
      <c r="GT136" s="80"/>
      <c r="GU136" s="80"/>
      <c r="GV136" s="80"/>
      <c r="GW136" s="80"/>
      <c r="GX136" s="80"/>
      <c r="GY136" s="80"/>
      <c r="GZ136" s="80"/>
      <c r="HA136" s="80"/>
      <c r="HB136" s="80"/>
      <c r="HC136" s="80"/>
      <c r="HD136" s="80"/>
      <c r="HE136" s="80"/>
      <c r="HF136" s="80"/>
      <c r="HG136" s="80"/>
      <c r="HH136" s="80"/>
      <c r="HI136" s="80"/>
      <c r="HJ136" s="80"/>
      <c r="HK136" s="80"/>
      <c r="HL136" s="80"/>
      <c r="HM136" s="80"/>
      <c r="HN136" s="80"/>
      <c r="HO136" s="80"/>
      <c r="HP136" s="80"/>
      <c r="HQ136" s="80"/>
      <c r="HR136" s="80"/>
      <c r="HS136" s="80"/>
      <c r="HT136" s="80"/>
      <c r="HU136" s="80"/>
      <c r="HV136" s="80"/>
      <c r="HW136" s="80"/>
      <c r="HX136" s="80"/>
      <c r="HY136" s="80"/>
      <c r="HZ136" s="80"/>
      <c r="IA136" s="80"/>
      <c r="IB136" s="80"/>
      <c r="IC136" s="80"/>
      <c r="ID136" s="80"/>
      <c r="IE136" s="80"/>
      <c r="IF136" s="80"/>
      <c r="IG136" s="80"/>
      <c r="IH136" s="80"/>
      <c r="II136" s="80"/>
      <c r="IJ136" s="80"/>
      <c r="IK136" s="80"/>
      <c r="IL136" s="80"/>
      <c r="IM136" s="80"/>
      <c r="IN136" s="80"/>
      <c r="IO136" s="80"/>
      <c r="IP136" s="80"/>
      <c r="IQ136" s="80"/>
      <c r="IR136" s="80"/>
      <c r="IS136" s="80"/>
      <c r="IT136" s="80"/>
      <c r="IU136" s="80"/>
    </row>
    <row r="137" spans="1:255" s="78" customFormat="1" ht="15" x14ac:dyDescent="0.2">
      <c r="A137" s="158"/>
      <c r="B137" s="159"/>
      <c r="C137" s="154"/>
      <c r="D137" s="155"/>
      <c r="E137" s="154"/>
      <c r="F137" s="16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0"/>
      <c r="CZ137" s="80"/>
      <c r="DA137" s="80"/>
      <c r="DB137" s="80"/>
      <c r="DC137" s="80"/>
      <c r="DD137" s="80"/>
      <c r="DE137" s="80"/>
      <c r="DF137" s="80"/>
      <c r="DG137" s="80"/>
      <c r="DH137" s="80"/>
      <c r="DI137" s="80"/>
      <c r="DJ137" s="80"/>
      <c r="DK137" s="80"/>
      <c r="DL137" s="80"/>
      <c r="DM137" s="80"/>
      <c r="DN137" s="80"/>
      <c r="DO137" s="80"/>
      <c r="DP137" s="80"/>
      <c r="DQ137" s="80"/>
      <c r="DR137" s="80"/>
      <c r="DS137" s="80"/>
      <c r="DT137" s="80"/>
      <c r="DU137" s="80"/>
      <c r="DV137" s="80"/>
      <c r="DW137" s="80"/>
      <c r="DX137" s="80"/>
      <c r="DY137" s="80"/>
      <c r="DZ137" s="80"/>
      <c r="EA137" s="80"/>
      <c r="EB137" s="80"/>
      <c r="EC137" s="80"/>
      <c r="ED137" s="80"/>
      <c r="EE137" s="80"/>
      <c r="EF137" s="80"/>
      <c r="EG137" s="80"/>
      <c r="EH137" s="80"/>
      <c r="EI137" s="80"/>
      <c r="EJ137" s="80"/>
      <c r="EK137" s="80"/>
      <c r="EL137" s="80"/>
      <c r="EM137" s="80"/>
      <c r="EN137" s="80"/>
      <c r="EO137" s="80"/>
      <c r="EP137" s="80"/>
      <c r="EQ137" s="80"/>
      <c r="ER137" s="80"/>
      <c r="ES137" s="80"/>
      <c r="ET137" s="80"/>
      <c r="EU137" s="80"/>
      <c r="EV137" s="80"/>
      <c r="EW137" s="80"/>
      <c r="EX137" s="80"/>
      <c r="EY137" s="80"/>
      <c r="EZ137" s="80"/>
      <c r="FA137" s="80"/>
      <c r="FB137" s="80"/>
      <c r="FC137" s="80"/>
      <c r="FD137" s="80"/>
      <c r="FE137" s="80"/>
      <c r="FF137" s="80"/>
      <c r="FG137" s="80"/>
      <c r="FH137" s="80"/>
      <c r="FI137" s="80"/>
      <c r="FJ137" s="80"/>
      <c r="FK137" s="80"/>
      <c r="FL137" s="80"/>
      <c r="FM137" s="80"/>
      <c r="FN137" s="80"/>
      <c r="FO137" s="80"/>
      <c r="FP137" s="80"/>
      <c r="FQ137" s="80"/>
      <c r="FR137" s="80"/>
      <c r="FS137" s="80"/>
      <c r="FT137" s="80"/>
      <c r="FU137" s="80"/>
      <c r="FV137" s="80"/>
      <c r="FW137" s="80"/>
      <c r="FX137" s="80"/>
      <c r="FY137" s="80"/>
      <c r="FZ137" s="80"/>
      <c r="GA137" s="80"/>
      <c r="GB137" s="80"/>
      <c r="GC137" s="80"/>
      <c r="GD137" s="80"/>
      <c r="GE137" s="80"/>
      <c r="GF137" s="80"/>
      <c r="GG137" s="80"/>
      <c r="GH137" s="80"/>
      <c r="GI137" s="80"/>
      <c r="GJ137" s="80"/>
      <c r="GK137" s="80"/>
      <c r="GL137" s="80"/>
      <c r="GM137" s="80"/>
      <c r="GN137" s="80"/>
      <c r="GO137" s="80"/>
      <c r="GP137" s="80"/>
      <c r="GQ137" s="80"/>
      <c r="GR137" s="80"/>
      <c r="GS137" s="80"/>
      <c r="GT137" s="80"/>
      <c r="GU137" s="80"/>
      <c r="GV137" s="80"/>
      <c r="GW137" s="80"/>
      <c r="GX137" s="80"/>
      <c r="GY137" s="80"/>
      <c r="GZ137" s="80"/>
      <c r="HA137" s="80"/>
      <c r="HB137" s="80"/>
      <c r="HC137" s="80"/>
      <c r="HD137" s="80"/>
      <c r="HE137" s="80"/>
      <c r="HF137" s="80"/>
      <c r="HG137" s="80"/>
      <c r="HH137" s="80"/>
      <c r="HI137" s="80"/>
      <c r="HJ137" s="80"/>
      <c r="HK137" s="80"/>
      <c r="HL137" s="80"/>
      <c r="HM137" s="80"/>
      <c r="HN137" s="80"/>
      <c r="HO137" s="80"/>
      <c r="HP137" s="80"/>
      <c r="HQ137" s="80"/>
      <c r="HR137" s="80"/>
      <c r="HS137" s="80"/>
      <c r="HT137" s="80"/>
      <c r="HU137" s="80"/>
      <c r="HV137" s="80"/>
      <c r="HW137" s="80"/>
      <c r="HX137" s="80"/>
      <c r="HY137" s="80"/>
      <c r="HZ137" s="80"/>
      <c r="IA137" s="80"/>
      <c r="IB137" s="80"/>
      <c r="IC137" s="80"/>
      <c r="ID137" s="80"/>
      <c r="IE137" s="80"/>
      <c r="IF137" s="80"/>
      <c r="IG137" s="80"/>
      <c r="IH137" s="80"/>
      <c r="II137" s="80"/>
      <c r="IJ137" s="80"/>
      <c r="IK137" s="80"/>
      <c r="IL137" s="80"/>
      <c r="IM137" s="80"/>
      <c r="IN137" s="80"/>
      <c r="IO137" s="80"/>
      <c r="IP137" s="80"/>
      <c r="IQ137" s="80"/>
      <c r="IR137" s="80"/>
      <c r="IS137" s="80"/>
      <c r="IT137" s="80"/>
      <c r="IU137" s="80"/>
    </row>
    <row r="138" spans="1:255" s="78" customFormat="1" ht="25.5" x14ac:dyDescent="0.2">
      <c r="A138" s="158" t="s">
        <v>163</v>
      </c>
      <c r="B138" s="96" t="s">
        <v>164</v>
      </c>
      <c r="C138" s="154">
        <v>1</v>
      </c>
      <c r="D138" s="155" t="s">
        <v>114</v>
      </c>
      <c r="E138" s="161">
        <v>253.73</v>
      </c>
      <c r="F138" s="162">
        <f>ROUND(C138*E138,2)</f>
        <v>253.73</v>
      </c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1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  <c r="CC138" s="80"/>
      <c r="CD138" s="80"/>
      <c r="CE138" s="80"/>
      <c r="CF138" s="80"/>
      <c r="CG138" s="80"/>
      <c r="CH138" s="80"/>
      <c r="CI138" s="80"/>
      <c r="CJ138" s="80"/>
      <c r="CK138" s="80"/>
      <c r="CL138" s="80"/>
      <c r="CM138" s="80"/>
      <c r="CN138" s="80"/>
      <c r="CO138" s="80"/>
      <c r="CP138" s="80"/>
      <c r="CQ138" s="80"/>
      <c r="CR138" s="80"/>
      <c r="CS138" s="80"/>
      <c r="CT138" s="80"/>
      <c r="CU138" s="80"/>
      <c r="CV138" s="80"/>
      <c r="CW138" s="80"/>
      <c r="CX138" s="80"/>
      <c r="CY138" s="80"/>
      <c r="CZ138" s="80"/>
      <c r="DA138" s="80"/>
      <c r="DB138" s="80"/>
      <c r="DC138" s="80"/>
      <c r="DD138" s="80"/>
      <c r="DE138" s="80"/>
      <c r="DF138" s="80"/>
      <c r="DG138" s="80"/>
      <c r="DH138" s="80"/>
      <c r="DI138" s="80"/>
      <c r="DJ138" s="80"/>
      <c r="DK138" s="80"/>
      <c r="DL138" s="80"/>
      <c r="DM138" s="80"/>
      <c r="DN138" s="80"/>
      <c r="DO138" s="80"/>
      <c r="DP138" s="80"/>
      <c r="DQ138" s="80"/>
      <c r="DR138" s="80"/>
      <c r="DS138" s="80"/>
      <c r="DT138" s="80"/>
      <c r="DU138" s="80"/>
      <c r="DV138" s="80"/>
      <c r="DW138" s="80"/>
      <c r="DX138" s="80"/>
      <c r="DY138" s="80"/>
      <c r="DZ138" s="80"/>
      <c r="EA138" s="80"/>
      <c r="EB138" s="80"/>
      <c r="EC138" s="80"/>
      <c r="ED138" s="80"/>
      <c r="EE138" s="80"/>
      <c r="EF138" s="80"/>
      <c r="EG138" s="80"/>
      <c r="EH138" s="80"/>
      <c r="EI138" s="80"/>
      <c r="EJ138" s="80"/>
      <c r="EK138" s="80"/>
      <c r="EL138" s="80"/>
      <c r="EM138" s="80"/>
      <c r="EN138" s="80"/>
      <c r="EO138" s="80"/>
      <c r="EP138" s="80"/>
      <c r="EQ138" s="80"/>
      <c r="ER138" s="80"/>
      <c r="ES138" s="80"/>
      <c r="ET138" s="80"/>
      <c r="EU138" s="80"/>
      <c r="EV138" s="80"/>
      <c r="EW138" s="80"/>
      <c r="EX138" s="80"/>
      <c r="EY138" s="80"/>
      <c r="EZ138" s="80"/>
      <c r="FA138" s="80"/>
      <c r="FB138" s="80"/>
      <c r="FC138" s="80"/>
      <c r="FD138" s="80"/>
      <c r="FE138" s="80"/>
      <c r="FF138" s="80"/>
      <c r="FG138" s="80"/>
      <c r="FH138" s="80"/>
      <c r="FI138" s="80"/>
      <c r="FJ138" s="80"/>
      <c r="FK138" s="80"/>
      <c r="FL138" s="80"/>
      <c r="FM138" s="80"/>
      <c r="FN138" s="80"/>
      <c r="FO138" s="80"/>
      <c r="FP138" s="80"/>
      <c r="FQ138" s="80"/>
      <c r="FR138" s="80"/>
      <c r="FS138" s="80"/>
      <c r="FT138" s="80"/>
      <c r="FU138" s="80"/>
      <c r="FV138" s="80"/>
      <c r="FW138" s="80"/>
      <c r="FX138" s="80"/>
      <c r="FY138" s="80"/>
      <c r="FZ138" s="80"/>
      <c r="GA138" s="80"/>
      <c r="GB138" s="80"/>
      <c r="GC138" s="80"/>
      <c r="GD138" s="80"/>
      <c r="GE138" s="80"/>
      <c r="GF138" s="80"/>
      <c r="GG138" s="80"/>
      <c r="GH138" s="80"/>
      <c r="GI138" s="80"/>
      <c r="GJ138" s="80"/>
      <c r="GK138" s="80"/>
      <c r="GL138" s="80"/>
      <c r="GM138" s="80"/>
      <c r="GN138" s="80"/>
      <c r="GO138" s="80"/>
      <c r="GP138" s="80"/>
      <c r="GQ138" s="80"/>
      <c r="GR138" s="80"/>
      <c r="GS138" s="80"/>
      <c r="GT138" s="80"/>
      <c r="GU138" s="80"/>
      <c r="GV138" s="80"/>
      <c r="GW138" s="80"/>
      <c r="GX138" s="80"/>
      <c r="GY138" s="80"/>
      <c r="GZ138" s="80"/>
      <c r="HA138" s="80"/>
      <c r="HB138" s="80"/>
      <c r="HC138" s="80"/>
      <c r="HD138" s="80"/>
      <c r="HE138" s="80"/>
      <c r="HF138" s="80"/>
      <c r="HG138" s="80"/>
      <c r="HH138" s="80"/>
      <c r="HI138" s="80"/>
      <c r="HJ138" s="80"/>
      <c r="HK138" s="80"/>
      <c r="HL138" s="80"/>
      <c r="HM138" s="80"/>
      <c r="HN138" s="80"/>
      <c r="HO138" s="80"/>
      <c r="HP138" s="80"/>
      <c r="HQ138" s="80"/>
      <c r="HR138" s="80"/>
      <c r="HS138" s="80"/>
      <c r="HT138" s="80"/>
      <c r="HU138" s="80"/>
      <c r="HV138" s="80"/>
      <c r="HW138" s="80"/>
      <c r="HX138" s="80"/>
      <c r="HY138" s="80"/>
      <c r="HZ138" s="80"/>
      <c r="IA138" s="80"/>
      <c r="IB138" s="80"/>
      <c r="IC138" s="80"/>
      <c r="ID138" s="80"/>
      <c r="IE138" s="80"/>
      <c r="IF138" s="80"/>
      <c r="IG138" s="80"/>
      <c r="IH138" s="80"/>
      <c r="II138" s="80"/>
      <c r="IJ138" s="80"/>
      <c r="IK138" s="80"/>
      <c r="IL138" s="80"/>
      <c r="IM138" s="80"/>
      <c r="IN138" s="80"/>
      <c r="IO138" s="80"/>
      <c r="IP138" s="80"/>
      <c r="IQ138" s="80"/>
      <c r="IR138" s="80"/>
      <c r="IS138" s="80"/>
      <c r="IT138" s="80"/>
      <c r="IU138" s="80"/>
    </row>
    <row r="139" spans="1:255" s="78" customFormat="1" ht="15" x14ac:dyDescent="0.2">
      <c r="A139" s="158"/>
      <c r="B139" s="163"/>
      <c r="C139" s="154"/>
      <c r="D139" s="155"/>
      <c r="E139" s="154"/>
      <c r="F139" s="162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0"/>
      <c r="CJ139" s="80"/>
      <c r="CK139" s="80"/>
      <c r="CL139" s="80"/>
      <c r="CM139" s="80"/>
      <c r="CN139" s="80"/>
      <c r="CO139" s="80"/>
      <c r="CP139" s="80"/>
      <c r="CQ139" s="80"/>
      <c r="CR139" s="80"/>
      <c r="CS139" s="80"/>
      <c r="CT139" s="80"/>
      <c r="CU139" s="80"/>
      <c r="CV139" s="80"/>
      <c r="CW139" s="80"/>
      <c r="CX139" s="80"/>
      <c r="CY139" s="80"/>
      <c r="CZ139" s="80"/>
      <c r="DA139" s="80"/>
      <c r="DB139" s="80"/>
      <c r="DC139" s="80"/>
      <c r="DD139" s="80"/>
      <c r="DE139" s="80"/>
      <c r="DF139" s="80"/>
      <c r="DG139" s="80"/>
      <c r="DH139" s="80"/>
      <c r="DI139" s="80"/>
      <c r="DJ139" s="80"/>
      <c r="DK139" s="80"/>
      <c r="DL139" s="80"/>
      <c r="DM139" s="80"/>
      <c r="DN139" s="80"/>
      <c r="DO139" s="80"/>
      <c r="DP139" s="80"/>
      <c r="DQ139" s="80"/>
      <c r="DR139" s="80"/>
      <c r="DS139" s="80"/>
      <c r="DT139" s="80"/>
      <c r="DU139" s="80"/>
      <c r="DV139" s="80"/>
      <c r="DW139" s="80"/>
      <c r="DX139" s="80"/>
      <c r="DY139" s="80"/>
      <c r="DZ139" s="80"/>
      <c r="EA139" s="80"/>
      <c r="EB139" s="80"/>
      <c r="EC139" s="80"/>
      <c r="ED139" s="80"/>
      <c r="EE139" s="80"/>
      <c r="EF139" s="80"/>
      <c r="EG139" s="80"/>
      <c r="EH139" s="80"/>
      <c r="EI139" s="80"/>
      <c r="EJ139" s="80"/>
      <c r="EK139" s="80"/>
      <c r="EL139" s="80"/>
      <c r="EM139" s="80"/>
      <c r="EN139" s="80"/>
      <c r="EO139" s="80"/>
      <c r="EP139" s="80"/>
      <c r="EQ139" s="80"/>
      <c r="ER139" s="80"/>
      <c r="ES139" s="80"/>
      <c r="ET139" s="80"/>
      <c r="EU139" s="80"/>
      <c r="EV139" s="80"/>
      <c r="EW139" s="80"/>
      <c r="EX139" s="80"/>
      <c r="EY139" s="80"/>
      <c r="EZ139" s="80"/>
      <c r="FA139" s="80"/>
      <c r="FB139" s="80"/>
      <c r="FC139" s="80"/>
      <c r="FD139" s="80"/>
      <c r="FE139" s="80"/>
      <c r="FF139" s="80"/>
      <c r="FG139" s="80"/>
      <c r="FH139" s="80"/>
      <c r="FI139" s="80"/>
      <c r="FJ139" s="80"/>
      <c r="FK139" s="80"/>
      <c r="FL139" s="80"/>
      <c r="FM139" s="80"/>
      <c r="FN139" s="80"/>
      <c r="FO139" s="80"/>
      <c r="FP139" s="80"/>
      <c r="FQ139" s="80"/>
      <c r="FR139" s="80"/>
      <c r="FS139" s="80"/>
      <c r="FT139" s="80"/>
      <c r="FU139" s="80"/>
      <c r="FV139" s="80"/>
      <c r="FW139" s="80"/>
      <c r="FX139" s="80"/>
      <c r="FY139" s="80"/>
      <c r="FZ139" s="80"/>
      <c r="GA139" s="80"/>
      <c r="GB139" s="80"/>
      <c r="GC139" s="80"/>
      <c r="GD139" s="80"/>
      <c r="GE139" s="80"/>
      <c r="GF139" s="80"/>
      <c r="GG139" s="80"/>
      <c r="GH139" s="80"/>
      <c r="GI139" s="80"/>
      <c r="GJ139" s="80"/>
      <c r="GK139" s="80"/>
      <c r="GL139" s="80"/>
      <c r="GM139" s="80"/>
      <c r="GN139" s="80"/>
      <c r="GO139" s="80"/>
      <c r="GP139" s="80"/>
      <c r="GQ139" s="80"/>
      <c r="GR139" s="80"/>
      <c r="GS139" s="80"/>
      <c r="GT139" s="80"/>
      <c r="GU139" s="80"/>
      <c r="GV139" s="80"/>
      <c r="GW139" s="80"/>
      <c r="GX139" s="80"/>
      <c r="GY139" s="80"/>
      <c r="GZ139" s="80"/>
      <c r="HA139" s="80"/>
      <c r="HB139" s="80"/>
      <c r="HC139" s="80"/>
      <c r="HD139" s="80"/>
      <c r="HE139" s="80"/>
      <c r="HF139" s="80"/>
      <c r="HG139" s="80"/>
      <c r="HH139" s="80"/>
      <c r="HI139" s="80"/>
      <c r="HJ139" s="80"/>
      <c r="HK139" s="80"/>
      <c r="HL139" s="80"/>
      <c r="HM139" s="80"/>
      <c r="HN139" s="80"/>
      <c r="HO139" s="80"/>
      <c r="HP139" s="80"/>
      <c r="HQ139" s="80"/>
      <c r="HR139" s="80"/>
      <c r="HS139" s="80"/>
      <c r="HT139" s="80"/>
      <c r="HU139" s="80"/>
      <c r="HV139" s="80"/>
      <c r="HW139" s="80"/>
      <c r="HX139" s="80"/>
      <c r="HY139" s="80"/>
      <c r="HZ139" s="80"/>
      <c r="IA139" s="80"/>
      <c r="IB139" s="80"/>
      <c r="IC139" s="80"/>
      <c r="ID139" s="80"/>
      <c r="IE139" s="80"/>
      <c r="IF139" s="80"/>
      <c r="IG139" s="80"/>
      <c r="IH139" s="80"/>
      <c r="II139" s="80"/>
      <c r="IJ139" s="80"/>
      <c r="IK139" s="80"/>
      <c r="IL139" s="80"/>
      <c r="IM139" s="80"/>
      <c r="IN139" s="80"/>
      <c r="IO139" s="80"/>
      <c r="IP139" s="80"/>
      <c r="IQ139" s="80"/>
      <c r="IR139" s="80"/>
      <c r="IS139" s="80"/>
      <c r="IT139" s="80"/>
      <c r="IU139" s="80"/>
    </row>
    <row r="140" spans="1:255" s="78" customFormat="1" ht="15" x14ac:dyDescent="0.2">
      <c r="A140" s="158" t="s">
        <v>165</v>
      </c>
      <c r="B140" s="163" t="s">
        <v>166</v>
      </c>
      <c r="C140" s="154"/>
      <c r="D140" s="155"/>
      <c r="E140" s="154"/>
      <c r="F140" s="162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  <c r="CN140" s="80"/>
      <c r="CO140" s="80"/>
      <c r="CP140" s="80"/>
      <c r="CQ140" s="80"/>
      <c r="CR140" s="80"/>
      <c r="CS140" s="80"/>
      <c r="CT140" s="80"/>
      <c r="CU140" s="80"/>
      <c r="CV140" s="80"/>
      <c r="CW140" s="80"/>
      <c r="CX140" s="80"/>
      <c r="CY140" s="80"/>
      <c r="CZ140" s="80"/>
      <c r="DA140" s="80"/>
      <c r="DB140" s="80"/>
      <c r="DC140" s="80"/>
      <c r="DD140" s="80"/>
      <c r="DE140" s="80"/>
      <c r="DF140" s="80"/>
      <c r="DG140" s="80"/>
      <c r="DH140" s="80"/>
      <c r="DI140" s="80"/>
      <c r="DJ140" s="80"/>
      <c r="DK140" s="80"/>
      <c r="DL140" s="80"/>
      <c r="DM140" s="80"/>
      <c r="DN140" s="80"/>
      <c r="DO140" s="80"/>
      <c r="DP140" s="80"/>
      <c r="DQ140" s="80"/>
      <c r="DR140" s="80"/>
      <c r="DS140" s="80"/>
      <c r="DT140" s="80"/>
      <c r="DU140" s="80"/>
      <c r="DV140" s="80"/>
      <c r="DW140" s="80"/>
      <c r="DX140" s="80"/>
      <c r="DY140" s="80"/>
      <c r="DZ140" s="80"/>
      <c r="EA140" s="80"/>
      <c r="EB140" s="80"/>
      <c r="EC140" s="80"/>
      <c r="ED140" s="80"/>
      <c r="EE140" s="80"/>
      <c r="EF140" s="80"/>
      <c r="EG140" s="80"/>
      <c r="EH140" s="80"/>
      <c r="EI140" s="80"/>
      <c r="EJ140" s="80"/>
      <c r="EK140" s="80"/>
      <c r="EL140" s="80"/>
      <c r="EM140" s="80"/>
      <c r="EN140" s="80"/>
      <c r="EO140" s="80"/>
      <c r="EP140" s="80"/>
      <c r="EQ140" s="80"/>
      <c r="ER140" s="80"/>
      <c r="ES140" s="80"/>
      <c r="ET140" s="80"/>
      <c r="EU140" s="80"/>
      <c r="EV140" s="80"/>
      <c r="EW140" s="80"/>
      <c r="EX140" s="80"/>
      <c r="EY140" s="80"/>
      <c r="EZ140" s="80"/>
      <c r="FA140" s="80"/>
      <c r="FB140" s="80"/>
      <c r="FC140" s="80"/>
      <c r="FD140" s="80"/>
      <c r="FE140" s="80"/>
      <c r="FF140" s="80"/>
      <c r="FG140" s="80"/>
      <c r="FH140" s="80"/>
      <c r="FI140" s="80"/>
      <c r="FJ140" s="80"/>
      <c r="FK140" s="80"/>
      <c r="FL140" s="80"/>
      <c r="FM140" s="80"/>
      <c r="FN140" s="80"/>
      <c r="FO140" s="80"/>
      <c r="FP140" s="80"/>
      <c r="FQ140" s="80"/>
      <c r="FR140" s="80"/>
      <c r="FS140" s="80"/>
      <c r="FT140" s="80"/>
      <c r="FU140" s="80"/>
      <c r="FV140" s="80"/>
      <c r="FW140" s="80"/>
      <c r="FX140" s="80"/>
      <c r="FY140" s="80"/>
      <c r="FZ140" s="80"/>
      <c r="GA140" s="80"/>
      <c r="GB140" s="80"/>
      <c r="GC140" s="80"/>
      <c r="GD140" s="80"/>
      <c r="GE140" s="80"/>
      <c r="GF140" s="80"/>
      <c r="GG140" s="80"/>
      <c r="GH140" s="80"/>
      <c r="GI140" s="80"/>
      <c r="GJ140" s="80"/>
      <c r="GK140" s="80"/>
      <c r="GL140" s="80"/>
      <c r="GM140" s="80"/>
      <c r="GN140" s="80"/>
      <c r="GO140" s="80"/>
      <c r="GP140" s="80"/>
      <c r="GQ140" s="80"/>
      <c r="GR140" s="80"/>
      <c r="GS140" s="80"/>
      <c r="GT140" s="80"/>
      <c r="GU140" s="80"/>
      <c r="GV140" s="80"/>
      <c r="GW140" s="80"/>
      <c r="GX140" s="80"/>
      <c r="GY140" s="80"/>
      <c r="GZ140" s="80"/>
      <c r="HA140" s="80"/>
      <c r="HB140" s="80"/>
      <c r="HC140" s="80"/>
      <c r="HD140" s="80"/>
      <c r="HE140" s="80"/>
      <c r="HF140" s="80"/>
      <c r="HG140" s="80"/>
      <c r="HH140" s="80"/>
      <c r="HI140" s="80"/>
      <c r="HJ140" s="80"/>
      <c r="HK140" s="80"/>
      <c r="HL140" s="80"/>
      <c r="HM140" s="80"/>
      <c r="HN140" s="80"/>
      <c r="HO140" s="80"/>
      <c r="HP140" s="80"/>
      <c r="HQ140" s="80"/>
      <c r="HR140" s="80"/>
      <c r="HS140" s="80"/>
      <c r="HT140" s="80"/>
      <c r="HU140" s="80"/>
      <c r="HV140" s="80"/>
      <c r="HW140" s="80"/>
      <c r="HX140" s="80"/>
      <c r="HY140" s="80"/>
      <c r="HZ140" s="80"/>
      <c r="IA140" s="80"/>
      <c r="IB140" s="80"/>
      <c r="IC140" s="80"/>
      <c r="ID140" s="80"/>
      <c r="IE140" s="80"/>
      <c r="IF140" s="80"/>
      <c r="IG140" s="80"/>
      <c r="IH140" s="80"/>
      <c r="II140" s="80"/>
      <c r="IJ140" s="80"/>
      <c r="IK140" s="80"/>
      <c r="IL140" s="80"/>
      <c r="IM140" s="80"/>
      <c r="IN140" s="80"/>
      <c r="IO140" s="80"/>
      <c r="IP140" s="80"/>
      <c r="IQ140" s="80"/>
      <c r="IR140" s="80"/>
      <c r="IS140" s="80"/>
      <c r="IT140" s="80"/>
      <c r="IU140" s="80"/>
    </row>
    <row r="141" spans="1:255" s="78" customFormat="1" ht="15" x14ac:dyDescent="0.2">
      <c r="A141" s="158"/>
      <c r="B141" s="159" t="s">
        <v>167</v>
      </c>
      <c r="C141" s="154">
        <v>1</v>
      </c>
      <c r="D141" s="155" t="s">
        <v>114</v>
      </c>
      <c r="E141" s="154">
        <v>117.99124999999999</v>
      </c>
      <c r="F141" s="162">
        <f>ROUND(C141*E141,2)</f>
        <v>117.99</v>
      </c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0"/>
      <c r="CJ141" s="80"/>
      <c r="CK141" s="80"/>
      <c r="CL141" s="80"/>
      <c r="CM141" s="80"/>
      <c r="CN141" s="80"/>
      <c r="CO141" s="80"/>
      <c r="CP141" s="80"/>
      <c r="CQ141" s="80"/>
      <c r="CR141" s="80"/>
      <c r="CS141" s="80"/>
      <c r="CT141" s="80"/>
      <c r="CU141" s="80"/>
      <c r="CV141" s="80"/>
      <c r="CW141" s="80"/>
      <c r="CX141" s="80"/>
      <c r="CY141" s="80"/>
      <c r="CZ141" s="80"/>
      <c r="DA141" s="80"/>
      <c r="DB141" s="80"/>
      <c r="DC141" s="80"/>
      <c r="DD141" s="80"/>
      <c r="DE141" s="80"/>
      <c r="DF141" s="80"/>
      <c r="DG141" s="80"/>
      <c r="DH141" s="80"/>
      <c r="DI141" s="80"/>
      <c r="DJ141" s="80"/>
      <c r="DK141" s="80"/>
      <c r="DL141" s="80"/>
      <c r="DM141" s="80"/>
      <c r="DN141" s="80"/>
      <c r="DO141" s="80"/>
      <c r="DP141" s="80"/>
      <c r="DQ141" s="80"/>
      <c r="DR141" s="80"/>
      <c r="DS141" s="80"/>
      <c r="DT141" s="80"/>
      <c r="DU141" s="80"/>
      <c r="DV141" s="80"/>
      <c r="DW141" s="80"/>
      <c r="DX141" s="80"/>
      <c r="DY141" s="80"/>
      <c r="DZ141" s="80"/>
      <c r="EA141" s="80"/>
      <c r="EB141" s="80"/>
      <c r="EC141" s="80"/>
      <c r="ED141" s="80"/>
      <c r="EE141" s="80"/>
      <c r="EF141" s="80"/>
      <c r="EG141" s="80"/>
      <c r="EH141" s="80"/>
      <c r="EI141" s="80"/>
      <c r="EJ141" s="80"/>
      <c r="EK141" s="80"/>
      <c r="EL141" s="80"/>
      <c r="EM141" s="80"/>
      <c r="EN141" s="80"/>
      <c r="EO141" s="80"/>
      <c r="EP141" s="80"/>
      <c r="EQ141" s="80"/>
      <c r="ER141" s="80"/>
      <c r="ES141" s="80"/>
      <c r="ET141" s="80"/>
      <c r="EU141" s="80"/>
      <c r="EV141" s="80"/>
      <c r="EW141" s="80"/>
      <c r="EX141" s="80"/>
      <c r="EY141" s="80"/>
      <c r="EZ141" s="80"/>
      <c r="FA141" s="80"/>
      <c r="FB141" s="80"/>
      <c r="FC141" s="80"/>
      <c r="FD141" s="80"/>
      <c r="FE141" s="80"/>
      <c r="FF141" s="80"/>
      <c r="FG141" s="80"/>
      <c r="FH141" s="80"/>
      <c r="FI141" s="80"/>
      <c r="FJ141" s="80"/>
      <c r="FK141" s="80"/>
      <c r="FL141" s="80"/>
      <c r="FM141" s="80"/>
      <c r="FN141" s="80"/>
      <c r="FO141" s="80"/>
      <c r="FP141" s="80"/>
      <c r="FQ141" s="80"/>
      <c r="FR141" s="80"/>
      <c r="FS141" s="80"/>
      <c r="FT141" s="80"/>
      <c r="FU141" s="80"/>
      <c r="FV141" s="80"/>
      <c r="FW141" s="80"/>
      <c r="FX141" s="80"/>
      <c r="FY141" s="80"/>
      <c r="FZ141" s="80"/>
      <c r="GA141" s="80"/>
      <c r="GB141" s="80"/>
      <c r="GC141" s="80"/>
      <c r="GD141" s="80"/>
      <c r="GE141" s="80"/>
      <c r="GF141" s="80"/>
      <c r="GG141" s="80"/>
      <c r="GH141" s="80"/>
      <c r="GI141" s="80"/>
      <c r="GJ141" s="80"/>
      <c r="GK141" s="80"/>
      <c r="GL141" s="80"/>
      <c r="GM141" s="80"/>
      <c r="GN141" s="80"/>
      <c r="GO141" s="80"/>
      <c r="GP141" s="80"/>
      <c r="GQ141" s="80"/>
      <c r="GR141" s="80"/>
      <c r="GS141" s="80"/>
      <c r="GT141" s="80"/>
      <c r="GU141" s="80"/>
      <c r="GV141" s="80"/>
      <c r="GW141" s="80"/>
      <c r="GX141" s="80"/>
      <c r="GY141" s="80"/>
      <c r="GZ141" s="80"/>
      <c r="HA141" s="80"/>
      <c r="HB141" s="80"/>
      <c r="HC141" s="80"/>
      <c r="HD141" s="80"/>
      <c r="HE141" s="80"/>
      <c r="HF141" s="80"/>
      <c r="HG141" s="80"/>
      <c r="HH141" s="80"/>
      <c r="HI141" s="80"/>
      <c r="HJ141" s="80"/>
      <c r="HK141" s="80"/>
      <c r="HL141" s="80"/>
      <c r="HM141" s="80"/>
      <c r="HN141" s="80"/>
      <c r="HO141" s="80"/>
      <c r="HP141" s="80"/>
      <c r="HQ141" s="80"/>
      <c r="HR141" s="80"/>
      <c r="HS141" s="80"/>
      <c r="HT141" s="80"/>
      <c r="HU141" s="80"/>
      <c r="HV141" s="80"/>
      <c r="HW141" s="80"/>
      <c r="HX141" s="80"/>
      <c r="HY141" s="80"/>
      <c r="HZ141" s="80"/>
      <c r="IA141" s="80"/>
      <c r="IB141" s="80"/>
      <c r="IC141" s="80"/>
      <c r="ID141" s="80"/>
      <c r="IE141" s="80"/>
      <c r="IF141" s="80"/>
      <c r="IG141" s="80"/>
      <c r="IH141" s="80"/>
      <c r="II141" s="80"/>
      <c r="IJ141" s="80"/>
      <c r="IK141" s="80"/>
      <c r="IL141" s="80"/>
      <c r="IM141" s="80"/>
      <c r="IN141" s="80"/>
      <c r="IO141" s="80"/>
      <c r="IP141" s="80"/>
      <c r="IQ141" s="80"/>
      <c r="IR141" s="80"/>
      <c r="IS141" s="80"/>
      <c r="IT141" s="80"/>
      <c r="IU141" s="80"/>
    </row>
    <row r="142" spans="1:255" s="78" customFormat="1" ht="15" x14ac:dyDescent="0.2">
      <c r="A142" s="158"/>
      <c r="B142" s="163" t="s">
        <v>168</v>
      </c>
      <c r="C142" s="154">
        <v>1</v>
      </c>
      <c r="D142" s="155" t="s">
        <v>114</v>
      </c>
      <c r="E142" s="154">
        <v>82.375</v>
      </c>
      <c r="F142" s="162">
        <f>ROUND(C142*E142,2)</f>
        <v>82.38</v>
      </c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80"/>
      <c r="CI142" s="80"/>
      <c r="CJ142" s="80"/>
      <c r="CK142" s="80"/>
      <c r="CL142" s="80"/>
      <c r="CM142" s="80"/>
      <c r="CN142" s="80"/>
      <c r="CO142" s="80"/>
      <c r="CP142" s="80"/>
      <c r="CQ142" s="80"/>
      <c r="CR142" s="80"/>
      <c r="CS142" s="80"/>
      <c r="CT142" s="80"/>
      <c r="CU142" s="80"/>
      <c r="CV142" s="80"/>
      <c r="CW142" s="80"/>
      <c r="CX142" s="80"/>
      <c r="CY142" s="80"/>
      <c r="CZ142" s="80"/>
      <c r="DA142" s="80"/>
      <c r="DB142" s="80"/>
      <c r="DC142" s="80"/>
      <c r="DD142" s="80"/>
      <c r="DE142" s="80"/>
      <c r="DF142" s="80"/>
      <c r="DG142" s="80"/>
      <c r="DH142" s="80"/>
      <c r="DI142" s="80"/>
      <c r="DJ142" s="80"/>
      <c r="DK142" s="80"/>
      <c r="DL142" s="80"/>
      <c r="DM142" s="80"/>
      <c r="DN142" s="80"/>
      <c r="DO142" s="80"/>
      <c r="DP142" s="80"/>
      <c r="DQ142" s="80"/>
      <c r="DR142" s="80"/>
      <c r="DS142" s="80"/>
      <c r="DT142" s="80"/>
      <c r="DU142" s="80"/>
      <c r="DV142" s="80"/>
      <c r="DW142" s="80"/>
      <c r="DX142" s="80"/>
      <c r="DY142" s="80"/>
      <c r="DZ142" s="80"/>
      <c r="EA142" s="80"/>
      <c r="EB142" s="80"/>
      <c r="EC142" s="80"/>
      <c r="ED142" s="80"/>
      <c r="EE142" s="80"/>
      <c r="EF142" s="80"/>
      <c r="EG142" s="80"/>
      <c r="EH142" s="80"/>
      <c r="EI142" s="80"/>
      <c r="EJ142" s="80"/>
      <c r="EK142" s="80"/>
      <c r="EL142" s="80"/>
      <c r="EM142" s="80"/>
      <c r="EN142" s="80"/>
      <c r="EO142" s="80"/>
      <c r="EP142" s="80"/>
      <c r="EQ142" s="80"/>
      <c r="ER142" s="80"/>
      <c r="ES142" s="80"/>
      <c r="ET142" s="80"/>
      <c r="EU142" s="80"/>
      <c r="EV142" s="80"/>
      <c r="EW142" s="80"/>
      <c r="EX142" s="80"/>
      <c r="EY142" s="80"/>
      <c r="EZ142" s="80"/>
      <c r="FA142" s="80"/>
      <c r="FB142" s="80"/>
      <c r="FC142" s="80"/>
      <c r="FD142" s="80"/>
      <c r="FE142" s="80"/>
      <c r="FF142" s="80"/>
      <c r="FG142" s="80"/>
      <c r="FH142" s="80"/>
      <c r="FI142" s="80"/>
      <c r="FJ142" s="80"/>
      <c r="FK142" s="80"/>
      <c r="FL142" s="80"/>
      <c r="FM142" s="80"/>
      <c r="FN142" s="80"/>
      <c r="FO142" s="80"/>
      <c r="FP142" s="80"/>
      <c r="FQ142" s="80"/>
      <c r="FR142" s="80"/>
      <c r="FS142" s="80"/>
      <c r="FT142" s="80"/>
      <c r="FU142" s="80"/>
      <c r="FV142" s="80"/>
      <c r="FW142" s="80"/>
      <c r="FX142" s="80"/>
      <c r="FY142" s="80"/>
      <c r="FZ142" s="80"/>
      <c r="GA142" s="80"/>
      <c r="GB142" s="80"/>
      <c r="GC142" s="80"/>
      <c r="GD142" s="80"/>
      <c r="GE142" s="80"/>
      <c r="GF142" s="80"/>
      <c r="GG142" s="80"/>
      <c r="GH142" s="80"/>
      <c r="GI142" s="80"/>
      <c r="GJ142" s="80"/>
      <c r="GK142" s="80"/>
      <c r="GL142" s="80"/>
      <c r="GM142" s="80"/>
      <c r="GN142" s="80"/>
      <c r="GO142" s="80"/>
      <c r="GP142" s="80"/>
      <c r="GQ142" s="80"/>
      <c r="GR142" s="80"/>
      <c r="GS142" s="80"/>
      <c r="GT142" s="80"/>
      <c r="GU142" s="80"/>
      <c r="GV142" s="80"/>
      <c r="GW142" s="80"/>
      <c r="GX142" s="80"/>
      <c r="GY142" s="80"/>
      <c r="GZ142" s="80"/>
      <c r="HA142" s="80"/>
      <c r="HB142" s="80"/>
      <c r="HC142" s="80"/>
      <c r="HD142" s="80"/>
      <c r="HE142" s="80"/>
      <c r="HF142" s="80"/>
      <c r="HG142" s="80"/>
      <c r="HH142" s="80"/>
      <c r="HI142" s="80"/>
      <c r="HJ142" s="80"/>
      <c r="HK142" s="80"/>
      <c r="HL142" s="80"/>
      <c r="HM142" s="80"/>
      <c r="HN142" s="80"/>
      <c r="HO142" s="80"/>
      <c r="HP142" s="80"/>
      <c r="HQ142" s="80"/>
      <c r="HR142" s="80"/>
      <c r="HS142" s="80"/>
      <c r="HT142" s="80"/>
      <c r="HU142" s="80"/>
      <c r="HV142" s="80"/>
      <c r="HW142" s="80"/>
      <c r="HX142" s="80"/>
      <c r="HY142" s="80"/>
      <c r="HZ142" s="80"/>
      <c r="IA142" s="80"/>
      <c r="IB142" s="80"/>
      <c r="IC142" s="80"/>
      <c r="ID142" s="80"/>
      <c r="IE142" s="80"/>
      <c r="IF142" s="80"/>
      <c r="IG142" s="80"/>
      <c r="IH142" s="80"/>
      <c r="II142" s="80"/>
      <c r="IJ142" s="80"/>
      <c r="IK142" s="80"/>
      <c r="IL142" s="80"/>
      <c r="IM142" s="80"/>
      <c r="IN142" s="80"/>
      <c r="IO142" s="80"/>
      <c r="IP142" s="80"/>
      <c r="IQ142" s="80"/>
      <c r="IR142" s="80"/>
      <c r="IS142" s="80"/>
      <c r="IT142" s="80"/>
      <c r="IU142" s="80"/>
    </row>
    <row r="143" spans="1:255" s="78" customFormat="1" ht="15" x14ac:dyDescent="0.2">
      <c r="A143" s="158"/>
      <c r="B143" s="163"/>
      <c r="C143" s="154"/>
      <c r="D143" s="155"/>
      <c r="E143" s="154"/>
      <c r="F143" s="162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  <c r="CB143" s="80"/>
      <c r="CC143" s="80"/>
      <c r="CD143" s="80"/>
      <c r="CE143" s="80"/>
      <c r="CF143" s="80"/>
      <c r="CG143" s="80"/>
      <c r="CH143" s="80"/>
      <c r="CI143" s="80"/>
      <c r="CJ143" s="80"/>
      <c r="CK143" s="80"/>
      <c r="CL143" s="80"/>
      <c r="CM143" s="80"/>
      <c r="CN143" s="80"/>
      <c r="CO143" s="80"/>
      <c r="CP143" s="80"/>
      <c r="CQ143" s="80"/>
      <c r="CR143" s="80"/>
      <c r="CS143" s="80"/>
      <c r="CT143" s="80"/>
      <c r="CU143" s="80"/>
      <c r="CV143" s="80"/>
      <c r="CW143" s="80"/>
      <c r="CX143" s="80"/>
      <c r="CY143" s="80"/>
      <c r="CZ143" s="80"/>
      <c r="DA143" s="80"/>
      <c r="DB143" s="80"/>
      <c r="DC143" s="80"/>
      <c r="DD143" s="80"/>
      <c r="DE143" s="80"/>
      <c r="DF143" s="80"/>
      <c r="DG143" s="80"/>
      <c r="DH143" s="80"/>
      <c r="DI143" s="80"/>
      <c r="DJ143" s="80"/>
      <c r="DK143" s="80"/>
      <c r="DL143" s="80"/>
      <c r="DM143" s="80"/>
      <c r="DN143" s="80"/>
      <c r="DO143" s="80"/>
      <c r="DP143" s="80"/>
      <c r="DQ143" s="80"/>
      <c r="DR143" s="80"/>
      <c r="DS143" s="80"/>
      <c r="DT143" s="80"/>
      <c r="DU143" s="80"/>
      <c r="DV143" s="80"/>
      <c r="DW143" s="80"/>
      <c r="DX143" s="80"/>
      <c r="DY143" s="80"/>
      <c r="DZ143" s="80"/>
      <c r="EA143" s="80"/>
      <c r="EB143" s="80"/>
      <c r="EC143" s="80"/>
      <c r="ED143" s="80"/>
      <c r="EE143" s="80"/>
      <c r="EF143" s="80"/>
      <c r="EG143" s="80"/>
      <c r="EH143" s="80"/>
      <c r="EI143" s="80"/>
      <c r="EJ143" s="80"/>
      <c r="EK143" s="80"/>
      <c r="EL143" s="80"/>
      <c r="EM143" s="80"/>
      <c r="EN143" s="80"/>
      <c r="EO143" s="80"/>
      <c r="EP143" s="80"/>
      <c r="EQ143" s="80"/>
      <c r="ER143" s="80"/>
      <c r="ES143" s="80"/>
      <c r="ET143" s="80"/>
      <c r="EU143" s="80"/>
      <c r="EV143" s="80"/>
      <c r="EW143" s="80"/>
      <c r="EX143" s="80"/>
      <c r="EY143" s="80"/>
      <c r="EZ143" s="80"/>
      <c r="FA143" s="80"/>
      <c r="FB143" s="80"/>
      <c r="FC143" s="80"/>
      <c r="FD143" s="80"/>
      <c r="FE143" s="80"/>
      <c r="FF143" s="80"/>
      <c r="FG143" s="80"/>
      <c r="FH143" s="80"/>
      <c r="FI143" s="80"/>
      <c r="FJ143" s="80"/>
      <c r="FK143" s="80"/>
      <c r="FL143" s="80"/>
      <c r="FM143" s="80"/>
      <c r="FN143" s="80"/>
      <c r="FO143" s="80"/>
      <c r="FP143" s="80"/>
      <c r="FQ143" s="80"/>
      <c r="FR143" s="80"/>
      <c r="FS143" s="80"/>
      <c r="FT143" s="80"/>
      <c r="FU143" s="80"/>
      <c r="FV143" s="80"/>
      <c r="FW143" s="80"/>
      <c r="FX143" s="80"/>
      <c r="FY143" s="80"/>
      <c r="FZ143" s="80"/>
      <c r="GA143" s="80"/>
      <c r="GB143" s="80"/>
      <c r="GC143" s="80"/>
      <c r="GD143" s="80"/>
      <c r="GE143" s="80"/>
      <c r="GF143" s="80"/>
      <c r="GG143" s="80"/>
      <c r="GH143" s="80"/>
      <c r="GI143" s="80"/>
      <c r="GJ143" s="80"/>
      <c r="GK143" s="80"/>
      <c r="GL143" s="80"/>
      <c r="GM143" s="80"/>
      <c r="GN143" s="80"/>
      <c r="GO143" s="80"/>
      <c r="GP143" s="80"/>
      <c r="GQ143" s="80"/>
      <c r="GR143" s="80"/>
      <c r="GS143" s="80"/>
      <c r="GT143" s="80"/>
      <c r="GU143" s="80"/>
      <c r="GV143" s="80"/>
      <c r="GW143" s="80"/>
      <c r="GX143" s="80"/>
      <c r="GY143" s="80"/>
      <c r="GZ143" s="80"/>
      <c r="HA143" s="80"/>
      <c r="HB143" s="80"/>
      <c r="HC143" s="80"/>
      <c r="HD143" s="80"/>
      <c r="HE143" s="80"/>
      <c r="HF143" s="80"/>
      <c r="HG143" s="80"/>
      <c r="HH143" s="80"/>
      <c r="HI143" s="80"/>
      <c r="HJ143" s="80"/>
      <c r="HK143" s="80"/>
      <c r="HL143" s="80"/>
      <c r="HM143" s="80"/>
      <c r="HN143" s="80"/>
      <c r="HO143" s="80"/>
      <c r="HP143" s="80"/>
      <c r="HQ143" s="80"/>
      <c r="HR143" s="80"/>
      <c r="HS143" s="80"/>
      <c r="HT143" s="80"/>
      <c r="HU143" s="80"/>
      <c r="HV143" s="80"/>
      <c r="HW143" s="80"/>
      <c r="HX143" s="80"/>
      <c r="HY143" s="80"/>
      <c r="HZ143" s="80"/>
      <c r="IA143" s="80"/>
      <c r="IB143" s="80"/>
      <c r="IC143" s="80"/>
      <c r="ID143" s="80"/>
      <c r="IE143" s="80"/>
      <c r="IF143" s="80"/>
      <c r="IG143" s="80"/>
      <c r="IH143" s="80"/>
      <c r="II143" s="80"/>
      <c r="IJ143" s="80"/>
      <c r="IK143" s="80"/>
      <c r="IL143" s="80"/>
      <c r="IM143" s="80"/>
      <c r="IN143" s="80"/>
      <c r="IO143" s="80"/>
      <c r="IP143" s="80"/>
      <c r="IQ143" s="80"/>
      <c r="IR143" s="80"/>
      <c r="IS143" s="80"/>
      <c r="IT143" s="80"/>
      <c r="IU143" s="80"/>
    </row>
    <row r="144" spans="1:255" s="78" customFormat="1" ht="15" x14ac:dyDescent="0.2">
      <c r="A144" s="164" t="s">
        <v>169</v>
      </c>
      <c r="B144" s="165" t="s">
        <v>170</v>
      </c>
      <c r="C144" s="166">
        <v>1</v>
      </c>
      <c r="D144" s="167" t="s">
        <v>171</v>
      </c>
      <c r="E144" s="166">
        <v>240</v>
      </c>
      <c r="F144" s="168">
        <f>ROUND(C144*E144,2)</f>
        <v>240</v>
      </c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/>
      <c r="CN144" s="80"/>
      <c r="CO144" s="80"/>
      <c r="CP144" s="80"/>
      <c r="CQ144" s="80"/>
      <c r="CR144" s="80"/>
      <c r="CS144" s="80"/>
      <c r="CT144" s="80"/>
      <c r="CU144" s="80"/>
      <c r="CV144" s="80"/>
      <c r="CW144" s="80"/>
      <c r="CX144" s="80"/>
      <c r="CY144" s="80"/>
      <c r="CZ144" s="80"/>
      <c r="DA144" s="80"/>
      <c r="DB144" s="80"/>
      <c r="DC144" s="80"/>
      <c r="DD144" s="80"/>
      <c r="DE144" s="80"/>
      <c r="DF144" s="80"/>
      <c r="DG144" s="80"/>
      <c r="DH144" s="80"/>
      <c r="DI144" s="80"/>
      <c r="DJ144" s="80"/>
      <c r="DK144" s="80"/>
      <c r="DL144" s="80"/>
      <c r="DM144" s="80"/>
      <c r="DN144" s="80"/>
      <c r="DO144" s="80"/>
      <c r="DP144" s="80"/>
      <c r="DQ144" s="80"/>
      <c r="DR144" s="80"/>
      <c r="DS144" s="80"/>
      <c r="DT144" s="80"/>
      <c r="DU144" s="80"/>
      <c r="DV144" s="80"/>
      <c r="DW144" s="80"/>
      <c r="DX144" s="80"/>
      <c r="DY144" s="80"/>
      <c r="DZ144" s="80"/>
      <c r="EA144" s="80"/>
      <c r="EB144" s="80"/>
      <c r="EC144" s="80"/>
      <c r="ED144" s="80"/>
      <c r="EE144" s="80"/>
      <c r="EF144" s="80"/>
      <c r="EG144" s="80"/>
      <c r="EH144" s="80"/>
      <c r="EI144" s="80"/>
      <c r="EJ144" s="80"/>
      <c r="EK144" s="80"/>
      <c r="EL144" s="80"/>
      <c r="EM144" s="80"/>
      <c r="EN144" s="80"/>
      <c r="EO144" s="80"/>
      <c r="EP144" s="80"/>
      <c r="EQ144" s="80"/>
      <c r="ER144" s="80"/>
      <c r="ES144" s="80"/>
      <c r="ET144" s="80"/>
      <c r="EU144" s="80"/>
      <c r="EV144" s="80"/>
      <c r="EW144" s="80"/>
      <c r="EX144" s="80"/>
      <c r="EY144" s="80"/>
      <c r="EZ144" s="80"/>
      <c r="FA144" s="80"/>
      <c r="FB144" s="80"/>
      <c r="FC144" s="80"/>
      <c r="FD144" s="80"/>
      <c r="FE144" s="80"/>
      <c r="FF144" s="80"/>
      <c r="FG144" s="80"/>
      <c r="FH144" s="80"/>
      <c r="FI144" s="80"/>
      <c r="FJ144" s="80"/>
      <c r="FK144" s="80"/>
      <c r="FL144" s="80"/>
      <c r="FM144" s="80"/>
      <c r="FN144" s="80"/>
      <c r="FO144" s="80"/>
      <c r="FP144" s="80"/>
      <c r="FQ144" s="80"/>
      <c r="FR144" s="80"/>
      <c r="FS144" s="80"/>
      <c r="FT144" s="80"/>
      <c r="FU144" s="80"/>
      <c r="FV144" s="80"/>
      <c r="FW144" s="80"/>
      <c r="FX144" s="80"/>
      <c r="FY144" s="80"/>
      <c r="FZ144" s="80"/>
      <c r="GA144" s="80"/>
      <c r="GB144" s="80"/>
      <c r="GC144" s="80"/>
      <c r="GD144" s="80"/>
      <c r="GE144" s="80"/>
      <c r="GF144" s="80"/>
      <c r="GG144" s="80"/>
      <c r="GH144" s="80"/>
      <c r="GI144" s="80"/>
      <c r="GJ144" s="80"/>
      <c r="GK144" s="80"/>
      <c r="GL144" s="80"/>
      <c r="GM144" s="80"/>
      <c r="GN144" s="80"/>
      <c r="GO144" s="80"/>
      <c r="GP144" s="80"/>
      <c r="GQ144" s="80"/>
      <c r="GR144" s="80"/>
      <c r="GS144" s="80"/>
      <c r="GT144" s="80"/>
      <c r="GU144" s="80"/>
      <c r="GV144" s="80"/>
      <c r="GW144" s="80"/>
      <c r="GX144" s="80"/>
      <c r="GY144" s="80"/>
      <c r="GZ144" s="80"/>
      <c r="HA144" s="80"/>
      <c r="HB144" s="80"/>
      <c r="HC144" s="80"/>
      <c r="HD144" s="80"/>
      <c r="HE144" s="80"/>
      <c r="HF144" s="80"/>
      <c r="HG144" s="80"/>
      <c r="HH144" s="80"/>
      <c r="HI144" s="80"/>
      <c r="HJ144" s="80"/>
      <c r="HK144" s="80"/>
      <c r="HL144" s="80"/>
      <c r="HM144" s="80"/>
      <c r="HN144" s="80"/>
      <c r="HO144" s="80"/>
      <c r="HP144" s="80"/>
      <c r="HQ144" s="80"/>
      <c r="HR144" s="80"/>
      <c r="HS144" s="80"/>
      <c r="HT144" s="80"/>
      <c r="HU144" s="80"/>
      <c r="HV144" s="80"/>
      <c r="HW144" s="80"/>
      <c r="HX144" s="80"/>
      <c r="HY144" s="80"/>
      <c r="HZ144" s="80"/>
      <c r="IA144" s="80"/>
      <c r="IB144" s="80"/>
      <c r="IC144" s="80"/>
      <c r="ID144" s="80"/>
      <c r="IE144" s="80"/>
      <c r="IF144" s="80"/>
      <c r="IG144" s="80"/>
      <c r="IH144" s="80"/>
      <c r="II144" s="80"/>
      <c r="IJ144" s="80"/>
      <c r="IK144" s="80"/>
      <c r="IL144" s="80"/>
      <c r="IM144" s="80"/>
      <c r="IN144" s="80"/>
      <c r="IO144" s="80"/>
      <c r="IP144" s="80"/>
      <c r="IQ144" s="80"/>
      <c r="IR144" s="80"/>
      <c r="IS144" s="80"/>
      <c r="IT144" s="80"/>
      <c r="IU144" s="80"/>
    </row>
    <row r="145" spans="1:255" s="78" customFormat="1" ht="15" x14ac:dyDescent="0.2">
      <c r="A145" s="158"/>
      <c r="B145" s="163"/>
      <c r="C145" s="154"/>
      <c r="D145" s="155"/>
      <c r="E145" s="154"/>
      <c r="F145" s="162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  <c r="CC145" s="80"/>
      <c r="CD145" s="80"/>
      <c r="CE145" s="80"/>
      <c r="CF145" s="80"/>
      <c r="CG145" s="80"/>
      <c r="CH145" s="80"/>
      <c r="CI145" s="80"/>
      <c r="CJ145" s="80"/>
      <c r="CK145" s="80"/>
      <c r="CL145" s="80"/>
      <c r="CM145" s="80"/>
      <c r="CN145" s="80"/>
      <c r="CO145" s="80"/>
      <c r="CP145" s="80"/>
      <c r="CQ145" s="80"/>
      <c r="CR145" s="80"/>
      <c r="CS145" s="80"/>
      <c r="CT145" s="80"/>
      <c r="CU145" s="80"/>
      <c r="CV145" s="80"/>
      <c r="CW145" s="80"/>
      <c r="CX145" s="80"/>
      <c r="CY145" s="80"/>
      <c r="CZ145" s="80"/>
      <c r="DA145" s="80"/>
      <c r="DB145" s="80"/>
      <c r="DC145" s="80"/>
      <c r="DD145" s="80"/>
      <c r="DE145" s="80"/>
      <c r="DF145" s="80"/>
      <c r="DG145" s="80"/>
      <c r="DH145" s="80"/>
      <c r="DI145" s="80"/>
      <c r="DJ145" s="80"/>
      <c r="DK145" s="80"/>
      <c r="DL145" s="80"/>
      <c r="DM145" s="80"/>
      <c r="DN145" s="80"/>
      <c r="DO145" s="80"/>
      <c r="DP145" s="80"/>
      <c r="DQ145" s="80"/>
      <c r="DR145" s="80"/>
      <c r="DS145" s="80"/>
      <c r="DT145" s="80"/>
      <c r="DU145" s="80"/>
      <c r="DV145" s="80"/>
      <c r="DW145" s="80"/>
      <c r="DX145" s="80"/>
      <c r="DY145" s="80"/>
      <c r="DZ145" s="80"/>
      <c r="EA145" s="80"/>
      <c r="EB145" s="80"/>
      <c r="EC145" s="80"/>
      <c r="ED145" s="80"/>
      <c r="EE145" s="80"/>
      <c r="EF145" s="80"/>
      <c r="EG145" s="80"/>
      <c r="EH145" s="80"/>
      <c r="EI145" s="80"/>
      <c r="EJ145" s="80"/>
      <c r="EK145" s="80"/>
      <c r="EL145" s="80"/>
      <c r="EM145" s="80"/>
      <c r="EN145" s="80"/>
      <c r="EO145" s="80"/>
      <c r="EP145" s="80"/>
      <c r="EQ145" s="80"/>
      <c r="ER145" s="80"/>
      <c r="ES145" s="80"/>
      <c r="ET145" s="80"/>
      <c r="EU145" s="80"/>
      <c r="EV145" s="80"/>
      <c r="EW145" s="80"/>
      <c r="EX145" s="80"/>
      <c r="EY145" s="80"/>
      <c r="EZ145" s="80"/>
      <c r="FA145" s="80"/>
      <c r="FB145" s="80"/>
      <c r="FC145" s="80"/>
      <c r="FD145" s="80"/>
      <c r="FE145" s="80"/>
      <c r="FF145" s="80"/>
      <c r="FG145" s="80"/>
      <c r="FH145" s="80"/>
      <c r="FI145" s="80"/>
      <c r="FJ145" s="80"/>
      <c r="FK145" s="80"/>
      <c r="FL145" s="80"/>
      <c r="FM145" s="80"/>
      <c r="FN145" s="80"/>
      <c r="FO145" s="80"/>
      <c r="FP145" s="80"/>
      <c r="FQ145" s="80"/>
      <c r="FR145" s="80"/>
      <c r="FS145" s="80"/>
      <c r="FT145" s="80"/>
      <c r="FU145" s="80"/>
      <c r="FV145" s="80"/>
      <c r="FW145" s="80"/>
      <c r="FX145" s="80"/>
      <c r="FY145" s="80"/>
      <c r="FZ145" s="80"/>
      <c r="GA145" s="80"/>
      <c r="GB145" s="80"/>
      <c r="GC145" s="80"/>
      <c r="GD145" s="80"/>
      <c r="GE145" s="80"/>
      <c r="GF145" s="80"/>
      <c r="GG145" s="80"/>
      <c r="GH145" s="80"/>
      <c r="GI145" s="80"/>
      <c r="GJ145" s="80"/>
      <c r="GK145" s="80"/>
      <c r="GL145" s="80"/>
      <c r="GM145" s="80"/>
      <c r="GN145" s="80"/>
      <c r="GO145" s="80"/>
      <c r="GP145" s="80"/>
      <c r="GQ145" s="80"/>
      <c r="GR145" s="80"/>
      <c r="GS145" s="80"/>
      <c r="GT145" s="80"/>
      <c r="GU145" s="80"/>
      <c r="GV145" s="80"/>
      <c r="GW145" s="80"/>
      <c r="GX145" s="80"/>
      <c r="GY145" s="80"/>
      <c r="GZ145" s="80"/>
      <c r="HA145" s="80"/>
      <c r="HB145" s="80"/>
      <c r="HC145" s="80"/>
      <c r="HD145" s="80"/>
      <c r="HE145" s="80"/>
      <c r="HF145" s="80"/>
      <c r="HG145" s="80"/>
      <c r="HH145" s="80"/>
      <c r="HI145" s="80"/>
      <c r="HJ145" s="80"/>
      <c r="HK145" s="80"/>
      <c r="HL145" s="80"/>
      <c r="HM145" s="80"/>
      <c r="HN145" s="80"/>
      <c r="HO145" s="80"/>
      <c r="HP145" s="80"/>
      <c r="HQ145" s="80"/>
      <c r="HR145" s="80"/>
      <c r="HS145" s="80"/>
      <c r="HT145" s="80"/>
      <c r="HU145" s="80"/>
      <c r="HV145" s="80"/>
      <c r="HW145" s="80"/>
      <c r="HX145" s="80"/>
      <c r="HY145" s="80"/>
      <c r="HZ145" s="80"/>
      <c r="IA145" s="80"/>
      <c r="IB145" s="80"/>
      <c r="IC145" s="80"/>
      <c r="ID145" s="80"/>
      <c r="IE145" s="80"/>
      <c r="IF145" s="80"/>
      <c r="IG145" s="80"/>
      <c r="IH145" s="80"/>
      <c r="II145" s="80"/>
      <c r="IJ145" s="80"/>
      <c r="IK145" s="80"/>
      <c r="IL145" s="80"/>
      <c r="IM145" s="80"/>
      <c r="IN145" s="80"/>
      <c r="IO145" s="80"/>
      <c r="IP145" s="80"/>
      <c r="IQ145" s="80"/>
      <c r="IR145" s="80"/>
      <c r="IS145" s="80"/>
      <c r="IT145" s="80"/>
      <c r="IU145" s="80"/>
    </row>
    <row r="146" spans="1:255" s="70" customFormat="1" ht="15" x14ac:dyDescent="0.2">
      <c r="A146" s="158" t="s">
        <v>172</v>
      </c>
      <c r="B146" s="159" t="s">
        <v>173</v>
      </c>
      <c r="C146" s="154">
        <v>25</v>
      </c>
      <c r="D146" s="155" t="s">
        <v>174</v>
      </c>
      <c r="E146" s="154">
        <v>0.61</v>
      </c>
      <c r="F146" s="162">
        <f>ROUND(C146*E146,2)</f>
        <v>15.25</v>
      </c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  <c r="CC146" s="80"/>
      <c r="CD146" s="80"/>
      <c r="CE146" s="80"/>
      <c r="CF146" s="80"/>
      <c r="CG146" s="80"/>
      <c r="CH146" s="80"/>
      <c r="CI146" s="80"/>
      <c r="CJ146" s="80"/>
      <c r="CK146" s="80"/>
      <c r="CL146" s="80"/>
      <c r="CM146" s="80"/>
      <c r="CN146" s="80"/>
      <c r="CO146" s="80"/>
      <c r="CP146" s="80"/>
      <c r="CQ146" s="80"/>
      <c r="CR146" s="80"/>
      <c r="CS146" s="80"/>
      <c r="CT146" s="80"/>
      <c r="CU146" s="80"/>
      <c r="CV146" s="80"/>
      <c r="CW146" s="80"/>
      <c r="CX146" s="80"/>
      <c r="CY146" s="80"/>
      <c r="CZ146" s="80"/>
      <c r="DA146" s="80"/>
      <c r="DB146" s="80"/>
      <c r="DC146" s="80"/>
      <c r="DD146" s="80"/>
      <c r="DE146" s="80"/>
      <c r="DF146" s="80"/>
      <c r="DG146" s="80"/>
      <c r="DH146" s="80"/>
      <c r="DI146" s="80"/>
      <c r="DJ146" s="80"/>
      <c r="DK146" s="80"/>
      <c r="DL146" s="80"/>
      <c r="DM146" s="80"/>
      <c r="DN146" s="80"/>
      <c r="DO146" s="80"/>
      <c r="DP146" s="80"/>
      <c r="DQ146" s="80"/>
      <c r="DR146" s="80"/>
      <c r="DS146" s="80"/>
      <c r="DT146" s="80"/>
      <c r="DU146" s="80"/>
      <c r="DV146" s="80"/>
      <c r="DW146" s="80"/>
      <c r="DX146" s="80"/>
      <c r="DY146" s="80"/>
      <c r="DZ146" s="80"/>
      <c r="EA146" s="80"/>
      <c r="EB146" s="80"/>
      <c r="EC146" s="80"/>
      <c r="ED146" s="80"/>
      <c r="EE146" s="80"/>
      <c r="EF146" s="80"/>
      <c r="EG146" s="80"/>
      <c r="EH146" s="80"/>
      <c r="EI146" s="80"/>
      <c r="EJ146" s="80"/>
      <c r="EK146" s="80"/>
      <c r="EL146" s="80"/>
      <c r="EM146" s="80"/>
      <c r="EN146" s="80"/>
      <c r="EO146" s="80"/>
      <c r="EP146" s="80"/>
      <c r="EQ146" s="80"/>
      <c r="ER146" s="80"/>
      <c r="ES146" s="80"/>
      <c r="ET146" s="80"/>
      <c r="EU146" s="80"/>
      <c r="EV146" s="80"/>
      <c r="EW146" s="80"/>
      <c r="EX146" s="80"/>
      <c r="EY146" s="80"/>
      <c r="EZ146" s="80"/>
      <c r="FA146" s="80"/>
      <c r="FB146" s="80"/>
      <c r="FC146" s="80"/>
      <c r="FD146" s="80"/>
      <c r="FE146" s="80"/>
      <c r="FF146" s="80"/>
      <c r="FG146" s="80"/>
      <c r="FH146" s="80"/>
      <c r="FI146" s="80"/>
      <c r="FJ146" s="80"/>
      <c r="FK146" s="80"/>
      <c r="FL146" s="80"/>
      <c r="FM146" s="80"/>
      <c r="FN146" s="80"/>
      <c r="FO146" s="80"/>
      <c r="FP146" s="80"/>
      <c r="FQ146" s="80"/>
      <c r="FR146" s="80"/>
      <c r="FS146" s="80"/>
      <c r="FT146" s="80"/>
      <c r="FU146" s="80"/>
      <c r="FV146" s="80"/>
      <c r="FW146" s="80"/>
      <c r="FX146" s="80"/>
      <c r="FY146" s="80"/>
      <c r="FZ146" s="80"/>
      <c r="GA146" s="80"/>
      <c r="GB146" s="80"/>
      <c r="GC146" s="80"/>
      <c r="GD146" s="80"/>
      <c r="GE146" s="80"/>
      <c r="GF146" s="80"/>
      <c r="GG146" s="80"/>
      <c r="GH146" s="80"/>
      <c r="GI146" s="80"/>
      <c r="GJ146" s="80"/>
      <c r="GK146" s="80"/>
      <c r="GL146" s="80"/>
      <c r="GM146" s="80"/>
      <c r="GN146" s="80"/>
      <c r="GO146" s="80"/>
      <c r="GP146" s="80"/>
      <c r="GQ146" s="80"/>
      <c r="GR146" s="80"/>
      <c r="GS146" s="80"/>
      <c r="GT146" s="80"/>
      <c r="GU146" s="80"/>
      <c r="GV146" s="80"/>
      <c r="GW146" s="80"/>
      <c r="GX146" s="80"/>
      <c r="GY146" s="80"/>
      <c r="GZ146" s="80"/>
      <c r="HA146" s="80"/>
      <c r="HB146" s="80"/>
      <c r="HC146" s="80"/>
      <c r="HD146" s="80"/>
      <c r="HE146" s="80"/>
      <c r="HF146" s="80"/>
      <c r="HG146" s="80"/>
      <c r="HH146" s="80"/>
      <c r="HI146" s="80"/>
      <c r="HJ146" s="80"/>
      <c r="HK146" s="80"/>
      <c r="HL146" s="80"/>
      <c r="HM146" s="80"/>
      <c r="HN146" s="80"/>
      <c r="HO146" s="80"/>
      <c r="HP146" s="80"/>
      <c r="HQ146" s="80"/>
      <c r="HR146" s="80"/>
      <c r="HS146" s="80"/>
      <c r="HT146" s="80"/>
      <c r="HU146" s="80"/>
      <c r="HV146" s="80"/>
      <c r="HW146" s="80"/>
      <c r="HX146" s="80"/>
      <c r="HY146" s="80"/>
      <c r="HZ146" s="80"/>
      <c r="IA146" s="80"/>
      <c r="IB146" s="80"/>
      <c r="IC146" s="80"/>
      <c r="ID146" s="80"/>
      <c r="IE146" s="80"/>
      <c r="IF146" s="80"/>
      <c r="IG146" s="80"/>
      <c r="IH146" s="80"/>
      <c r="II146" s="80"/>
      <c r="IJ146" s="80"/>
      <c r="IK146" s="80"/>
      <c r="IL146" s="80"/>
      <c r="IM146" s="80"/>
      <c r="IN146" s="80"/>
      <c r="IO146" s="80"/>
      <c r="IP146" s="80"/>
      <c r="IQ146" s="80"/>
      <c r="IR146" s="80"/>
      <c r="IS146" s="80"/>
      <c r="IT146" s="80"/>
      <c r="IU146" s="80"/>
    </row>
    <row r="147" spans="1:255" s="78" customFormat="1" ht="15" x14ac:dyDescent="0.2">
      <c r="A147" s="158"/>
      <c r="B147" s="159"/>
      <c r="C147" s="154"/>
      <c r="D147" s="155"/>
      <c r="E147" s="154"/>
      <c r="F147" s="162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0"/>
      <c r="CJ147" s="80"/>
      <c r="CK147" s="80"/>
      <c r="CL147" s="80"/>
      <c r="CM147" s="80"/>
      <c r="CN147" s="80"/>
      <c r="CO147" s="80"/>
      <c r="CP147" s="80"/>
      <c r="CQ147" s="80"/>
      <c r="CR147" s="80"/>
      <c r="CS147" s="80"/>
      <c r="CT147" s="80"/>
      <c r="CU147" s="80"/>
      <c r="CV147" s="80"/>
      <c r="CW147" s="80"/>
      <c r="CX147" s="80"/>
      <c r="CY147" s="80"/>
      <c r="CZ147" s="80"/>
      <c r="DA147" s="80"/>
      <c r="DB147" s="80"/>
      <c r="DC147" s="80"/>
      <c r="DD147" s="80"/>
      <c r="DE147" s="80"/>
      <c r="DF147" s="80"/>
      <c r="DG147" s="80"/>
      <c r="DH147" s="80"/>
      <c r="DI147" s="80"/>
      <c r="DJ147" s="80"/>
      <c r="DK147" s="80"/>
      <c r="DL147" s="80"/>
      <c r="DM147" s="80"/>
      <c r="DN147" s="80"/>
      <c r="DO147" s="80"/>
      <c r="DP147" s="80"/>
      <c r="DQ147" s="80"/>
      <c r="DR147" s="80"/>
      <c r="DS147" s="80"/>
      <c r="DT147" s="80"/>
      <c r="DU147" s="80"/>
      <c r="DV147" s="80"/>
      <c r="DW147" s="80"/>
      <c r="DX147" s="80"/>
      <c r="DY147" s="80"/>
      <c r="DZ147" s="80"/>
      <c r="EA147" s="80"/>
      <c r="EB147" s="80"/>
      <c r="EC147" s="80"/>
      <c r="ED147" s="80"/>
      <c r="EE147" s="80"/>
      <c r="EF147" s="80"/>
      <c r="EG147" s="80"/>
      <c r="EH147" s="80"/>
      <c r="EI147" s="80"/>
      <c r="EJ147" s="80"/>
      <c r="EK147" s="80"/>
      <c r="EL147" s="80"/>
      <c r="EM147" s="80"/>
      <c r="EN147" s="80"/>
      <c r="EO147" s="80"/>
      <c r="EP147" s="80"/>
      <c r="EQ147" s="80"/>
      <c r="ER147" s="80"/>
      <c r="ES147" s="80"/>
      <c r="ET147" s="80"/>
      <c r="EU147" s="80"/>
      <c r="EV147" s="80"/>
      <c r="EW147" s="80"/>
      <c r="EX147" s="80"/>
      <c r="EY147" s="80"/>
      <c r="EZ147" s="80"/>
      <c r="FA147" s="80"/>
      <c r="FB147" s="80"/>
      <c r="FC147" s="80"/>
      <c r="FD147" s="80"/>
      <c r="FE147" s="80"/>
      <c r="FF147" s="80"/>
      <c r="FG147" s="80"/>
      <c r="FH147" s="80"/>
      <c r="FI147" s="80"/>
      <c r="FJ147" s="80"/>
      <c r="FK147" s="80"/>
      <c r="FL147" s="80"/>
      <c r="FM147" s="80"/>
      <c r="FN147" s="80"/>
      <c r="FO147" s="80"/>
      <c r="FP147" s="80"/>
      <c r="FQ147" s="80"/>
      <c r="FR147" s="80"/>
      <c r="FS147" s="80"/>
      <c r="FT147" s="80"/>
      <c r="FU147" s="80"/>
      <c r="FV147" s="80"/>
      <c r="FW147" s="80"/>
      <c r="FX147" s="80"/>
      <c r="FY147" s="80"/>
      <c r="FZ147" s="80"/>
      <c r="GA147" s="80"/>
      <c r="GB147" s="80"/>
      <c r="GC147" s="80"/>
      <c r="GD147" s="80"/>
      <c r="GE147" s="80"/>
      <c r="GF147" s="80"/>
      <c r="GG147" s="80"/>
      <c r="GH147" s="80"/>
      <c r="GI147" s="80"/>
      <c r="GJ147" s="80"/>
      <c r="GK147" s="80"/>
      <c r="GL147" s="80"/>
      <c r="GM147" s="80"/>
      <c r="GN147" s="80"/>
      <c r="GO147" s="80"/>
      <c r="GP147" s="80"/>
      <c r="GQ147" s="80"/>
      <c r="GR147" s="80"/>
      <c r="GS147" s="80"/>
      <c r="GT147" s="80"/>
      <c r="GU147" s="80"/>
      <c r="GV147" s="80"/>
      <c r="GW147" s="80"/>
      <c r="GX147" s="80"/>
      <c r="GY147" s="80"/>
      <c r="GZ147" s="80"/>
      <c r="HA147" s="80"/>
      <c r="HB147" s="80"/>
      <c r="HC147" s="80"/>
      <c r="HD147" s="80"/>
      <c r="HE147" s="80"/>
      <c r="HF147" s="80"/>
      <c r="HG147" s="80"/>
      <c r="HH147" s="80"/>
      <c r="HI147" s="80"/>
      <c r="HJ147" s="80"/>
      <c r="HK147" s="80"/>
      <c r="HL147" s="80"/>
      <c r="HM147" s="80"/>
      <c r="HN147" s="80"/>
      <c r="HO147" s="80"/>
      <c r="HP147" s="80"/>
      <c r="HQ147" s="80"/>
      <c r="HR147" s="80"/>
      <c r="HS147" s="80"/>
      <c r="HT147" s="80"/>
      <c r="HU147" s="80"/>
      <c r="HV147" s="80"/>
      <c r="HW147" s="80"/>
      <c r="HX147" s="80"/>
      <c r="HY147" s="80"/>
      <c r="HZ147" s="80"/>
      <c r="IA147" s="80"/>
      <c r="IB147" s="80"/>
      <c r="IC147" s="80"/>
      <c r="ID147" s="80"/>
      <c r="IE147" s="80"/>
      <c r="IF147" s="80"/>
      <c r="IG147" s="80"/>
      <c r="IH147" s="80"/>
      <c r="II147" s="80"/>
      <c r="IJ147" s="80"/>
      <c r="IK147" s="80"/>
      <c r="IL147" s="80"/>
      <c r="IM147" s="80"/>
      <c r="IN147" s="80"/>
      <c r="IO147" s="80"/>
      <c r="IP147" s="80"/>
      <c r="IQ147" s="80"/>
      <c r="IR147" s="80"/>
      <c r="IS147" s="80"/>
      <c r="IT147" s="80"/>
      <c r="IU147" s="80"/>
    </row>
    <row r="148" spans="1:255" s="78" customFormat="1" ht="15" x14ac:dyDescent="0.2">
      <c r="A148" s="158" t="s">
        <v>175</v>
      </c>
      <c r="B148" s="169" t="s">
        <v>176</v>
      </c>
      <c r="C148" s="154">
        <v>0.05</v>
      </c>
      <c r="D148" s="155" t="s">
        <v>161</v>
      </c>
      <c r="E148" s="154">
        <v>709.35</v>
      </c>
      <c r="F148" s="162">
        <f>ROUND(C148*E148,2)</f>
        <v>35.47</v>
      </c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0"/>
      <c r="CJ148" s="80"/>
      <c r="CK148" s="80"/>
      <c r="CL148" s="80"/>
      <c r="CM148" s="80"/>
      <c r="CN148" s="80"/>
      <c r="CO148" s="80"/>
      <c r="CP148" s="80"/>
      <c r="CQ148" s="80"/>
      <c r="CR148" s="80"/>
      <c r="CS148" s="80"/>
      <c r="CT148" s="80"/>
      <c r="CU148" s="80"/>
      <c r="CV148" s="80"/>
      <c r="CW148" s="80"/>
      <c r="CX148" s="80"/>
      <c r="CY148" s="80"/>
      <c r="CZ148" s="80"/>
      <c r="DA148" s="80"/>
      <c r="DB148" s="80"/>
      <c r="DC148" s="80"/>
      <c r="DD148" s="80"/>
      <c r="DE148" s="80"/>
      <c r="DF148" s="80"/>
      <c r="DG148" s="80"/>
      <c r="DH148" s="80"/>
      <c r="DI148" s="80"/>
      <c r="DJ148" s="80"/>
      <c r="DK148" s="80"/>
      <c r="DL148" s="80"/>
      <c r="DM148" s="80"/>
      <c r="DN148" s="80"/>
      <c r="DO148" s="80"/>
      <c r="DP148" s="80"/>
      <c r="DQ148" s="80"/>
      <c r="DR148" s="80"/>
      <c r="DS148" s="80"/>
      <c r="DT148" s="80"/>
      <c r="DU148" s="80"/>
      <c r="DV148" s="80"/>
      <c r="DW148" s="80"/>
      <c r="DX148" s="80"/>
      <c r="DY148" s="80"/>
      <c r="DZ148" s="80"/>
      <c r="EA148" s="80"/>
      <c r="EB148" s="80"/>
      <c r="EC148" s="80"/>
      <c r="ED148" s="80"/>
      <c r="EE148" s="80"/>
      <c r="EF148" s="80"/>
      <c r="EG148" s="80"/>
      <c r="EH148" s="80"/>
      <c r="EI148" s="80"/>
      <c r="EJ148" s="80"/>
      <c r="EK148" s="80"/>
      <c r="EL148" s="80"/>
      <c r="EM148" s="80"/>
      <c r="EN148" s="80"/>
      <c r="EO148" s="80"/>
      <c r="EP148" s="80"/>
      <c r="EQ148" s="80"/>
      <c r="ER148" s="80"/>
      <c r="ES148" s="80"/>
      <c r="ET148" s="80"/>
      <c r="EU148" s="80"/>
      <c r="EV148" s="80"/>
      <c r="EW148" s="80"/>
      <c r="EX148" s="80"/>
      <c r="EY148" s="80"/>
      <c r="EZ148" s="80"/>
      <c r="FA148" s="80"/>
      <c r="FB148" s="80"/>
      <c r="FC148" s="80"/>
      <c r="FD148" s="80"/>
      <c r="FE148" s="80"/>
      <c r="FF148" s="80"/>
      <c r="FG148" s="80"/>
      <c r="FH148" s="80"/>
      <c r="FI148" s="80"/>
      <c r="FJ148" s="80"/>
      <c r="FK148" s="80"/>
      <c r="FL148" s="80"/>
      <c r="FM148" s="80"/>
      <c r="FN148" s="80"/>
      <c r="FO148" s="80"/>
      <c r="FP148" s="80"/>
      <c r="FQ148" s="80"/>
      <c r="FR148" s="80"/>
      <c r="FS148" s="80"/>
      <c r="FT148" s="80"/>
      <c r="FU148" s="80"/>
      <c r="FV148" s="80"/>
      <c r="FW148" s="80"/>
      <c r="FX148" s="80"/>
      <c r="FY148" s="80"/>
      <c r="FZ148" s="80"/>
      <c r="GA148" s="80"/>
      <c r="GB148" s="80"/>
      <c r="GC148" s="80"/>
      <c r="GD148" s="80"/>
      <c r="GE148" s="80"/>
      <c r="GF148" s="80"/>
      <c r="GG148" s="80"/>
      <c r="GH148" s="80"/>
      <c r="GI148" s="80"/>
      <c r="GJ148" s="80"/>
      <c r="GK148" s="80"/>
      <c r="GL148" s="80"/>
      <c r="GM148" s="80"/>
      <c r="GN148" s="80"/>
      <c r="GO148" s="80"/>
      <c r="GP148" s="80"/>
      <c r="GQ148" s="80"/>
      <c r="GR148" s="80"/>
      <c r="GS148" s="80"/>
      <c r="GT148" s="80"/>
      <c r="GU148" s="80"/>
      <c r="GV148" s="80"/>
      <c r="GW148" s="80"/>
      <c r="GX148" s="80"/>
      <c r="GY148" s="80"/>
      <c r="GZ148" s="80"/>
      <c r="HA148" s="80"/>
      <c r="HB148" s="80"/>
      <c r="HC148" s="80"/>
      <c r="HD148" s="80"/>
      <c r="HE148" s="80"/>
      <c r="HF148" s="80"/>
      <c r="HG148" s="80"/>
      <c r="HH148" s="80"/>
      <c r="HI148" s="80"/>
      <c r="HJ148" s="80"/>
      <c r="HK148" s="80"/>
      <c r="HL148" s="80"/>
      <c r="HM148" s="80"/>
      <c r="HN148" s="80"/>
      <c r="HO148" s="80"/>
      <c r="HP148" s="80"/>
      <c r="HQ148" s="80"/>
      <c r="HR148" s="80"/>
      <c r="HS148" s="80"/>
      <c r="HT148" s="80"/>
      <c r="HU148" s="80"/>
      <c r="HV148" s="80"/>
      <c r="HW148" s="80"/>
      <c r="HX148" s="80"/>
      <c r="HY148" s="80"/>
      <c r="HZ148" s="80"/>
      <c r="IA148" s="80"/>
      <c r="IB148" s="80"/>
      <c r="IC148" s="80"/>
      <c r="ID148" s="80"/>
      <c r="IE148" s="80"/>
      <c r="IF148" s="80"/>
      <c r="IG148" s="80"/>
      <c r="IH148" s="80"/>
      <c r="II148" s="80"/>
      <c r="IJ148" s="80"/>
      <c r="IK148" s="80"/>
      <c r="IL148" s="80"/>
      <c r="IM148" s="80"/>
      <c r="IN148" s="80"/>
      <c r="IO148" s="80"/>
      <c r="IP148" s="80"/>
      <c r="IQ148" s="80"/>
      <c r="IR148" s="80"/>
      <c r="IS148" s="80"/>
      <c r="IT148" s="80"/>
      <c r="IU148" s="80"/>
    </row>
    <row r="149" spans="1:255" s="78" customFormat="1" ht="15" x14ac:dyDescent="0.2">
      <c r="A149" s="158"/>
      <c r="B149" s="170"/>
      <c r="C149" s="171"/>
      <c r="D149" s="172"/>
      <c r="E149" s="173"/>
      <c r="F149" s="174">
        <f>SUM(F138:F148)</f>
        <v>744.81999999999994</v>
      </c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  <c r="CN149" s="80"/>
      <c r="CO149" s="80"/>
      <c r="CP149" s="80"/>
      <c r="CQ149" s="80"/>
      <c r="CR149" s="80"/>
      <c r="CS149" s="80"/>
      <c r="CT149" s="80"/>
      <c r="CU149" s="80"/>
      <c r="CV149" s="80"/>
      <c r="CW149" s="80"/>
      <c r="CX149" s="80"/>
      <c r="CY149" s="80"/>
      <c r="CZ149" s="80"/>
      <c r="DA149" s="80"/>
      <c r="DB149" s="80"/>
      <c r="DC149" s="80"/>
      <c r="DD149" s="80"/>
      <c r="DE149" s="80"/>
      <c r="DF149" s="80"/>
      <c r="DG149" s="80"/>
      <c r="DH149" s="80"/>
      <c r="DI149" s="80"/>
      <c r="DJ149" s="80"/>
      <c r="DK149" s="80"/>
      <c r="DL149" s="80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80"/>
      <c r="DY149" s="80"/>
      <c r="DZ149" s="80"/>
      <c r="EA149" s="80"/>
      <c r="EB149" s="80"/>
      <c r="EC149" s="80"/>
      <c r="ED149" s="80"/>
      <c r="EE149" s="80"/>
      <c r="EF149" s="80"/>
      <c r="EG149" s="80"/>
      <c r="EH149" s="80"/>
      <c r="EI149" s="80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80"/>
      <c r="FG149" s="80"/>
      <c r="FH149" s="80"/>
      <c r="FI149" s="80"/>
      <c r="FJ149" s="80"/>
      <c r="FK149" s="80"/>
      <c r="FL149" s="80"/>
      <c r="FM149" s="80"/>
      <c r="FN149" s="80"/>
      <c r="FO149" s="80"/>
      <c r="FP149" s="80"/>
      <c r="FQ149" s="80"/>
      <c r="FR149" s="80"/>
      <c r="FS149" s="80"/>
      <c r="FT149" s="80"/>
      <c r="FU149" s="80"/>
      <c r="FV149" s="80"/>
      <c r="FW149" s="80"/>
      <c r="FX149" s="80"/>
      <c r="FY149" s="80"/>
      <c r="FZ149" s="80"/>
      <c r="GA149" s="80"/>
      <c r="GB149" s="80"/>
      <c r="GC149" s="80"/>
      <c r="GD149" s="80"/>
      <c r="GE149" s="80"/>
      <c r="GF149" s="80"/>
      <c r="GG149" s="80"/>
      <c r="GH149" s="80"/>
      <c r="GI149" s="80"/>
      <c r="GJ149" s="80"/>
      <c r="GK149" s="80"/>
      <c r="GL149" s="80"/>
      <c r="GM149" s="80"/>
      <c r="GN149" s="80"/>
      <c r="GO149" s="80"/>
      <c r="GP149" s="80"/>
      <c r="GQ149" s="80"/>
      <c r="GR149" s="80"/>
      <c r="GS149" s="80"/>
      <c r="GT149" s="80"/>
      <c r="GU149" s="80"/>
      <c r="GV149" s="80"/>
      <c r="GW149" s="80"/>
      <c r="GX149" s="80"/>
      <c r="GY149" s="80"/>
      <c r="GZ149" s="80"/>
      <c r="HA149" s="80"/>
      <c r="HB149" s="80"/>
      <c r="HC149" s="80"/>
      <c r="HD149" s="80"/>
      <c r="HE149" s="80"/>
      <c r="HF149" s="80"/>
      <c r="HG149" s="80"/>
      <c r="HH149" s="80"/>
      <c r="HI149" s="80"/>
      <c r="HJ149" s="80"/>
      <c r="HK149" s="80"/>
      <c r="HL149" s="80"/>
      <c r="HM149" s="80"/>
      <c r="HN149" s="80"/>
      <c r="HO149" s="80"/>
      <c r="HP149" s="80"/>
      <c r="HQ149" s="80"/>
      <c r="HR149" s="80"/>
      <c r="HS149" s="80"/>
      <c r="HT149" s="80"/>
      <c r="HU149" s="80"/>
      <c r="HV149" s="80"/>
      <c r="HW149" s="80"/>
      <c r="HX149" s="80"/>
      <c r="HY149" s="80"/>
      <c r="HZ149" s="80"/>
      <c r="IA149" s="80"/>
      <c r="IB149" s="80"/>
      <c r="IC149" s="80"/>
      <c r="ID149" s="80"/>
      <c r="IE149" s="80"/>
      <c r="IF149" s="80"/>
      <c r="IG149" s="80"/>
      <c r="IH149" s="80"/>
      <c r="II149" s="80"/>
      <c r="IJ149" s="80"/>
      <c r="IK149" s="80"/>
      <c r="IL149" s="80"/>
      <c r="IM149" s="80"/>
      <c r="IN149" s="80"/>
      <c r="IO149" s="80"/>
      <c r="IP149" s="80"/>
      <c r="IQ149" s="80"/>
      <c r="IR149" s="80"/>
      <c r="IS149" s="80"/>
      <c r="IT149" s="80"/>
      <c r="IU149" s="80"/>
    </row>
    <row r="150" spans="1:255" s="78" customFormat="1" ht="15" x14ac:dyDescent="0.2">
      <c r="A150" s="158"/>
      <c r="B150" s="163"/>
      <c r="C150" s="156"/>
      <c r="D150" s="155"/>
      <c r="E150" s="175"/>
      <c r="F150" s="176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80"/>
      <c r="CJ150" s="80"/>
      <c r="CK150" s="80"/>
      <c r="CL150" s="80"/>
      <c r="CM150" s="80"/>
      <c r="CN150" s="80"/>
      <c r="CO150" s="80"/>
      <c r="CP150" s="80"/>
      <c r="CQ150" s="80"/>
      <c r="CR150" s="80"/>
      <c r="CS150" s="80"/>
      <c r="CT150" s="80"/>
      <c r="CU150" s="80"/>
      <c r="CV150" s="80"/>
      <c r="CW150" s="80"/>
      <c r="CX150" s="80"/>
      <c r="CY150" s="80"/>
      <c r="CZ150" s="80"/>
      <c r="DA150" s="80"/>
      <c r="DB150" s="80"/>
      <c r="DC150" s="80"/>
      <c r="DD150" s="80"/>
      <c r="DE150" s="80"/>
      <c r="DF150" s="80"/>
      <c r="DG150" s="80"/>
      <c r="DH150" s="80"/>
      <c r="DI150" s="80"/>
      <c r="DJ150" s="80"/>
      <c r="DK150" s="80"/>
      <c r="DL150" s="80"/>
      <c r="DM150" s="80"/>
      <c r="DN150" s="80"/>
      <c r="DO150" s="80"/>
      <c r="DP150" s="80"/>
      <c r="DQ150" s="80"/>
      <c r="DR150" s="80"/>
      <c r="DS150" s="80"/>
      <c r="DT150" s="80"/>
      <c r="DU150" s="80"/>
      <c r="DV150" s="80"/>
      <c r="DW150" s="80"/>
      <c r="DX150" s="80"/>
      <c r="DY150" s="80"/>
      <c r="DZ150" s="80"/>
      <c r="EA150" s="80"/>
      <c r="EB150" s="80"/>
      <c r="EC150" s="80"/>
      <c r="ED150" s="80"/>
      <c r="EE150" s="80"/>
      <c r="EF150" s="80"/>
      <c r="EG150" s="80"/>
      <c r="EH150" s="80"/>
      <c r="EI150" s="80"/>
      <c r="EJ150" s="80"/>
      <c r="EK150" s="80"/>
      <c r="EL150" s="80"/>
      <c r="EM150" s="80"/>
      <c r="EN150" s="80"/>
      <c r="EO150" s="80"/>
      <c r="EP150" s="80"/>
      <c r="EQ150" s="80"/>
      <c r="ER150" s="80"/>
      <c r="ES150" s="80"/>
      <c r="ET150" s="80"/>
      <c r="EU150" s="80"/>
      <c r="EV150" s="80"/>
      <c r="EW150" s="80"/>
      <c r="EX150" s="80"/>
      <c r="EY150" s="80"/>
      <c r="EZ150" s="80"/>
      <c r="FA150" s="80"/>
      <c r="FB150" s="80"/>
      <c r="FC150" s="80"/>
      <c r="FD150" s="80"/>
      <c r="FE150" s="80"/>
      <c r="FF150" s="80"/>
      <c r="FG150" s="80"/>
      <c r="FH150" s="80"/>
      <c r="FI150" s="80"/>
      <c r="FJ150" s="80"/>
      <c r="FK150" s="80"/>
      <c r="FL150" s="80"/>
      <c r="FM150" s="80"/>
      <c r="FN150" s="80"/>
      <c r="FO150" s="80"/>
      <c r="FP150" s="80"/>
      <c r="FQ150" s="80"/>
      <c r="FR150" s="80"/>
      <c r="FS150" s="80"/>
      <c r="FT150" s="80"/>
      <c r="FU150" s="80"/>
      <c r="FV150" s="80"/>
      <c r="FW150" s="80"/>
      <c r="FX150" s="80"/>
      <c r="FY150" s="80"/>
      <c r="FZ150" s="80"/>
      <c r="GA150" s="80"/>
      <c r="GB150" s="80"/>
      <c r="GC150" s="80"/>
      <c r="GD150" s="80"/>
      <c r="GE150" s="80"/>
      <c r="GF150" s="80"/>
      <c r="GG150" s="80"/>
      <c r="GH150" s="80"/>
      <c r="GI150" s="80"/>
      <c r="GJ150" s="80"/>
      <c r="GK150" s="80"/>
      <c r="GL150" s="80"/>
      <c r="GM150" s="80"/>
      <c r="GN150" s="80"/>
      <c r="GO150" s="80"/>
      <c r="GP150" s="80"/>
      <c r="GQ150" s="80"/>
      <c r="GR150" s="80"/>
      <c r="GS150" s="80"/>
      <c r="GT150" s="80"/>
      <c r="GU150" s="80"/>
      <c r="GV150" s="80"/>
      <c r="GW150" s="80"/>
      <c r="GX150" s="80"/>
      <c r="GY150" s="80"/>
      <c r="GZ150" s="80"/>
      <c r="HA150" s="80"/>
      <c r="HB150" s="80"/>
      <c r="HC150" s="80"/>
      <c r="HD150" s="80"/>
      <c r="HE150" s="80"/>
      <c r="HF150" s="80"/>
      <c r="HG150" s="80"/>
      <c r="HH150" s="80"/>
      <c r="HI150" s="80"/>
      <c r="HJ150" s="80"/>
      <c r="HK150" s="80"/>
      <c r="HL150" s="80"/>
      <c r="HM150" s="80"/>
      <c r="HN150" s="80"/>
      <c r="HO150" s="80"/>
      <c r="HP150" s="80"/>
      <c r="HQ150" s="80"/>
      <c r="HR150" s="80"/>
      <c r="HS150" s="80"/>
      <c r="HT150" s="80"/>
      <c r="HU150" s="80"/>
      <c r="HV150" s="80"/>
      <c r="HW150" s="80"/>
      <c r="HX150" s="80"/>
      <c r="HY150" s="80"/>
      <c r="HZ150" s="80"/>
      <c r="IA150" s="80"/>
      <c r="IB150" s="80"/>
      <c r="IC150" s="80"/>
      <c r="ID150" s="80"/>
      <c r="IE150" s="80"/>
      <c r="IF150" s="80"/>
      <c r="IG150" s="80"/>
      <c r="IH150" s="80"/>
      <c r="II150" s="80"/>
      <c r="IJ150" s="80"/>
      <c r="IK150" s="80"/>
      <c r="IL150" s="80"/>
      <c r="IM150" s="80"/>
      <c r="IN150" s="80"/>
      <c r="IO150" s="80"/>
      <c r="IP150" s="80"/>
      <c r="IQ150" s="80"/>
      <c r="IR150" s="80"/>
      <c r="IS150" s="80"/>
      <c r="IT150" s="80"/>
      <c r="IU150" s="80"/>
    </row>
    <row r="151" spans="1:255" s="78" customFormat="1" ht="15" x14ac:dyDescent="0.2">
      <c r="A151" s="158" t="s">
        <v>177</v>
      </c>
      <c r="B151" s="159" t="s">
        <v>178</v>
      </c>
      <c r="C151" s="154">
        <v>14</v>
      </c>
      <c r="D151" s="155" t="s">
        <v>179</v>
      </c>
      <c r="E151" s="154">
        <v>744.82</v>
      </c>
      <c r="F151" s="162">
        <f>+E151/C151</f>
        <v>53.201428571428572</v>
      </c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/>
      <c r="CJ151" s="80"/>
      <c r="CK151" s="80"/>
      <c r="CL151" s="80"/>
      <c r="CM151" s="80"/>
      <c r="CN151" s="80"/>
      <c r="CO151" s="80"/>
      <c r="CP151" s="80"/>
      <c r="CQ151" s="80"/>
      <c r="CR151" s="80"/>
      <c r="CS151" s="80"/>
      <c r="CT151" s="80"/>
      <c r="CU151" s="80"/>
      <c r="CV151" s="80"/>
      <c r="CW151" s="80"/>
      <c r="CX151" s="80"/>
      <c r="CY151" s="80"/>
      <c r="CZ151" s="80"/>
      <c r="DA151" s="80"/>
      <c r="DB151" s="80"/>
      <c r="DC151" s="80"/>
      <c r="DD151" s="80"/>
      <c r="DE151" s="80"/>
      <c r="DF151" s="80"/>
      <c r="DG151" s="80"/>
      <c r="DH151" s="80"/>
      <c r="DI151" s="80"/>
      <c r="DJ151" s="80"/>
      <c r="DK151" s="80"/>
      <c r="DL151" s="80"/>
      <c r="DM151" s="80"/>
      <c r="DN151" s="80"/>
      <c r="DO151" s="80"/>
      <c r="DP151" s="80"/>
      <c r="DQ151" s="80"/>
      <c r="DR151" s="80"/>
      <c r="DS151" s="80"/>
      <c r="DT151" s="80"/>
      <c r="DU151" s="80"/>
      <c r="DV151" s="80"/>
      <c r="DW151" s="80"/>
      <c r="DX151" s="80"/>
      <c r="DY151" s="80"/>
      <c r="DZ151" s="80"/>
      <c r="EA151" s="80"/>
      <c r="EB151" s="80"/>
      <c r="EC151" s="80"/>
      <c r="ED151" s="80"/>
      <c r="EE151" s="80"/>
      <c r="EF151" s="80"/>
      <c r="EG151" s="80"/>
      <c r="EH151" s="80"/>
      <c r="EI151" s="80"/>
      <c r="EJ151" s="80"/>
      <c r="EK151" s="80"/>
      <c r="EL151" s="80"/>
      <c r="EM151" s="80"/>
      <c r="EN151" s="80"/>
      <c r="EO151" s="80"/>
      <c r="EP151" s="80"/>
      <c r="EQ151" s="80"/>
      <c r="ER151" s="80"/>
      <c r="ES151" s="80"/>
      <c r="ET151" s="80"/>
      <c r="EU151" s="80"/>
      <c r="EV151" s="80"/>
      <c r="EW151" s="80"/>
      <c r="EX151" s="80"/>
      <c r="EY151" s="80"/>
      <c r="EZ151" s="80"/>
      <c r="FA151" s="80"/>
      <c r="FB151" s="80"/>
      <c r="FC151" s="80"/>
      <c r="FD151" s="80"/>
      <c r="FE151" s="80"/>
      <c r="FF151" s="80"/>
      <c r="FG151" s="80"/>
      <c r="FH151" s="80"/>
      <c r="FI151" s="80"/>
      <c r="FJ151" s="80"/>
      <c r="FK151" s="80"/>
      <c r="FL151" s="80"/>
      <c r="FM151" s="80"/>
      <c r="FN151" s="80"/>
      <c r="FO151" s="80"/>
      <c r="FP151" s="80"/>
      <c r="FQ151" s="80"/>
      <c r="FR151" s="80"/>
      <c r="FS151" s="80"/>
      <c r="FT151" s="80"/>
      <c r="FU151" s="80"/>
      <c r="FV151" s="80"/>
      <c r="FW151" s="80"/>
      <c r="FX151" s="80"/>
      <c r="FY151" s="80"/>
      <c r="FZ151" s="80"/>
      <c r="GA151" s="80"/>
      <c r="GB151" s="80"/>
      <c r="GC151" s="80"/>
      <c r="GD151" s="80"/>
      <c r="GE151" s="80"/>
      <c r="GF151" s="80"/>
      <c r="GG151" s="80"/>
      <c r="GH151" s="80"/>
      <c r="GI151" s="80"/>
      <c r="GJ151" s="80"/>
      <c r="GK151" s="80"/>
      <c r="GL151" s="80"/>
      <c r="GM151" s="80"/>
      <c r="GN151" s="80"/>
      <c r="GO151" s="80"/>
      <c r="GP151" s="80"/>
      <c r="GQ151" s="80"/>
      <c r="GR151" s="80"/>
      <c r="GS151" s="80"/>
      <c r="GT151" s="80"/>
      <c r="GU151" s="80"/>
      <c r="GV151" s="80"/>
      <c r="GW151" s="80"/>
      <c r="GX151" s="80"/>
      <c r="GY151" s="80"/>
      <c r="GZ151" s="80"/>
      <c r="HA151" s="80"/>
      <c r="HB151" s="80"/>
      <c r="HC151" s="80"/>
      <c r="HD151" s="80"/>
      <c r="HE151" s="80"/>
      <c r="HF151" s="80"/>
      <c r="HG151" s="80"/>
      <c r="HH151" s="80"/>
      <c r="HI151" s="80"/>
      <c r="HJ151" s="80"/>
      <c r="HK151" s="80"/>
      <c r="HL151" s="80"/>
      <c r="HM151" s="80"/>
      <c r="HN151" s="80"/>
      <c r="HO151" s="80"/>
      <c r="HP151" s="80"/>
      <c r="HQ151" s="80"/>
      <c r="HR151" s="80"/>
      <c r="HS151" s="80"/>
      <c r="HT151" s="80"/>
      <c r="HU151" s="80"/>
      <c r="HV151" s="80"/>
      <c r="HW151" s="80"/>
      <c r="HX151" s="80"/>
      <c r="HY151" s="80"/>
      <c r="HZ151" s="80"/>
      <c r="IA151" s="80"/>
      <c r="IB151" s="80"/>
      <c r="IC151" s="80"/>
      <c r="ID151" s="80"/>
      <c r="IE151" s="80"/>
      <c r="IF151" s="80"/>
      <c r="IG151" s="80"/>
      <c r="IH151" s="80"/>
      <c r="II151" s="80"/>
      <c r="IJ151" s="80"/>
      <c r="IK151" s="80"/>
      <c r="IL151" s="80"/>
      <c r="IM151" s="80"/>
      <c r="IN151" s="80"/>
      <c r="IO151" s="80"/>
      <c r="IP151" s="80"/>
      <c r="IQ151" s="80"/>
      <c r="IR151" s="80"/>
      <c r="IS151" s="80"/>
      <c r="IT151" s="80"/>
      <c r="IU151" s="80"/>
    </row>
    <row r="152" spans="1:255" s="78" customFormat="1" ht="15" x14ac:dyDescent="0.2">
      <c r="A152" s="158"/>
      <c r="B152" s="159"/>
      <c r="C152" s="154"/>
      <c r="D152" s="155"/>
      <c r="E152" s="177"/>
      <c r="F152" s="157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0"/>
      <c r="CI152" s="80"/>
      <c r="CJ152" s="80"/>
      <c r="CK152" s="80"/>
      <c r="CL152" s="80"/>
      <c r="CM152" s="80"/>
      <c r="CN152" s="80"/>
      <c r="CO152" s="80"/>
      <c r="CP152" s="80"/>
      <c r="CQ152" s="80"/>
      <c r="CR152" s="80"/>
      <c r="CS152" s="80"/>
      <c r="CT152" s="80"/>
      <c r="CU152" s="80"/>
      <c r="CV152" s="80"/>
      <c r="CW152" s="80"/>
      <c r="CX152" s="80"/>
      <c r="CY152" s="80"/>
      <c r="CZ152" s="80"/>
      <c r="DA152" s="80"/>
      <c r="DB152" s="80"/>
      <c r="DC152" s="80"/>
      <c r="DD152" s="80"/>
      <c r="DE152" s="80"/>
      <c r="DF152" s="80"/>
      <c r="DG152" s="80"/>
      <c r="DH152" s="80"/>
      <c r="DI152" s="80"/>
      <c r="DJ152" s="80"/>
      <c r="DK152" s="80"/>
      <c r="DL152" s="80"/>
      <c r="DM152" s="80"/>
      <c r="DN152" s="80"/>
      <c r="DO152" s="80"/>
      <c r="DP152" s="80"/>
      <c r="DQ152" s="80"/>
      <c r="DR152" s="80"/>
      <c r="DS152" s="80"/>
      <c r="DT152" s="80"/>
      <c r="DU152" s="80"/>
      <c r="DV152" s="80"/>
      <c r="DW152" s="80"/>
      <c r="DX152" s="80"/>
      <c r="DY152" s="80"/>
      <c r="DZ152" s="80"/>
      <c r="EA152" s="80"/>
      <c r="EB152" s="80"/>
      <c r="EC152" s="80"/>
      <c r="ED152" s="80"/>
      <c r="EE152" s="80"/>
      <c r="EF152" s="80"/>
      <c r="EG152" s="80"/>
      <c r="EH152" s="80"/>
      <c r="EI152" s="80"/>
      <c r="EJ152" s="80"/>
      <c r="EK152" s="80"/>
      <c r="EL152" s="80"/>
      <c r="EM152" s="80"/>
      <c r="EN152" s="80"/>
      <c r="EO152" s="80"/>
      <c r="EP152" s="80"/>
      <c r="EQ152" s="80"/>
      <c r="ER152" s="80"/>
      <c r="ES152" s="80"/>
      <c r="ET152" s="80"/>
      <c r="EU152" s="80"/>
      <c r="EV152" s="80"/>
      <c r="EW152" s="80"/>
      <c r="EX152" s="80"/>
      <c r="EY152" s="80"/>
      <c r="EZ152" s="80"/>
      <c r="FA152" s="80"/>
      <c r="FB152" s="80"/>
      <c r="FC152" s="80"/>
      <c r="FD152" s="80"/>
      <c r="FE152" s="80"/>
      <c r="FF152" s="80"/>
      <c r="FG152" s="80"/>
      <c r="FH152" s="80"/>
      <c r="FI152" s="80"/>
      <c r="FJ152" s="80"/>
      <c r="FK152" s="80"/>
      <c r="FL152" s="80"/>
      <c r="FM152" s="80"/>
      <c r="FN152" s="80"/>
      <c r="FO152" s="80"/>
      <c r="FP152" s="80"/>
      <c r="FQ152" s="80"/>
      <c r="FR152" s="80"/>
      <c r="FS152" s="80"/>
      <c r="FT152" s="80"/>
      <c r="FU152" s="80"/>
      <c r="FV152" s="80"/>
      <c r="FW152" s="80"/>
      <c r="FX152" s="80"/>
      <c r="FY152" s="80"/>
      <c r="FZ152" s="80"/>
      <c r="GA152" s="80"/>
      <c r="GB152" s="80"/>
      <c r="GC152" s="80"/>
      <c r="GD152" s="80"/>
      <c r="GE152" s="80"/>
      <c r="GF152" s="80"/>
      <c r="GG152" s="80"/>
      <c r="GH152" s="80"/>
      <c r="GI152" s="80"/>
      <c r="GJ152" s="80"/>
      <c r="GK152" s="80"/>
      <c r="GL152" s="80"/>
      <c r="GM152" s="80"/>
      <c r="GN152" s="80"/>
      <c r="GO152" s="80"/>
      <c r="GP152" s="80"/>
      <c r="GQ152" s="80"/>
      <c r="GR152" s="80"/>
      <c r="GS152" s="80"/>
      <c r="GT152" s="80"/>
      <c r="GU152" s="80"/>
      <c r="GV152" s="80"/>
      <c r="GW152" s="80"/>
      <c r="GX152" s="80"/>
      <c r="GY152" s="80"/>
      <c r="GZ152" s="80"/>
      <c r="HA152" s="80"/>
      <c r="HB152" s="80"/>
      <c r="HC152" s="80"/>
      <c r="HD152" s="80"/>
      <c r="HE152" s="80"/>
      <c r="HF152" s="80"/>
      <c r="HG152" s="80"/>
      <c r="HH152" s="80"/>
      <c r="HI152" s="80"/>
      <c r="HJ152" s="80"/>
      <c r="HK152" s="80"/>
      <c r="HL152" s="80"/>
      <c r="HM152" s="80"/>
      <c r="HN152" s="80"/>
      <c r="HO152" s="80"/>
      <c r="HP152" s="80"/>
      <c r="HQ152" s="80"/>
      <c r="HR152" s="80"/>
      <c r="HS152" s="80"/>
      <c r="HT152" s="80"/>
      <c r="HU152" s="80"/>
      <c r="HV152" s="80"/>
      <c r="HW152" s="80"/>
      <c r="HX152" s="80"/>
      <c r="HY152" s="80"/>
      <c r="HZ152" s="80"/>
      <c r="IA152" s="80"/>
      <c r="IB152" s="80"/>
      <c r="IC152" s="80"/>
      <c r="ID152" s="80"/>
      <c r="IE152" s="80"/>
      <c r="IF152" s="80"/>
      <c r="IG152" s="80"/>
      <c r="IH152" s="80"/>
      <c r="II152" s="80"/>
      <c r="IJ152" s="80"/>
      <c r="IK152" s="80"/>
      <c r="IL152" s="80"/>
      <c r="IM152" s="80"/>
      <c r="IN152" s="80"/>
      <c r="IO152" s="80"/>
      <c r="IP152" s="80"/>
      <c r="IQ152" s="80"/>
      <c r="IR152" s="80"/>
      <c r="IS152" s="80"/>
      <c r="IT152" s="80"/>
      <c r="IU152" s="80"/>
    </row>
    <row r="153" spans="1:255" s="78" customFormat="1" ht="15" x14ac:dyDescent="0.2">
      <c r="A153" s="118"/>
      <c r="B153" s="119" t="s">
        <v>180</v>
      </c>
      <c r="C153" s="120"/>
      <c r="D153" s="121"/>
      <c r="E153" s="122"/>
      <c r="F153" s="151">
        <f>ROUND(F151,2)</f>
        <v>53.2</v>
      </c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  <c r="CC153" s="80"/>
      <c r="CD153" s="80"/>
      <c r="CE153" s="80"/>
      <c r="CF153" s="80"/>
      <c r="CG153" s="80"/>
      <c r="CH153" s="80"/>
      <c r="CI153" s="80"/>
      <c r="CJ153" s="80"/>
      <c r="CK153" s="80"/>
      <c r="CL153" s="80"/>
      <c r="CM153" s="80"/>
      <c r="CN153" s="80"/>
      <c r="CO153" s="80"/>
      <c r="CP153" s="80"/>
      <c r="CQ153" s="80"/>
      <c r="CR153" s="80"/>
      <c r="CS153" s="80"/>
      <c r="CT153" s="80"/>
      <c r="CU153" s="80"/>
      <c r="CV153" s="80"/>
      <c r="CW153" s="80"/>
      <c r="CX153" s="80"/>
      <c r="CY153" s="80"/>
      <c r="CZ153" s="80"/>
      <c r="DA153" s="80"/>
      <c r="DB153" s="80"/>
      <c r="DC153" s="80"/>
      <c r="DD153" s="80"/>
      <c r="DE153" s="80"/>
      <c r="DF153" s="80"/>
      <c r="DG153" s="80"/>
      <c r="DH153" s="80"/>
      <c r="DI153" s="80"/>
      <c r="DJ153" s="80"/>
      <c r="DK153" s="80"/>
      <c r="DL153" s="80"/>
      <c r="DM153" s="80"/>
      <c r="DN153" s="80"/>
      <c r="DO153" s="80"/>
      <c r="DP153" s="80"/>
      <c r="DQ153" s="80"/>
      <c r="DR153" s="80"/>
      <c r="DS153" s="80"/>
      <c r="DT153" s="80"/>
      <c r="DU153" s="80"/>
      <c r="DV153" s="80"/>
      <c r="DW153" s="80"/>
      <c r="DX153" s="80"/>
      <c r="DY153" s="80"/>
      <c r="DZ153" s="80"/>
      <c r="EA153" s="80"/>
      <c r="EB153" s="80"/>
      <c r="EC153" s="80"/>
      <c r="ED153" s="80"/>
      <c r="EE153" s="80"/>
      <c r="EF153" s="80"/>
      <c r="EG153" s="80"/>
      <c r="EH153" s="80"/>
      <c r="EI153" s="80"/>
      <c r="EJ153" s="80"/>
      <c r="EK153" s="80"/>
      <c r="EL153" s="80"/>
      <c r="EM153" s="80"/>
      <c r="EN153" s="80"/>
      <c r="EO153" s="80"/>
      <c r="EP153" s="80"/>
      <c r="EQ153" s="80"/>
      <c r="ER153" s="80"/>
      <c r="ES153" s="80"/>
      <c r="ET153" s="80"/>
      <c r="EU153" s="80"/>
      <c r="EV153" s="80"/>
      <c r="EW153" s="80"/>
      <c r="EX153" s="80"/>
      <c r="EY153" s="80"/>
      <c r="EZ153" s="80"/>
      <c r="FA153" s="80"/>
      <c r="FB153" s="80"/>
      <c r="FC153" s="80"/>
      <c r="FD153" s="80"/>
      <c r="FE153" s="80"/>
      <c r="FF153" s="80"/>
      <c r="FG153" s="80"/>
      <c r="FH153" s="80"/>
      <c r="FI153" s="80"/>
      <c r="FJ153" s="80"/>
      <c r="FK153" s="80"/>
      <c r="FL153" s="80"/>
      <c r="FM153" s="80"/>
      <c r="FN153" s="80"/>
      <c r="FO153" s="80"/>
      <c r="FP153" s="80"/>
      <c r="FQ153" s="80"/>
      <c r="FR153" s="80"/>
      <c r="FS153" s="80"/>
      <c r="FT153" s="80"/>
      <c r="FU153" s="80"/>
      <c r="FV153" s="80"/>
      <c r="FW153" s="80"/>
      <c r="FX153" s="80"/>
      <c r="FY153" s="80"/>
      <c r="FZ153" s="80"/>
      <c r="GA153" s="80"/>
      <c r="GB153" s="80"/>
      <c r="GC153" s="80"/>
      <c r="GD153" s="80"/>
      <c r="GE153" s="80"/>
      <c r="GF153" s="80"/>
      <c r="GG153" s="80"/>
      <c r="GH153" s="80"/>
      <c r="GI153" s="80"/>
      <c r="GJ153" s="80"/>
      <c r="GK153" s="80"/>
      <c r="GL153" s="80"/>
      <c r="GM153" s="80"/>
      <c r="GN153" s="80"/>
      <c r="GO153" s="80"/>
      <c r="GP153" s="80"/>
      <c r="GQ153" s="80"/>
      <c r="GR153" s="80"/>
      <c r="GS153" s="80"/>
      <c r="GT153" s="80"/>
      <c r="GU153" s="80"/>
      <c r="GV153" s="80"/>
      <c r="GW153" s="80"/>
      <c r="GX153" s="80"/>
      <c r="GY153" s="80"/>
      <c r="GZ153" s="80"/>
      <c r="HA153" s="80"/>
      <c r="HB153" s="80"/>
      <c r="HC153" s="80"/>
      <c r="HD153" s="80"/>
      <c r="HE153" s="80"/>
      <c r="HF153" s="80"/>
      <c r="HG153" s="80"/>
      <c r="HH153" s="80"/>
      <c r="HI153" s="80"/>
      <c r="HJ153" s="80"/>
      <c r="HK153" s="80"/>
      <c r="HL153" s="80"/>
      <c r="HM153" s="80"/>
      <c r="HN153" s="80"/>
      <c r="HO153" s="80"/>
      <c r="HP153" s="80"/>
      <c r="HQ153" s="80"/>
      <c r="HR153" s="80"/>
      <c r="HS153" s="80"/>
      <c r="HT153" s="80"/>
      <c r="HU153" s="80"/>
      <c r="HV153" s="80"/>
      <c r="HW153" s="80"/>
      <c r="HX153" s="80"/>
      <c r="HY153" s="80"/>
      <c r="HZ153" s="80"/>
      <c r="IA153" s="80"/>
      <c r="IB153" s="80"/>
      <c r="IC153" s="80"/>
      <c r="ID153" s="80"/>
      <c r="IE153" s="80"/>
      <c r="IF153" s="80"/>
      <c r="IG153" s="80"/>
      <c r="IH153" s="80"/>
      <c r="II153" s="80"/>
      <c r="IJ153" s="80"/>
      <c r="IK153" s="80"/>
      <c r="IL153" s="80"/>
      <c r="IM153" s="80"/>
      <c r="IN153" s="80"/>
      <c r="IO153" s="80"/>
      <c r="IP153" s="80"/>
      <c r="IQ153" s="80"/>
      <c r="IR153" s="80"/>
      <c r="IS153" s="80"/>
      <c r="IT153" s="80"/>
      <c r="IU153" s="80"/>
    </row>
    <row r="154" spans="1:255" x14ac:dyDescent="0.2">
      <c r="A154" s="108"/>
      <c r="B154" s="108"/>
      <c r="C154" s="109"/>
      <c r="D154" s="109"/>
      <c r="E154" s="109"/>
      <c r="F154" s="108"/>
    </row>
    <row r="155" spans="1:255" x14ac:dyDescent="0.2">
      <c r="A155" s="108"/>
      <c r="B155" s="108"/>
      <c r="C155" s="109"/>
      <c r="D155" s="109"/>
      <c r="E155" s="109"/>
      <c r="F155" s="108"/>
    </row>
    <row r="156" spans="1:255" s="70" customFormat="1" x14ac:dyDescent="0.2">
      <c r="A156" s="178" t="s">
        <v>1</v>
      </c>
      <c r="B156" s="153" t="s">
        <v>181</v>
      </c>
      <c r="C156" s="179"/>
      <c r="D156" s="172"/>
      <c r="E156" s="179"/>
      <c r="F156" s="180"/>
    </row>
    <row r="157" spans="1:255" s="70" customFormat="1" x14ac:dyDescent="0.2">
      <c r="A157" s="178"/>
      <c r="B157" s="153"/>
      <c r="C157" s="179"/>
      <c r="D157" s="172"/>
      <c r="E157" s="179"/>
      <c r="F157" s="180"/>
    </row>
    <row r="158" spans="1:255" s="70" customFormat="1" x14ac:dyDescent="0.2">
      <c r="A158" s="178"/>
      <c r="B158" s="153" t="s">
        <v>182</v>
      </c>
      <c r="C158" s="179"/>
      <c r="D158" s="172"/>
      <c r="E158" s="179"/>
      <c r="F158" s="180"/>
    </row>
    <row r="159" spans="1:255" s="70" customFormat="1" x14ac:dyDescent="0.2">
      <c r="A159" s="181" t="s">
        <v>1</v>
      </c>
      <c r="B159" s="153"/>
      <c r="C159" s="179"/>
      <c r="D159" s="172"/>
      <c r="E159" s="179"/>
      <c r="F159" s="180"/>
    </row>
    <row r="160" spans="1:255" s="70" customFormat="1" ht="25.5" x14ac:dyDescent="0.2">
      <c r="A160" s="181">
        <v>1</v>
      </c>
      <c r="B160" s="92" t="s">
        <v>183</v>
      </c>
      <c r="C160" s="179">
        <v>5</v>
      </c>
      <c r="D160" s="172" t="s">
        <v>4</v>
      </c>
      <c r="E160" s="179">
        <v>12275.23</v>
      </c>
      <c r="F160" s="180">
        <f>+E160*C160</f>
        <v>61376.149999999994</v>
      </c>
      <c r="R160" s="82"/>
      <c r="S160" s="81"/>
    </row>
    <row r="161" spans="1:18" s="70" customFormat="1" ht="25.5" x14ac:dyDescent="0.2">
      <c r="A161" s="181">
        <f>A160+1</f>
        <v>2</v>
      </c>
      <c r="B161" s="92" t="s">
        <v>184</v>
      </c>
      <c r="C161" s="179">
        <v>1</v>
      </c>
      <c r="D161" s="172" t="s">
        <v>185</v>
      </c>
      <c r="E161" s="182">
        <v>1945.2637999999999</v>
      </c>
      <c r="F161" s="180">
        <f>+E161*C161</f>
        <v>1945.2637999999999</v>
      </c>
      <c r="R161" s="81"/>
    </row>
    <row r="162" spans="1:18" s="70" customFormat="1" x14ac:dyDescent="0.2">
      <c r="A162" s="181">
        <f>+A161+1</f>
        <v>3</v>
      </c>
      <c r="B162" s="153" t="s">
        <v>186</v>
      </c>
      <c r="C162" s="179">
        <v>0.05</v>
      </c>
      <c r="D162" s="172" t="s">
        <v>161</v>
      </c>
      <c r="E162" s="179">
        <v>63321.413800000002</v>
      </c>
      <c r="F162" s="180">
        <f>+E162*C162</f>
        <v>3166.0706900000005</v>
      </c>
    </row>
    <row r="163" spans="1:18" s="70" customFormat="1" x14ac:dyDescent="0.2">
      <c r="A163" s="181">
        <f>+A162+1</f>
        <v>4</v>
      </c>
      <c r="B163" s="153" t="s">
        <v>116</v>
      </c>
      <c r="C163" s="179"/>
      <c r="D163" s="172"/>
      <c r="E163" s="179"/>
      <c r="F163" s="180"/>
    </row>
    <row r="164" spans="1:18" s="70" customFormat="1" x14ac:dyDescent="0.2">
      <c r="A164" s="183">
        <f>A163+0.1</f>
        <v>4.0999999999999996</v>
      </c>
      <c r="B164" s="163" t="s">
        <v>187</v>
      </c>
      <c r="C164" s="179">
        <v>1</v>
      </c>
      <c r="D164" s="172" t="s">
        <v>188</v>
      </c>
      <c r="E164" s="179">
        <v>1054.98</v>
      </c>
      <c r="F164" s="180">
        <f>+E164*C164</f>
        <v>1054.98</v>
      </c>
    </row>
    <row r="165" spans="1:18" s="70" customFormat="1" x14ac:dyDescent="0.2">
      <c r="A165" s="183">
        <f>A164+0.1</f>
        <v>4.1999999999999993</v>
      </c>
      <c r="B165" s="163" t="s">
        <v>189</v>
      </c>
      <c r="C165" s="179">
        <v>1</v>
      </c>
      <c r="D165" s="172" t="s">
        <v>188</v>
      </c>
      <c r="E165" s="179">
        <v>2636</v>
      </c>
      <c r="F165" s="180">
        <f>+E165*C165</f>
        <v>2636</v>
      </c>
    </row>
    <row r="166" spans="1:18" s="70" customFormat="1" x14ac:dyDescent="0.2">
      <c r="A166" s="183">
        <f>A165+0.1</f>
        <v>4.2999999999999989</v>
      </c>
      <c r="B166" s="163" t="s">
        <v>190</v>
      </c>
      <c r="C166" s="179">
        <v>1</v>
      </c>
      <c r="D166" s="172" t="s">
        <v>188</v>
      </c>
      <c r="E166" s="179">
        <v>3954</v>
      </c>
      <c r="F166" s="180">
        <f>+E166*C166</f>
        <v>3954</v>
      </c>
    </row>
    <row r="167" spans="1:18" s="70" customFormat="1" x14ac:dyDescent="0.2">
      <c r="A167" s="183">
        <f>A166+0.1</f>
        <v>4.3999999999999986</v>
      </c>
      <c r="B167" s="163" t="s">
        <v>191</v>
      </c>
      <c r="C167" s="179">
        <v>11</v>
      </c>
      <c r="D167" s="172" t="s">
        <v>192</v>
      </c>
      <c r="E167" s="179">
        <v>200</v>
      </c>
      <c r="F167" s="180">
        <f>+E167*C167</f>
        <v>2200</v>
      </c>
    </row>
    <row r="168" spans="1:18" s="70" customFormat="1" x14ac:dyDescent="0.2">
      <c r="A168" s="183"/>
      <c r="B168" s="163"/>
      <c r="C168" s="179"/>
      <c r="D168" s="172"/>
      <c r="E168" s="179"/>
      <c r="F168" s="180"/>
    </row>
    <row r="169" spans="1:18" s="70" customFormat="1" x14ac:dyDescent="0.2">
      <c r="A169" s="181">
        <v>6</v>
      </c>
      <c r="B169" s="184" t="s">
        <v>193</v>
      </c>
      <c r="C169" s="179"/>
      <c r="D169" s="172"/>
      <c r="E169" s="179"/>
      <c r="F169" s="185">
        <f>SUM(F160:F168)</f>
        <v>76332.464489999998</v>
      </c>
    </row>
    <row r="170" spans="1:18" s="70" customFormat="1" x14ac:dyDescent="0.2">
      <c r="A170" s="181"/>
      <c r="B170" s="153"/>
      <c r="C170" s="179"/>
      <c r="D170" s="172"/>
      <c r="E170" s="179"/>
      <c r="F170" s="185"/>
    </row>
    <row r="171" spans="1:18" s="70" customFormat="1" x14ac:dyDescent="0.2">
      <c r="A171" s="152">
        <v>7</v>
      </c>
      <c r="B171" s="184" t="s">
        <v>194</v>
      </c>
      <c r="C171" s="179"/>
      <c r="D171" s="172"/>
      <c r="E171" s="179"/>
      <c r="F171" s="185">
        <f>F169/5</f>
        <v>15266.492898</v>
      </c>
    </row>
    <row r="172" spans="1:18" s="70" customFormat="1" x14ac:dyDescent="0.2">
      <c r="A172" s="152"/>
      <c r="B172" s="153"/>
      <c r="C172" s="179"/>
      <c r="D172" s="172"/>
      <c r="E172" s="179"/>
      <c r="F172" s="180"/>
    </row>
    <row r="173" spans="1:18" s="70" customFormat="1" x14ac:dyDescent="0.2">
      <c r="A173" s="152">
        <v>8</v>
      </c>
      <c r="B173" s="153" t="s">
        <v>195</v>
      </c>
      <c r="C173" s="179"/>
      <c r="D173" s="172"/>
      <c r="E173" s="179"/>
      <c r="F173" s="180"/>
    </row>
    <row r="174" spans="1:18" s="70" customFormat="1" x14ac:dyDescent="0.2">
      <c r="A174" s="158"/>
      <c r="B174" s="153"/>
      <c r="C174" s="179"/>
      <c r="D174" s="172"/>
      <c r="E174" s="179"/>
      <c r="F174" s="180"/>
    </row>
    <row r="175" spans="1:18" s="70" customFormat="1" x14ac:dyDescent="0.2">
      <c r="A175" s="158"/>
      <c r="B175" s="153"/>
      <c r="C175" s="179"/>
      <c r="D175" s="172"/>
      <c r="E175" s="179"/>
      <c r="F175" s="180"/>
    </row>
    <row r="176" spans="1:18" s="70" customFormat="1" x14ac:dyDescent="0.2">
      <c r="A176" s="186"/>
      <c r="B176" s="119" t="s">
        <v>196</v>
      </c>
      <c r="C176" s="120">
        <v>16</v>
      </c>
      <c r="D176" s="121" t="s">
        <v>197</v>
      </c>
      <c r="E176" s="122">
        <f>+F171</f>
        <v>15266.492898</v>
      </c>
      <c r="F176" s="151">
        <f>ROUND(E176/C176,2)</f>
        <v>954.16</v>
      </c>
    </row>
    <row r="177" spans="1:11" s="70" customFormat="1" x14ac:dyDescent="0.2">
      <c r="A177" s="187"/>
      <c r="B177" s="188"/>
      <c r="C177" s="179"/>
      <c r="D177" s="172"/>
      <c r="E177" s="179"/>
      <c r="F177" s="180"/>
    </row>
    <row r="178" spans="1:11" s="70" customFormat="1" ht="20.25" x14ac:dyDescent="0.2">
      <c r="A178" s="95"/>
      <c r="B178" s="189" t="s">
        <v>198</v>
      </c>
      <c r="C178" s="111"/>
      <c r="D178" s="190"/>
      <c r="E178" s="89"/>
      <c r="F178" s="191"/>
      <c r="G178" s="69"/>
      <c r="H178" s="69"/>
      <c r="I178" s="69"/>
      <c r="J178" s="69"/>
      <c r="K178" s="69"/>
    </row>
    <row r="179" spans="1:11" s="70" customFormat="1" ht="20.25" x14ac:dyDescent="0.2">
      <c r="A179" s="192"/>
      <c r="B179" s="163"/>
      <c r="C179" s="163"/>
      <c r="D179" s="163"/>
      <c r="E179" s="163"/>
      <c r="F179" s="193"/>
      <c r="G179" s="69"/>
      <c r="H179" s="69"/>
      <c r="I179" s="69"/>
      <c r="J179" s="69"/>
      <c r="K179" s="69"/>
    </row>
    <row r="180" spans="1:11" s="70" customFormat="1" ht="20.25" x14ac:dyDescent="0.2">
      <c r="A180" s="183" t="s">
        <v>1</v>
      </c>
      <c r="B180" s="194" t="s">
        <v>199</v>
      </c>
      <c r="C180" s="195" t="s">
        <v>200</v>
      </c>
      <c r="D180" s="196">
        <v>3</v>
      </c>
      <c r="E180" s="197" t="s">
        <v>201</v>
      </c>
      <c r="F180" s="193"/>
      <c r="G180" s="69"/>
      <c r="H180" s="69"/>
      <c r="I180" s="69"/>
      <c r="J180" s="69"/>
      <c r="K180" s="69"/>
    </row>
    <row r="181" spans="1:11" s="70" customFormat="1" ht="40.5" x14ac:dyDescent="0.2">
      <c r="A181" s="183"/>
      <c r="B181" s="153"/>
      <c r="C181" s="198"/>
      <c r="D181" s="163"/>
      <c r="E181" s="163"/>
      <c r="F181" s="193"/>
      <c r="G181" s="69"/>
      <c r="H181" s="83" t="s">
        <v>202</v>
      </c>
      <c r="I181" s="83" t="s">
        <v>130</v>
      </c>
      <c r="J181" s="69"/>
      <c r="K181" s="69"/>
    </row>
    <row r="182" spans="1:11" s="70" customFormat="1" ht="20.25" x14ac:dyDescent="0.2">
      <c r="A182" s="183" t="s">
        <v>1</v>
      </c>
      <c r="B182" s="184" t="str">
        <f>"Tubería Ø "&amp;D180&amp;"'' PVC"</f>
        <v>Tubería Ø 3'' PVC</v>
      </c>
      <c r="C182" s="198"/>
      <c r="D182" s="163"/>
      <c r="E182" s="163"/>
      <c r="F182" s="193"/>
      <c r="G182" s="69"/>
      <c r="H182" s="84">
        <v>2</v>
      </c>
      <c r="I182" s="84">
        <v>230</v>
      </c>
      <c r="J182" s="69"/>
      <c r="K182" s="69"/>
    </row>
    <row r="183" spans="1:11" s="70" customFormat="1" ht="20.25" x14ac:dyDescent="0.2">
      <c r="A183" s="192"/>
      <c r="B183" s="163"/>
      <c r="C183" s="163"/>
      <c r="D183" s="163"/>
      <c r="E183" s="163"/>
      <c r="F183" s="193"/>
      <c r="G183" s="69"/>
      <c r="H183" s="84">
        <v>3</v>
      </c>
      <c r="I183" s="84">
        <v>165</v>
      </c>
      <c r="J183" s="69"/>
      <c r="K183" s="69"/>
    </row>
    <row r="184" spans="1:11" s="70" customFormat="1" ht="20.25" x14ac:dyDescent="0.2">
      <c r="A184" s="183"/>
      <c r="B184" s="163" t="s">
        <v>203</v>
      </c>
      <c r="C184" s="199">
        <v>1</v>
      </c>
      <c r="D184" s="200" t="s">
        <v>204</v>
      </c>
      <c r="E184" s="199">
        <v>2035.7</v>
      </c>
      <c r="F184" s="201">
        <f>+C184*E184</f>
        <v>2035.7</v>
      </c>
      <c r="G184" s="69"/>
      <c r="H184" s="84">
        <v>4</v>
      </c>
      <c r="I184" s="84">
        <v>143</v>
      </c>
      <c r="J184" s="69"/>
      <c r="K184" s="69"/>
    </row>
    <row r="185" spans="1:11" s="70" customFormat="1" ht="20.25" x14ac:dyDescent="0.2">
      <c r="A185" s="202"/>
      <c r="B185" s="203" t="s">
        <v>205</v>
      </c>
      <c r="C185" s="199">
        <v>1</v>
      </c>
      <c r="D185" s="200" t="s">
        <v>204</v>
      </c>
      <c r="E185" s="199">
        <v>872.22</v>
      </c>
      <c r="F185" s="201">
        <f>+C185*E185</f>
        <v>872.22</v>
      </c>
      <c r="G185" s="69"/>
      <c r="H185" s="84">
        <v>6</v>
      </c>
      <c r="I185" s="84">
        <v>115</v>
      </c>
      <c r="J185" s="69"/>
      <c r="K185" s="69"/>
    </row>
    <row r="186" spans="1:11" s="70" customFormat="1" ht="20.25" x14ac:dyDescent="0.2">
      <c r="A186" s="202"/>
      <c r="B186" s="203" t="s">
        <v>206</v>
      </c>
      <c r="C186" s="199">
        <v>1</v>
      </c>
      <c r="D186" s="200" t="s">
        <v>204</v>
      </c>
      <c r="E186" s="199">
        <v>1318</v>
      </c>
      <c r="F186" s="201">
        <f>+C186*E186</f>
        <v>1318</v>
      </c>
      <c r="G186" s="69"/>
      <c r="H186" s="84">
        <v>8</v>
      </c>
      <c r="I186" s="84">
        <v>108</v>
      </c>
      <c r="J186" s="69"/>
      <c r="K186" s="69"/>
    </row>
    <row r="187" spans="1:11" s="70" customFormat="1" ht="20.25" x14ac:dyDescent="0.2">
      <c r="A187" s="202"/>
      <c r="B187" s="203"/>
      <c r="C187" s="199"/>
      <c r="D187" s="200"/>
      <c r="E187" s="199"/>
      <c r="F187" s="201"/>
      <c r="G187" s="69"/>
      <c r="H187" s="84">
        <v>12</v>
      </c>
      <c r="I187" s="84">
        <v>84</v>
      </c>
      <c r="J187" s="69"/>
      <c r="K187" s="69"/>
    </row>
    <row r="188" spans="1:11" s="70" customFormat="1" ht="20.25" x14ac:dyDescent="0.2">
      <c r="A188" s="202"/>
      <c r="B188" s="203" t="s">
        <v>207</v>
      </c>
      <c r="C188" s="199"/>
      <c r="D188" s="200"/>
      <c r="E188" s="199"/>
      <c r="F188" s="201">
        <f>SUM(F184:F187)</f>
        <v>4225.92</v>
      </c>
      <c r="G188" s="69"/>
      <c r="H188" s="69"/>
      <c r="I188" s="69"/>
      <c r="J188" s="69"/>
      <c r="K188" s="69"/>
    </row>
    <row r="189" spans="1:11" s="70" customFormat="1" ht="20.25" x14ac:dyDescent="0.2">
      <c r="A189" s="202"/>
      <c r="B189" s="203"/>
      <c r="C189" s="199"/>
      <c r="D189" s="200"/>
      <c r="E189" s="199"/>
      <c r="F189" s="201"/>
      <c r="G189" s="69"/>
      <c r="H189" s="69"/>
      <c r="I189" s="69"/>
      <c r="J189" s="69"/>
      <c r="K189" s="69"/>
    </row>
    <row r="190" spans="1:11" s="70" customFormat="1" ht="20.25" x14ac:dyDescent="0.2">
      <c r="A190" s="202"/>
      <c r="B190" s="203" t="s">
        <v>130</v>
      </c>
      <c r="C190" s="204">
        <f>VLOOKUP(D180,H182:I187,2)</f>
        <v>165</v>
      </c>
      <c r="D190" s="200" t="s">
        <v>208</v>
      </c>
      <c r="E190" s="199">
        <v>4225.92</v>
      </c>
      <c r="F190" s="201">
        <f>+E190/C190</f>
        <v>25.611636363636364</v>
      </c>
      <c r="G190" s="69"/>
      <c r="H190" s="69"/>
      <c r="I190" s="69"/>
      <c r="J190" s="69"/>
      <c r="K190" s="69"/>
    </row>
    <row r="191" spans="1:11" s="70" customFormat="1" ht="20.25" x14ac:dyDescent="0.2">
      <c r="A191" s="202"/>
      <c r="B191" s="163"/>
      <c r="C191" s="203"/>
      <c r="D191" s="199"/>
      <c r="E191" s="199"/>
      <c r="F191" s="201"/>
      <c r="G191" s="69"/>
      <c r="H191" s="69"/>
      <c r="I191" s="69"/>
      <c r="J191" s="69"/>
      <c r="K191" s="69"/>
    </row>
    <row r="192" spans="1:11" s="70" customFormat="1" ht="20.25" x14ac:dyDescent="0.2">
      <c r="A192" s="202"/>
      <c r="B192" s="163" t="s">
        <v>186</v>
      </c>
      <c r="C192" s="204">
        <v>0.02</v>
      </c>
      <c r="D192" s="200" t="s">
        <v>161</v>
      </c>
      <c r="E192" s="199">
        <v>25.6116363636364</v>
      </c>
      <c r="F192" s="201">
        <f>+E192*C192</f>
        <v>0.51223272727272806</v>
      </c>
      <c r="G192" s="69"/>
      <c r="H192" s="69"/>
      <c r="I192" s="69"/>
      <c r="J192" s="69"/>
      <c r="K192" s="69"/>
    </row>
    <row r="193" spans="1:11" s="70" customFormat="1" ht="20.25" x14ac:dyDescent="0.2">
      <c r="A193" s="192"/>
      <c r="B193" s="198"/>
      <c r="C193" s="159"/>
      <c r="D193" s="163"/>
      <c r="E193" s="163"/>
      <c r="F193" s="205" t="s">
        <v>1</v>
      </c>
      <c r="G193" s="69"/>
      <c r="H193" s="69"/>
      <c r="I193" s="69"/>
      <c r="J193" s="69"/>
      <c r="K193" s="69"/>
    </row>
    <row r="194" spans="1:11" s="70" customFormat="1" ht="20.25" x14ac:dyDescent="0.2">
      <c r="A194" s="118"/>
      <c r="B194" s="119" t="s">
        <v>209</v>
      </c>
      <c r="C194" s="120"/>
      <c r="D194" s="121"/>
      <c r="E194" s="122"/>
      <c r="F194" s="151">
        <f>ROUND(F192+F190,2)</f>
        <v>26.12</v>
      </c>
      <c r="G194" s="69"/>
      <c r="H194" s="69"/>
      <c r="I194" s="69"/>
      <c r="J194" s="69"/>
      <c r="K194" s="69"/>
    </row>
    <row r="195" spans="1:11" x14ac:dyDescent="0.2">
      <c r="A195" s="108"/>
      <c r="B195" s="108"/>
      <c r="C195" s="109"/>
      <c r="D195" s="109"/>
      <c r="E195" s="109"/>
      <c r="F195" s="108"/>
    </row>
    <row r="196" spans="1:11" x14ac:dyDescent="0.2">
      <c r="A196" s="108"/>
      <c r="B196" s="108"/>
      <c r="C196" s="109"/>
      <c r="D196" s="109"/>
      <c r="E196" s="109"/>
      <c r="F196" s="108"/>
    </row>
    <row r="197" spans="1:11" s="70" customFormat="1" ht="27" customHeight="1" x14ac:dyDescent="0.2">
      <c r="A197" s="181"/>
      <c r="B197" s="153" t="s">
        <v>210</v>
      </c>
      <c r="C197" s="206"/>
      <c r="D197" s="155"/>
      <c r="E197" s="179"/>
      <c r="F197" s="207"/>
      <c r="G197" s="69"/>
      <c r="H197" s="69"/>
      <c r="I197" s="69"/>
      <c r="J197" s="69"/>
      <c r="K197" s="69"/>
    </row>
    <row r="198" spans="1:11" s="70" customFormat="1" ht="20.25" x14ac:dyDescent="0.2">
      <c r="A198" s="181"/>
      <c r="B198" s="153"/>
      <c r="C198" s="206"/>
      <c r="D198" s="155"/>
      <c r="E198" s="179"/>
      <c r="F198" s="207"/>
      <c r="G198" s="69"/>
      <c r="H198" s="69"/>
      <c r="I198" s="69"/>
      <c r="J198" s="69"/>
      <c r="K198" s="69"/>
    </row>
    <row r="199" spans="1:11" s="70" customFormat="1" ht="20.25" x14ac:dyDescent="0.2">
      <c r="A199" s="181">
        <v>1</v>
      </c>
      <c r="B199" s="184" t="s">
        <v>95</v>
      </c>
      <c r="C199" s="184"/>
      <c r="D199" s="208"/>
      <c r="E199" s="170"/>
      <c r="F199" s="209"/>
      <c r="G199" s="69"/>
      <c r="H199" s="69"/>
      <c r="I199" s="69"/>
      <c r="J199" s="69"/>
      <c r="K199" s="69"/>
    </row>
    <row r="200" spans="1:11" s="70" customFormat="1" ht="20.25" x14ac:dyDescent="0.2">
      <c r="A200" s="183">
        <f>+A199+0.1</f>
        <v>1.1000000000000001</v>
      </c>
      <c r="B200" s="159" t="s">
        <v>203</v>
      </c>
      <c r="C200" s="210">
        <v>1</v>
      </c>
      <c r="D200" s="155" t="s">
        <v>127</v>
      </c>
      <c r="E200" s="210">
        <v>2035.7</v>
      </c>
      <c r="F200" s="211">
        <f>+E200*C200</f>
        <v>2035.7</v>
      </c>
      <c r="G200" s="69"/>
      <c r="H200" s="69"/>
      <c r="I200" s="69"/>
      <c r="J200" s="69"/>
      <c r="K200" s="69"/>
    </row>
    <row r="201" spans="1:11" s="70" customFormat="1" ht="20.25" x14ac:dyDescent="0.2">
      <c r="A201" s="183">
        <f>+A200+0.1</f>
        <v>1.2000000000000002</v>
      </c>
      <c r="B201" s="159" t="s">
        <v>211</v>
      </c>
      <c r="C201" s="210">
        <v>1</v>
      </c>
      <c r="D201" s="155" t="s">
        <v>127</v>
      </c>
      <c r="E201" s="210">
        <v>872.22</v>
      </c>
      <c r="F201" s="211">
        <f>+E201*C201</f>
        <v>872.22</v>
      </c>
      <c r="G201" s="69"/>
      <c r="H201" s="69"/>
      <c r="I201" s="69"/>
      <c r="J201" s="69"/>
      <c r="K201" s="69"/>
    </row>
    <row r="202" spans="1:11" s="70" customFormat="1" ht="20.25" x14ac:dyDescent="0.2">
      <c r="A202" s="183">
        <f>+A201+0.1</f>
        <v>1.3000000000000003</v>
      </c>
      <c r="B202" s="159" t="s">
        <v>212</v>
      </c>
      <c r="C202" s="210">
        <v>1</v>
      </c>
      <c r="D202" s="155" t="s">
        <v>127</v>
      </c>
      <c r="E202" s="210">
        <v>1318</v>
      </c>
      <c r="F202" s="211">
        <f>+E202*C202</f>
        <v>1318</v>
      </c>
      <c r="G202" s="69"/>
      <c r="H202" s="69"/>
      <c r="I202" s="69"/>
      <c r="J202" s="69"/>
      <c r="K202" s="69"/>
    </row>
    <row r="203" spans="1:11" s="70" customFormat="1" ht="20.25" x14ac:dyDescent="0.2">
      <c r="A203" s="181"/>
      <c r="B203" s="159"/>
      <c r="C203" s="210"/>
      <c r="D203" s="155"/>
      <c r="E203" s="210"/>
      <c r="F203" s="211"/>
      <c r="G203" s="69"/>
      <c r="H203" s="69"/>
      <c r="I203" s="69"/>
      <c r="J203" s="69"/>
      <c r="K203" s="69"/>
    </row>
    <row r="204" spans="1:11" s="70" customFormat="1" ht="20.25" x14ac:dyDescent="0.2">
      <c r="A204" s="181">
        <v>2</v>
      </c>
      <c r="B204" s="184" t="s">
        <v>186</v>
      </c>
      <c r="C204" s="210">
        <v>0.05</v>
      </c>
      <c r="D204" s="155" t="s">
        <v>161</v>
      </c>
      <c r="E204" s="163"/>
      <c r="F204" s="211">
        <f>SUM(F200:F202)*C204</f>
        <v>211.29600000000002</v>
      </c>
      <c r="G204" s="69"/>
      <c r="H204" s="69"/>
      <c r="I204" s="69"/>
      <c r="J204" s="69"/>
      <c r="K204" s="69"/>
    </row>
    <row r="205" spans="1:11" s="70" customFormat="1" ht="20.25" x14ac:dyDescent="0.2">
      <c r="A205" s="183"/>
      <c r="B205" s="159"/>
      <c r="C205" s="210"/>
      <c r="D205" s="155"/>
      <c r="E205" s="210"/>
      <c r="F205" s="211"/>
      <c r="G205" s="69"/>
      <c r="H205" s="69"/>
      <c r="I205" s="69"/>
      <c r="J205" s="69"/>
      <c r="K205" s="69"/>
    </row>
    <row r="206" spans="1:11" s="70" customFormat="1" ht="20.25" x14ac:dyDescent="0.2">
      <c r="A206" s="181">
        <v>3</v>
      </c>
      <c r="B206" s="184" t="s">
        <v>120</v>
      </c>
      <c r="C206" s="210"/>
      <c r="D206" s="155"/>
      <c r="E206" s="210"/>
      <c r="F206" s="211">
        <f>SUM(F200:F204)</f>
        <v>4437.2160000000003</v>
      </c>
      <c r="G206" s="69"/>
      <c r="H206" s="69"/>
      <c r="I206" s="69"/>
      <c r="J206" s="69"/>
      <c r="K206" s="69"/>
    </row>
    <row r="207" spans="1:11" s="70" customFormat="1" ht="20.25" x14ac:dyDescent="0.2">
      <c r="A207" s="183"/>
      <c r="B207" s="159"/>
      <c r="C207" s="210"/>
      <c r="D207" s="155"/>
      <c r="E207" s="210"/>
      <c r="F207" s="211"/>
      <c r="G207" s="69"/>
      <c r="H207" s="69"/>
      <c r="I207" s="69"/>
      <c r="J207" s="69"/>
      <c r="K207" s="69"/>
    </row>
    <row r="208" spans="1:11" s="70" customFormat="1" ht="20.25" x14ac:dyDescent="0.2">
      <c r="A208" s="181">
        <v>4</v>
      </c>
      <c r="B208" s="184" t="s">
        <v>130</v>
      </c>
      <c r="C208" s="210">
        <v>5</v>
      </c>
      <c r="D208" s="155" t="s">
        <v>213</v>
      </c>
      <c r="E208" s="210">
        <v>4437.2160000000003</v>
      </c>
      <c r="F208" s="209">
        <f>+E208/C208</f>
        <v>887.44320000000005</v>
      </c>
      <c r="G208" s="69"/>
      <c r="H208" s="69"/>
      <c r="I208" s="69"/>
      <c r="J208" s="69"/>
      <c r="K208" s="69"/>
    </row>
    <row r="209" spans="1:19" s="70" customFormat="1" ht="20.25" x14ac:dyDescent="0.2">
      <c r="A209" s="192"/>
      <c r="B209" s="159"/>
      <c r="C209" s="159"/>
      <c r="D209" s="210"/>
      <c r="E209" s="155"/>
      <c r="F209" s="211"/>
      <c r="G209" s="69"/>
      <c r="H209" s="69"/>
      <c r="I209" s="69"/>
      <c r="J209" s="69"/>
      <c r="K209" s="69"/>
    </row>
    <row r="210" spans="1:19" s="70" customFormat="1" ht="20.25" x14ac:dyDescent="0.2">
      <c r="A210" s="118"/>
      <c r="B210" s="119" t="s">
        <v>214</v>
      </c>
      <c r="C210" s="120"/>
      <c r="D210" s="121"/>
      <c r="E210" s="122"/>
      <c r="F210" s="151">
        <f>ROUND(F208,2)</f>
        <v>887.44</v>
      </c>
      <c r="G210" s="69"/>
      <c r="H210" s="69"/>
      <c r="I210" s="69"/>
      <c r="J210" s="69"/>
      <c r="K210" s="69"/>
    </row>
    <row r="211" spans="1:19" x14ac:dyDescent="0.2">
      <c r="A211" s="108"/>
      <c r="B211" s="108"/>
      <c r="C211" s="109"/>
      <c r="D211" s="109"/>
      <c r="E211" s="109"/>
      <c r="F211" s="108"/>
    </row>
    <row r="212" spans="1:19" s="70" customFormat="1" ht="20.25" x14ac:dyDescent="0.2">
      <c r="A212" s="192"/>
      <c r="B212" s="184" t="s">
        <v>215</v>
      </c>
      <c r="C212" s="163"/>
      <c r="D212" s="163"/>
      <c r="E212" s="163"/>
      <c r="F212" s="193"/>
      <c r="G212" s="69"/>
      <c r="H212" s="69"/>
      <c r="I212" s="69"/>
      <c r="J212" s="69"/>
      <c r="K212" s="69"/>
    </row>
    <row r="213" spans="1:19" s="70" customFormat="1" ht="20.25" x14ac:dyDescent="0.2">
      <c r="A213" s="192"/>
      <c r="B213" s="184"/>
      <c r="C213" s="184"/>
      <c r="D213" s="208"/>
      <c r="E213" s="170"/>
      <c r="F213" s="209"/>
      <c r="G213" s="69"/>
      <c r="H213" s="69"/>
      <c r="I213" s="69"/>
      <c r="J213" s="69"/>
      <c r="K213" s="69"/>
    </row>
    <row r="214" spans="1:19" s="70" customFormat="1" ht="20.25" x14ac:dyDescent="0.2">
      <c r="A214" s="181">
        <v>1</v>
      </c>
      <c r="B214" s="184" t="s">
        <v>216</v>
      </c>
      <c r="C214" s="210">
        <v>0.5</v>
      </c>
      <c r="D214" s="155" t="s">
        <v>2</v>
      </c>
      <c r="E214" s="210">
        <v>340.23</v>
      </c>
      <c r="F214" s="209">
        <f>+E214*C214</f>
        <v>170.11500000000001</v>
      </c>
      <c r="G214" s="69"/>
      <c r="H214" s="69"/>
      <c r="I214" s="69"/>
      <c r="J214" s="69"/>
      <c r="K214" s="69"/>
    </row>
    <row r="215" spans="1:19" s="70" customFormat="1" ht="20.25" x14ac:dyDescent="0.2">
      <c r="A215" s="181">
        <v>3</v>
      </c>
      <c r="B215" s="184" t="s">
        <v>217</v>
      </c>
      <c r="C215" s="210"/>
      <c r="D215" s="155"/>
      <c r="E215" s="210"/>
      <c r="F215" s="211"/>
      <c r="G215" s="69"/>
      <c r="H215" s="69"/>
      <c r="I215" s="69"/>
      <c r="J215" s="69"/>
      <c r="K215" s="69"/>
    </row>
    <row r="216" spans="1:19" s="70" customFormat="1" ht="20.25" x14ac:dyDescent="0.2">
      <c r="A216" s="183">
        <f>+A215+0.1</f>
        <v>3.1</v>
      </c>
      <c r="B216" s="159" t="s">
        <v>218</v>
      </c>
      <c r="C216" s="210">
        <v>0.04</v>
      </c>
      <c r="D216" s="155" t="s">
        <v>219</v>
      </c>
      <c r="E216" s="210">
        <v>6725.1</v>
      </c>
      <c r="F216" s="211">
        <f>ROUND(E216*C216,2)</f>
        <v>269</v>
      </c>
      <c r="G216" s="69"/>
      <c r="H216" s="69"/>
      <c r="I216" s="69"/>
      <c r="J216" s="69"/>
      <c r="K216" s="69"/>
    </row>
    <row r="217" spans="1:19" s="70" customFormat="1" ht="20.25" x14ac:dyDescent="0.2">
      <c r="A217" s="183">
        <f>+A216+0.1</f>
        <v>3.2</v>
      </c>
      <c r="B217" s="159" t="s">
        <v>220</v>
      </c>
      <c r="C217" s="210">
        <v>0.08</v>
      </c>
      <c r="D217" s="155" t="s">
        <v>221</v>
      </c>
      <c r="E217" s="210">
        <v>2783.02</v>
      </c>
      <c r="F217" s="211">
        <f>ROUND(E217*C217,2)</f>
        <v>222.64</v>
      </c>
      <c r="G217" s="69"/>
      <c r="H217" s="69"/>
      <c r="I217" s="69"/>
      <c r="J217" s="69"/>
      <c r="K217" s="69"/>
    </row>
    <row r="218" spans="1:19" s="70" customFormat="1" ht="20.25" x14ac:dyDescent="0.2">
      <c r="A218" s="183">
        <f>+A217+0.1</f>
        <v>3.3000000000000003</v>
      </c>
      <c r="B218" s="159" t="s">
        <v>222</v>
      </c>
      <c r="C218" s="210">
        <f>+C217*2</f>
        <v>0.16</v>
      </c>
      <c r="D218" s="155" t="s">
        <v>223</v>
      </c>
      <c r="E218" s="210">
        <v>40</v>
      </c>
      <c r="F218" s="211">
        <f>ROUND(E218*C218,2)</f>
        <v>6.4</v>
      </c>
      <c r="G218" s="69"/>
      <c r="H218" s="69"/>
      <c r="I218" s="69"/>
      <c r="J218" s="69"/>
      <c r="K218" s="69"/>
    </row>
    <row r="219" spans="1:19" s="70" customFormat="1" ht="25.5" x14ac:dyDescent="0.2">
      <c r="A219" s="181">
        <f>+A215+1</f>
        <v>4</v>
      </c>
      <c r="B219" s="184" t="s">
        <v>224</v>
      </c>
      <c r="C219" s="210">
        <v>0.25</v>
      </c>
      <c r="D219" s="155" t="s">
        <v>127</v>
      </c>
      <c r="E219" s="199">
        <v>2907.92</v>
      </c>
      <c r="F219" s="209">
        <f>+E219*C219</f>
        <v>726.98</v>
      </c>
      <c r="G219" s="69"/>
      <c r="H219" s="69"/>
      <c r="I219" s="69"/>
      <c r="J219" s="69"/>
      <c r="K219" s="69"/>
      <c r="R219" s="76"/>
      <c r="S219" s="81"/>
    </row>
    <row r="220" spans="1:19" s="70" customFormat="1" ht="20.25" x14ac:dyDescent="0.2">
      <c r="A220" s="183"/>
      <c r="B220" s="159"/>
      <c r="C220" s="210"/>
      <c r="D220" s="155"/>
      <c r="E220" s="210"/>
      <c r="F220" s="211"/>
      <c r="G220" s="69"/>
      <c r="H220" s="69"/>
      <c r="I220" s="69"/>
      <c r="J220" s="69"/>
      <c r="K220" s="69"/>
    </row>
    <row r="221" spans="1:19" s="70" customFormat="1" ht="20.25" x14ac:dyDescent="0.2">
      <c r="A221" s="118"/>
      <c r="B221" s="119" t="s">
        <v>214</v>
      </c>
      <c r="C221" s="120"/>
      <c r="D221" s="121"/>
      <c r="E221" s="122"/>
      <c r="F221" s="151">
        <f>ROUND(SUM(F214:F219),2)</f>
        <v>1395.14</v>
      </c>
      <c r="G221" s="69"/>
      <c r="H221" s="69"/>
      <c r="I221" s="69"/>
      <c r="J221" s="69"/>
      <c r="K221" s="69"/>
    </row>
    <row r="222" spans="1:19" x14ac:dyDescent="0.2">
      <c r="A222" s="108"/>
      <c r="B222" s="108"/>
      <c r="C222" s="109"/>
      <c r="D222" s="109"/>
      <c r="E222" s="109"/>
      <c r="F222" s="108"/>
    </row>
    <row r="223" spans="1:19" s="70" customFormat="1" ht="20.25" x14ac:dyDescent="0.2">
      <c r="A223" s="91"/>
      <c r="B223" s="92" t="s">
        <v>225</v>
      </c>
      <c r="C223" s="112"/>
      <c r="D223" s="113"/>
      <c r="E223" s="114"/>
      <c r="F223" s="116"/>
      <c r="G223" s="69"/>
      <c r="H223" s="69"/>
      <c r="I223" s="69"/>
      <c r="J223" s="69"/>
      <c r="K223" s="69"/>
    </row>
    <row r="224" spans="1:19" s="70" customFormat="1" ht="20.25" x14ac:dyDescent="0.2">
      <c r="A224" s="97"/>
      <c r="B224" s="96"/>
      <c r="C224" s="112"/>
      <c r="D224" s="113"/>
      <c r="E224" s="114"/>
      <c r="F224" s="116"/>
      <c r="G224" s="69"/>
      <c r="H224" s="69"/>
      <c r="I224" s="69"/>
      <c r="J224" s="69"/>
      <c r="K224" s="69"/>
    </row>
    <row r="225" spans="1:11" s="70" customFormat="1" ht="20.25" x14ac:dyDescent="0.2">
      <c r="A225" s="91">
        <v>1</v>
      </c>
      <c r="B225" s="92" t="s">
        <v>226</v>
      </c>
      <c r="C225" s="112"/>
      <c r="D225" s="113"/>
      <c r="E225" s="114"/>
      <c r="F225" s="129"/>
      <c r="G225" s="69"/>
      <c r="H225" s="69"/>
      <c r="I225" s="69"/>
      <c r="J225" s="69"/>
      <c r="K225" s="69"/>
    </row>
    <row r="226" spans="1:11" s="70" customFormat="1" ht="20.25" x14ac:dyDescent="0.2">
      <c r="A226" s="97">
        <f>+A225+0.1</f>
        <v>1.1000000000000001</v>
      </c>
      <c r="B226" s="115" t="s">
        <v>203</v>
      </c>
      <c r="C226" s="112">
        <v>1</v>
      </c>
      <c r="D226" s="113" t="s">
        <v>114</v>
      </c>
      <c r="E226" s="114">
        <v>254.46250000000001</v>
      </c>
      <c r="F226" s="116">
        <f>ROUND(C226*E226,2)</f>
        <v>254.46</v>
      </c>
      <c r="G226" s="69"/>
      <c r="H226" s="69"/>
      <c r="I226" s="69"/>
      <c r="J226" s="69"/>
      <c r="K226" s="69"/>
    </row>
    <row r="227" spans="1:11" s="70" customFormat="1" ht="20.25" x14ac:dyDescent="0.2">
      <c r="A227" s="97">
        <f>+A226+0.1</f>
        <v>1.2000000000000002</v>
      </c>
      <c r="B227" s="96" t="s">
        <v>227</v>
      </c>
      <c r="C227" s="112">
        <v>1</v>
      </c>
      <c r="D227" s="113" t="s">
        <v>114</v>
      </c>
      <c r="E227" s="114">
        <v>109.0275</v>
      </c>
      <c r="F227" s="116">
        <f>ROUND(C227*E227,2)</f>
        <v>109.03</v>
      </c>
      <c r="G227" s="69"/>
      <c r="H227" s="69"/>
      <c r="I227" s="69"/>
      <c r="J227" s="69"/>
      <c r="K227" s="69"/>
    </row>
    <row r="228" spans="1:11" s="70" customFormat="1" ht="20.25" x14ac:dyDescent="0.2">
      <c r="A228" s="97">
        <f>+A227+0.1</f>
        <v>1.3000000000000003</v>
      </c>
      <c r="B228" s="115" t="s">
        <v>228</v>
      </c>
      <c r="C228" s="112">
        <v>1</v>
      </c>
      <c r="D228" s="113" t="s">
        <v>114</v>
      </c>
      <c r="E228" s="114">
        <v>164.75</v>
      </c>
      <c r="F228" s="116">
        <f>ROUND(C228*E228,2)</f>
        <v>164.75</v>
      </c>
      <c r="G228" s="69"/>
      <c r="H228" s="69"/>
      <c r="I228" s="69"/>
      <c r="J228" s="69"/>
      <c r="K228" s="69"/>
    </row>
    <row r="229" spans="1:11" s="70" customFormat="1" ht="20.25" x14ac:dyDescent="0.2">
      <c r="A229" s="97"/>
      <c r="B229" s="96"/>
      <c r="C229" s="112"/>
      <c r="D229" s="113"/>
      <c r="E229" s="114"/>
      <c r="F229" s="116"/>
      <c r="G229" s="69"/>
      <c r="H229" s="69"/>
      <c r="I229" s="69"/>
      <c r="J229" s="69"/>
      <c r="K229" s="69"/>
    </row>
    <row r="230" spans="1:11" s="70" customFormat="1" ht="20.25" x14ac:dyDescent="0.2">
      <c r="A230" s="97"/>
      <c r="B230" s="96" t="s">
        <v>120</v>
      </c>
      <c r="C230" s="112"/>
      <c r="D230" s="113"/>
      <c r="E230" s="114"/>
      <c r="F230" s="116">
        <f>SUM(F226:F229)</f>
        <v>528.24</v>
      </c>
      <c r="G230" s="69"/>
      <c r="H230" s="69"/>
      <c r="I230" s="69"/>
      <c r="J230" s="69"/>
      <c r="K230" s="69"/>
    </row>
    <row r="231" spans="1:11" s="70" customFormat="1" ht="20.25" x14ac:dyDescent="0.2">
      <c r="A231" s="97"/>
      <c r="B231" s="96"/>
      <c r="C231" s="112"/>
      <c r="D231" s="113"/>
      <c r="E231" s="114"/>
      <c r="F231" s="116"/>
      <c r="G231" s="69"/>
      <c r="H231" s="69"/>
      <c r="I231" s="69"/>
      <c r="J231" s="69"/>
      <c r="K231" s="69"/>
    </row>
    <row r="232" spans="1:11" s="70" customFormat="1" ht="20.25" x14ac:dyDescent="0.2">
      <c r="A232" s="97"/>
      <c r="B232" s="96" t="s">
        <v>145</v>
      </c>
      <c r="C232" s="112">
        <v>6</v>
      </c>
      <c r="D232" s="113" t="s">
        <v>229</v>
      </c>
      <c r="E232" s="114"/>
      <c r="F232" s="116">
        <f>+F230/C232</f>
        <v>88.04</v>
      </c>
      <c r="G232" s="69"/>
      <c r="H232" s="69"/>
      <c r="I232" s="69"/>
      <c r="J232" s="69"/>
      <c r="K232" s="69"/>
    </row>
    <row r="233" spans="1:11" s="70" customFormat="1" ht="20.25" x14ac:dyDescent="0.2">
      <c r="A233" s="97"/>
      <c r="B233" s="96"/>
      <c r="C233" s="112"/>
      <c r="D233" s="113"/>
      <c r="E233" s="114"/>
      <c r="F233" s="116"/>
      <c r="G233" s="69"/>
      <c r="H233" s="69"/>
      <c r="I233" s="69"/>
      <c r="J233" s="69"/>
      <c r="K233" s="69"/>
    </row>
    <row r="234" spans="1:11" s="70" customFormat="1" ht="20.25" x14ac:dyDescent="0.2">
      <c r="A234" s="97"/>
      <c r="B234" s="96" t="s">
        <v>186</v>
      </c>
      <c r="C234" s="112">
        <v>0.02</v>
      </c>
      <c r="D234" s="113" t="s">
        <v>161</v>
      </c>
      <c r="E234" s="114">
        <v>528.24</v>
      </c>
      <c r="F234" s="116">
        <f>+E234*C234</f>
        <v>10.5648</v>
      </c>
      <c r="G234" s="69"/>
      <c r="H234" s="69"/>
      <c r="I234" s="69"/>
      <c r="J234" s="69"/>
      <c r="K234" s="69"/>
    </row>
    <row r="235" spans="1:11" s="70" customFormat="1" ht="20.25" x14ac:dyDescent="0.2">
      <c r="A235" s="97"/>
      <c r="B235" s="96"/>
      <c r="C235" s="112"/>
      <c r="D235" s="113"/>
      <c r="E235" s="114"/>
      <c r="F235" s="116"/>
      <c r="G235" s="69"/>
      <c r="H235" s="69"/>
      <c r="I235" s="69"/>
      <c r="J235" s="69"/>
      <c r="K235" s="69"/>
    </row>
    <row r="236" spans="1:11" s="70" customFormat="1" ht="20.25" x14ac:dyDescent="0.2">
      <c r="A236" s="118"/>
      <c r="B236" s="119" t="s">
        <v>230</v>
      </c>
      <c r="C236" s="120"/>
      <c r="D236" s="121"/>
      <c r="E236" s="122"/>
      <c r="F236" s="151">
        <f>ROUND(F234+F232,2)</f>
        <v>98.6</v>
      </c>
      <c r="G236" s="69"/>
      <c r="H236" s="69"/>
      <c r="I236" s="69"/>
      <c r="J236" s="69"/>
      <c r="K236" s="69"/>
    </row>
    <row r="237" spans="1:11" x14ac:dyDescent="0.2">
      <c r="A237" s="108"/>
      <c r="B237" s="108"/>
      <c r="C237" s="109"/>
      <c r="D237" s="109"/>
      <c r="E237" s="109"/>
      <c r="F237" s="108"/>
    </row>
    <row r="238" spans="1:11" x14ac:dyDescent="0.2">
      <c r="A238" s="108"/>
      <c r="B238" s="108"/>
      <c r="C238" s="109"/>
      <c r="D238" s="109"/>
      <c r="E238" s="109"/>
      <c r="F238" s="108"/>
    </row>
    <row r="239" spans="1:11" s="70" customFormat="1" ht="20.25" x14ac:dyDescent="0.2">
      <c r="A239" s="91"/>
      <c r="B239" s="92" t="s">
        <v>231</v>
      </c>
      <c r="C239" s="112"/>
      <c r="D239" s="113"/>
      <c r="E239" s="114"/>
      <c r="F239" s="116"/>
      <c r="G239" s="69"/>
      <c r="H239" s="69"/>
      <c r="I239" s="69"/>
      <c r="J239" s="69"/>
      <c r="K239" s="69"/>
    </row>
    <row r="240" spans="1:11" s="70" customFormat="1" ht="20.25" x14ac:dyDescent="0.2">
      <c r="A240" s="97"/>
      <c r="B240" s="96"/>
      <c r="C240" s="112"/>
      <c r="D240" s="113"/>
      <c r="E240" s="114"/>
      <c r="F240" s="116"/>
      <c r="G240" s="69"/>
      <c r="H240" s="69"/>
      <c r="I240" s="69"/>
      <c r="J240" s="69"/>
      <c r="K240" s="69"/>
    </row>
    <row r="241" spans="1:11" s="70" customFormat="1" ht="20.25" x14ac:dyDescent="0.2">
      <c r="A241" s="91">
        <v>1</v>
      </c>
      <c r="B241" s="92" t="s">
        <v>226</v>
      </c>
      <c r="C241" s="112"/>
      <c r="D241" s="113"/>
      <c r="E241" s="114"/>
      <c r="F241" s="116"/>
      <c r="G241" s="69"/>
      <c r="H241" s="69"/>
      <c r="I241" s="69"/>
      <c r="J241" s="69"/>
      <c r="K241" s="69"/>
    </row>
    <row r="242" spans="1:11" s="70" customFormat="1" ht="20.25" x14ac:dyDescent="0.2">
      <c r="A242" s="97">
        <f>+A241+0.1</f>
        <v>1.1000000000000001</v>
      </c>
      <c r="B242" s="96" t="s">
        <v>203</v>
      </c>
      <c r="C242" s="112">
        <v>1</v>
      </c>
      <c r="D242" s="113" t="s">
        <v>114</v>
      </c>
      <c r="E242" s="114">
        <v>254.46250000000001</v>
      </c>
      <c r="F242" s="116">
        <f>ROUND(C242*E242,2)</f>
        <v>254.46</v>
      </c>
      <c r="G242" s="69"/>
      <c r="H242" s="69"/>
      <c r="I242" s="69"/>
      <c r="J242" s="69"/>
      <c r="K242" s="69"/>
    </row>
    <row r="243" spans="1:11" s="70" customFormat="1" ht="20.25" x14ac:dyDescent="0.2">
      <c r="A243" s="97">
        <f>+A242+0.1</f>
        <v>1.2000000000000002</v>
      </c>
      <c r="B243" s="96" t="s">
        <v>227</v>
      </c>
      <c r="C243" s="112">
        <v>1</v>
      </c>
      <c r="D243" s="113" t="s">
        <v>114</v>
      </c>
      <c r="E243" s="114">
        <v>109.0275</v>
      </c>
      <c r="F243" s="212">
        <f>ROUND(C243*E243,2)</f>
        <v>109.03</v>
      </c>
      <c r="G243" s="69"/>
      <c r="H243" s="69"/>
      <c r="I243" s="69"/>
      <c r="J243" s="69"/>
      <c r="K243" s="69"/>
    </row>
    <row r="244" spans="1:11" s="70" customFormat="1" ht="20.25" x14ac:dyDescent="0.2">
      <c r="A244" s="97">
        <f>+A243+0.1</f>
        <v>1.3000000000000003</v>
      </c>
      <c r="B244" s="115" t="s">
        <v>228</v>
      </c>
      <c r="C244" s="112">
        <v>1</v>
      </c>
      <c r="D244" s="113" t="s">
        <v>114</v>
      </c>
      <c r="E244" s="114">
        <v>164.75</v>
      </c>
      <c r="F244" s="116">
        <f>ROUND(C244*E244,2)</f>
        <v>164.75</v>
      </c>
      <c r="G244" s="69"/>
      <c r="H244" s="69"/>
      <c r="I244" s="69"/>
      <c r="J244" s="69"/>
      <c r="K244" s="69"/>
    </row>
    <row r="245" spans="1:11" s="70" customFormat="1" ht="20.25" x14ac:dyDescent="0.2">
      <c r="A245" s="91"/>
      <c r="B245" s="96"/>
      <c r="C245" s="112"/>
      <c r="D245" s="113"/>
      <c r="E245" s="114"/>
      <c r="F245" s="90"/>
      <c r="G245" s="69"/>
      <c r="H245" s="69"/>
      <c r="I245" s="69"/>
      <c r="J245" s="69"/>
      <c r="K245" s="69"/>
    </row>
    <row r="246" spans="1:11" s="70" customFormat="1" ht="20.25" x14ac:dyDescent="0.2">
      <c r="A246" s="91"/>
      <c r="B246" s="115" t="s">
        <v>120</v>
      </c>
      <c r="C246" s="112"/>
      <c r="D246" s="113"/>
      <c r="E246" s="114"/>
      <c r="F246" s="116">
        <f>SUM(F242:F245)</f>
        <v>528.24</v>
      </c>
      <c r="G246" s="69"/>
      <c r="H246" s="69"/>
      <c r="I246" s="69"/>
      <c r="J246" s="69"/>
      <c r="K246" s="69"/>
    </row>
    <row r="247" spans="1:11" s="70" customFormat="1" ht="20.25" x14ac:dyDescent="0.2">
      <c r="A247" s="97"/>
      <c r="B247" s="96"/>
      <c r="C247" s="112"/>
      <c r="D247" s="113"/>
      <c r="E247" s="114"/>
      <c r="F247" s="116"/>
      <c r="G247" s="69"/>
      <c r="H247" s="69"/>
      <c r="I247" s="69"/>
      <c r="J247" s="69"/>
      <c r="K247" s="69"/>
    </row>
    <row r="248" spans="1:11" s="70" customFormat="1" ht="20.25" x14ac:dyDescent="0.2">
      <c r="A248" s="97"/>
      <c r="B248" s="96" t="s">
        <v>145</v>
      </c>
      <c r="C248" s="112">
        <v>10</v>
      </c>
      <c r="D248" s="113" t="s">
        <v>229</v>
      </c>
      <c r="E248" s="114"/>
      <c r="F248" s="116">
        <f>+F246/C248</f>
        <v>52.823999999999998</v>
      </c>
      <c r="G248" s="69"/>
      <c r="H248" s="69"/>
      <c r="I248" s="69"/>
      <c r="J248" s="69"/>
      <c r="K248" s="69"/>
    </row>
    <row r="249" spans="1:11" s="70" customFormat="1" ht="20.25" x14ac:dyDescent="0.2">
      <c r="A249" s="97"/>
      <c r="B249" s="96"/>
      <c r="C249" s="112"/>
      <c r="D249" s="113"/>
      <c r="E249" s="114"/>
      <c r="F249" s="116"/>
      <c r="G249" s="69"/>
      <c r="H249" s="69"/>
      <c r="I249" s="69"/>
      <c r="J249" s="69"/>
      <c r="K249" s="69"/>
    </row>
    <row r="250" spans="1:11" s="70" customFormat="1" ht="20.25" x14ac:dyDescent="0.2">
      <c r="A250" s="97"/>
      <c r="B250" s="96" t="s">
        <v>186</v>
      </c>
      <c r="C250" s="112">
        <v>0.02</v>
      </c>
      <c r="D250" s="113" t="s">
        <v>161</v>
      </c>
      <c r="E250" s="114">
        <v>528.24</v>
      </c>
      <c r="F250" s="116">
        <f>ROUND(C250*E250,2)</f>
        <v>10.56</v>
      </c>
      <c r="G250" s="69"/>
      <c r="H250" s="69"/>
      <c r="I250" s="69"/>
      <c r="J250" s="69"/>
      <c r="K250" s="69"/>
    </row>
    <row r="251" spans="1:11" s="70" customFormat="1" ht="20.25" x14ac:dyDescent="0.2">
      <c r="A251" s="97"/>
      <c r="B251" s="96"/>
      <c r="C251" s="112"/>
      <c r="D251" s="113"/>
      <c r="E251" s="114"/>
      <c r="F251" s="116"/>
      <c r="G251" s="69"/>
      <c r="H251" s="69"/>
      <c r="I251" s="69"/>
      <c r="J251" s="69"/>
      <c r="K251" s="69"/>
    </row>
    <row r="252" spans="1:11" s="70" customFormat="1" ht="20.25" x14ac:dyDescent="0.2">
      <c r="A252" s="118"/>
      <c r="B252" s="119" t="s">
        <v>230</v>
      </c>
      <c r="C252" s="120"/>
      <c r="D252" s="121"/>
      <c r="E252" s="122"/>
      <c r="F252" s="151">
        <f>ROUND(F250+F248,2)</f>
        <v>63.38</v>
      </c>
      <c r="G252" s="69"/>
      <c r="H252" s="69"/>
      <c r="I252" s="69"/>
      <c r="J252" s="69"/>
      <c r="K252" s="69"/>
    </row>
    <row r="253" spans="1:11" x14ac:dyDescent="0.2">
      <c r="A253" s="108"/>
      <c r="B253" s="108"/>
      <c r="C253" s="109"/>
      <c r="D253" s="109"/>
      <c r="E253" s="109"/>
      <c r="F253" s="108"/>
    </row>
    <row r="254" spans="1:11" s="70" customFormat="1" ht="20.25" x14ac:dyDescent="0.2">
      <c r="A254" s="183"/>
      <c r="B254" s="213" t="s">
        <v>232</v>
      </c>
      <c r="C254" s="199"/>
      <c r="D254" s="200"/>
      <c r="E254" s="199"/>
      <c r="F254" s="201"/>
      <c r="G254" s="69"/>
      <c r="H254" s="69"/>
      <c r="I254" s="69"/>
      <c r="J254" s="69"/>
      <c r="K254" s="69"/>
    </row>
    <row r="255" spans="1:11" s="70" customFormat="1" ht="20.25" x14ac:dyDescent="0.2">
      <c r="A255" s="183"/>
      <c r="B255" s="203"/>
      <c r="C255" s="199"/>
      <c r="D255" s="200"/>
      <c r="E255" s="199"/>
      <c r="F255" s="201"/>
      <c r="G255" s="69"/>
      <c r="H255" s="69"/>
      <c r="I255" s="69"/>
      <c r="J255" s="69"/>
      <c r="K255" s="69"/>
    </row>
    <row r="256" spans="1:11" s="70" customFormat="1" ht="20.25" x14ac:dyDescent="0.2">
      <c r="A256" s="183"/>
      <c r="B256" s="213" t="s">
        <v>95</v>
      </c>
      <c r="C256" s="199"/>
      <c r="D256" s="200"/>
      <c r="E256" s="199"/>
      <c r="F256" s="201"/>
      <c r="G256" s="69"/>
      <c r="H256" s="69"/>
      <c r="I256" s="69"/>
      <c r="J256" s="69"/>
      <c r="K256" s="69"/>
    </row>
    <row r="257" spans="1:11" s="70" customFormat="1" ht="20.25" x14ac:dyDescent="0.2">
      <c r="A257" s="183" t="s">
        <v>233</v>
      </c>
      <c r="B257" s="203" t="s">
        <v>234</v>
      </c>
      <c r="C257" s="199">
        <v>1</v>
      </c>
      <c r="D257" s="200" t="s">
        <v>188</v>
      </c>
      <c r="E257" s="199">
        <v>1318</v>
      </c>
      <c r="F257" s="201">
        <f>+C257*E257</f>
        <v>1318</v>
      </c>
      <c r="G257" s="69"/>
      <c r="H257" s="69"/>
      <c r="I257" s="69"/>
      <c r="J257" s="69"/>
      <c r="K257" s="69"/>
    </row>
    <row r="258" spans="1:11" s="70" customFormat="1" ht="20.25" x14ac:dyDescent="0.2">
      <c r="A258" s="183" t="s">
        <v>235</v>
      </c>
      <c r="B258" s="203" t="s">
        <v>129</v>
      </c>
      <c r="C258" s="199">
        <v>1</v>
      </c>
      <c r="D258" s="200" t="s">
        <v>188</v>
      </c>
      <c r="E258" s="199">
        <v>1264.53</v>
      </c>
      <c r="F258" s="201">
        <f>+C258*E258</f>
        <v>1264.53</v>
      </c>
      <c r="G258" s="69"/>
      <c r="H258" s="69"/>
      <c r="I258" s="69"/>
      <c r="J258" s="69"/>
      <c r="K258" s="69"/>
    </row>
    <row r="259" spans="1:11" s="70" customFormat="1" ht="20.25" x14ac:dyDescent="0.2">
      <c r="A259" s="183"/>
      <c r="B259" s="203"/>
      <c r="C259" s="199"/>
      <c r="D259" s="200"/>
      <c r="E259" s="199"/>
      <c r="F259" s="201"/>
      <c r="G259" s="69"/>
      <c r="H259" s="69"/>
      <c r="I259" s="69"/>
      <c r="J259" s="69"/>
      <c r="K259" s="69"/>
    </row>
    <row r="260" spans="1:11" s="70" customFormat="1" ht="20.25" x14ac:dyDescent="0.2">
      <c r="A260" s="183"/>
      <c r="B260" s="213" t="s">
        <v>112</v>
      </c>
      <c r="C260" s="199"/>
      <c r="D260" s="200"/>
      <c r="E260" s="199"/>
      <c r="F260" s="201"/>
      <c r="G260" s="69"/>
      <c r="H260" s="69"/>
      <c r="I260" s="69"/>
      <c r="J260" s="69"/>
      <c r="K260" s="69"/>
    </row>
    <row r="261" spans="1:11" s="70" customFormat="1" ht="20.25" x14ac:dyDescent="0.2">
      <c r="A261" s="183" t="s">
        <v>233</v>
      </c>
      <c r="B261" s="203" t="s">
        <v>236</v>
      </c>
      <c r="C261" s="199">
        <v>1</v>
      </c>
      <c r="D261" s="200" t="s">
        <v>188</v>
      </c>
      <c r="E261" s="199">
        <v>8761.7091199999995</v>
      </c>
      <c r="F261" s="201">
        <f>+C261*E261</f>
        <v>8761.7091199999995</v>
      </c>
      <c r="G261" s="69"/>
      <c r="H261" s="69"/>
      <c r="I261" s="69"/>
      <c r="J261" s="69"/>
      <c r="K261" s="69"/>
    </row>
    <row r="262" spans="1:11" s="70" customFormat="1" ht="20.25" x14ac:dyDescent="0.2">
      <c r="A262" s="183"/>
      <c r="B262" s="203"/>
      <c r="C262" s="199"/>
      <c r="D262" s="200"/>
      <c r="E262" s="199"/>
      <c r="F262" s="201"/>
      <c r="G262" s="69"/>
      <c r="H262" s="69"/>
      <c r="I262" s="69"/>
      <c r="J262" s="69"/>
      <c r="K262" s="69"/>
    </row>
    <row r="263" spans="1:11" s="70" customFormat="1" ht="20.25" x14ac:dyDescent="0.2">
      <c r="A263" s="183"/>
      <c r="B263" s="203" t="s">
        <v>120</v>
      </c>
      <c r="C263" s="199"/>
      <c r="D263" s="200"/>
      <c r="E263" s="199"/>
      <c r="F263" s="201">
        <f>SUM(F257:F261)</f>
        <v>11344.239119999998</v>
      </c>
      <c r="G263" s="69"/>
      <c r="H263" s="69"/>
      <c r="I263" s="69"/>
      <c r="J263" s="69"/>
      <c r="K263" s="69"/>
    </row>
    <row r="264" spans="1:11" s="70" customFormat="1" ht="20.25" x14ac:dyDescent="0.2">
      <c r="A264" s="183"/>
      <c r="B264" s="203"/>
      <c r="C264" s="199"/>
      <c r="D264" s="200"/>
      <c r="E264" s="199"/>
      <c r="F264" s="201"/>
      <c r="G264" s="69"/>
      <c r="H264" s="69"/>
      <c r="I264" s="69"/>
      <c r="J264" s="69"/>
      <c r="K264" s="69"/>
    </row>
    <row r="265" spans="1:11" s="70" customFormat="1" ht="20.25" x14ac:dyDescent="0.2">
      <c r="A265" s="183"/>
      <c r="B265" s="203" t="s">
        <v>121</v>
      </c>
      <c r="C265" s="199">
        <v>480</v>
      </c>
      <c r="D265" s="200" t="s">
        <v>110</v>
      </c>
      <c r="E265" s="199">
        <v>11344.23912</v>
      </c>
      <c r="F265" s="214">
        <f>+E265/C265</f>
        <v>23.633831499999999</v>
      </c>
      <c r="G265" s="69"/>
      <c r="H265" s="69"/>
      <c r="I265" s="69"/>
      <c r="J265" s="69"/>
      <c r="K265" s="69"/>
    </row>
    <row r="266" spans="1:11" s="70" customFormat="1" ht="20.25" x14ac:dyDescent="0.2">
      <c r="A266" s="183"/>
      <c r="B266" s="203"/>
      <c r="C266" s="199"/>
      <c r="D266" s="200"/>
      <c r="E266" s="109"/>
      <c r="F266" s="201"/>
      <c r="G266" s="69"/>
      <c r="H266" s="69"/>
      <c r="I266" s="69"/>
      <c r="J266" s="69"/>
      <c r="K266" s="69"/>
    </row>
    <row r="267" spans="1:11" s="70" customFormat="1" ht="20.25" x14ac:dyDescent="0.2">
      <c r="A267" s="118"/>
      <c r="B267" s="119" t="s">
        <v>237</v>
      </c>
      <c r="C267" s="120"/>
      <c r="D267" s="121"/>
      <c r="E267" s="122"/>
      <c r="F267" s="151">
        <f>ROUND(F265,2)</f>
        <v>23.63</v>
      </c>
      <c r="G267" s="69"/>
      <c r="H267" s="69"/>
      <c r="I267" s="69"/>
      <c r="J267" s="69"/>
      <c r="K267" s="69"/>
    </row>
    <row r="268" spans="1:11" x14ac:dyDescent="0.2">
      <c r="A268" s="108"/>
      <c r="B268" s="108"/>
      <c r="C268" s="109"/>
      <c r="D268" s="109"/>
      <c r="E268" s="109"/>
      <c r="F268" s="108"/>
    </row>
    <row r="269" spans="1:11" s="70" customFormat="1" ht="20.25" x14ac:dyDescent="0.2">
      <c r="A269" s="91"/>
      <c r="B269" s="92" t="s">
        <v>238</v>
      </c>
      <c r="C269" s="112"/>
      <c r="D269" s="113"/>
      <c r="E269" s="114"/>
      <c r="F269" s="90"/>
      <c r="G269" s="69"/>
      <c r="H269" s="69"/>
      <c r="I269" s="69"/>
      <c r="J269" s="69"/>
      <c r="K269" s="69"/>
    </row>
    <row r="270" spans="1:11" s="70" customFormat="1" ht="20.25" x14ac:dyDescent="0.2">
      <c r="A270" s="91"/>
      <c r="B270" s="92"/>
      <c r="C270" s="112"/>
      <c r="D270" s="113"/>
      <c r="E270" s="114"/>
      <c r="F270" s="116"/>
      <c r="G270" s="69"/>
      <c r="H270" s="69"/>
      <c r="I270" s="69"/>
      <c r="J270" s="69"/>
      <c r="K270" s="69"/>
    </row>
    <row r="271" spans="1:11" s="70" customFormat="1" ht="20.25" x14ac:dyDescent="0.2">
      <c r="A271" s="91">
        <v>1</v>
      </c>
      <c r="B271" s="92" t="s">
        <v>226</v>
      </c>
      <c r="C271" s="112"/>
      <c r="D271" s="113"/>
      <c r="E271" s="114"/>
      <c r="F271" s="116"/>
      <c r="G271" s="69"/>
      <c r="H271" s="69"/>
      <c r="I271" s="69"/>
      <c r="J271" s="69"/>
      <c r="K271" s="69"/>
    </row>
    <row r="272" spans="1:11" s="86" customFormat="1" ht="20.25" x14ac:dyDescent="0.2">
      <c r="A272" s="97">
        <f>+A271+0.1</f>
        <v>1.1000000000000001</v>
      </c>
      <c r="B272" s="96" t="s">
        <v>203</v>
      </c>
      <c r="C272" s="112">
        <v>1</v>
      </c>
      <c r="D272" s="113" t="s">
        <v>114</v>
      </c>
      <c r="E272" s="114">
        <v>254.46250000000001</v>
      </c>
      <c r="F272" s="116">
        <f>ROUND(C272*E272,2)</f>
        <v>254.46</v>
      </c>
      <c r="G272" s="85"/>
      <c r="H272" s="85"/>
      <c r="I272" s="85"/>
      <c r="J272" s="85"/>
      <c r="K272" s="85"/>
    </row>
    <row r="273" spans="1:18" s="70" customFormat="1" ht="20.25" x14ac:dyDescent="0.2">
      <c r="A273" s="97">
        <f>+A272+0.1</f>
        <v>1.2000000000000002</v>
      </c>
      <c r="B273" s="96" t="s">
        <v>227</v>
      </c>
      <c r="C273" s="112">
        <v>1</v>
      </c>
      <c r="D273" s="113" t="s">
        <v>114</v>
      </c>
      <c r="E273" s="114">
        <v>109.0275</v>
      </c>
      <c r="F273" s="116">
        <f>ROUND(C273*E273,2)</f>
        <v>109.03</v>
      </c>
      <c r="G273" s="69"/>
      <c r="H273" s="69"/>
      <c r="I273" s="69"/>
      <c r="J273" s="69"/>
      <c r="K273" s="69"/>
    </row>
    <row r="274" spans="1:18" s="70" customFormat="1" ht="20.25" x14ac:dyDescent="0.2">
      <c r="A274" s="97">
        <f>+A273+0.1</f>
        <v>1.3000000000000003</v>
      </c>
      <c r="B274" s="96" t="s">
        <v>228</v>
      </c>
      <c r="C274" s="112">
        <v>1</v>
      </c>
      <c r="D274" s="113" t="s">
        <v>114</v>
      </c>
      <c r="E274" s="114">
        <v>164.75</v>
      </c>
      <c r="F274" s="116">
        <f>ROUND(C274*E274,2)</f>
        <v>164.75</v>
      </c>
      <c r="G274" s="69"/>
      <c r="H274" s="69"/>
      <c r="I274" s="69"/>
      <c r="J274" s="69"/>
      <c r="K274" s="69"/>
    </row>
    <row r="275" spans="1:18" s="70" customFormat="1" ht="20.25" x14ac:dyDescent="0.2">
      <c r="A275" s="97"/>
      <c r="B275" s="96"/>
      <c r="C275" s="112"/>
      <c r="D275" s="113"/>
      <c r="E275" s="114"/>
      <c r="F275" s="116"/>
      <c r="G275" s="69"/>
      <c r="H275" s="69"/>
      <c r="I275" s="69"/>
      <c r="J275" s="69"/>
      <c r="K275" s="69"/>
    </row>
    <row r="276" spans="1:18" s="70" customFormat="1" ht="20.25" x14ac:dyDescent="0.2">
      <c r="A276" s="97"/>
      <c r="B276" s="96" t="s">
        <v>120</v>
      </c>
      <c r="C276" s="112"/>
      <c r="D276" s="113"/>
      <c r="E276" s="114"/>
      <c r="F276" s="116">
        <f>SUM(F272:F274)</f>
        <v>528.24</v>
      </c>
      <c r="G276" s="69"/>
      <c r="H276" s="69"/>
      <c r="I276" s="69"/>
      <c r="J276" s="69"/>
      <c r="K276" s="69"/>
    </row>
    <row r="277" spans="1:18" s="70" customFormat="1" ht="20.25" x14ac:dyDescent="0.2">
      <c r="A277" s="91"/>
      <c r="B277" s="92"/>
      <c r="C277" s="112"/>
      <c r="D277" s="113"/>
      <c r="E277" s="114"/>
      <c r="F277" s="116"/>
      <c r="G277" s="69"/>
      <c r="H277" s="69"/>
      <c r="I277" s="69"/>
      <c r="J277" s="69"/>
      <c r="K277" s="69"/>
    </row>
    <row r="278" spans="1:18" s="70" customFormat="1" ht="20.25" x14ac:dyDescent="0.2">
      <c r="A278" s="91"/>
      <c r="B278" s="96" t="s">
        <v>145</v>
      </c>
      <c r="C278" s="112">
        <v>2</v>
      </c>
      <c r="D278" s="113" t="s">
        <v>229</v>
      </c>
      <c r="E278" s="114"/>
      <c r="F278" s="212">
        <f>+F276/C278</f>
        <v>264.12</v>
      </c>
      <c r="G278" s="69"/>
      <c r="H278" s="69"/>
      <c r="I278" s="69"/>
      <c r="J278" s="69"/>
      <c r="K278" s="69"/>
    </row>
    <row r="279" spans="1:18" s="70" customFormat="1" ht="20.25" x14ac:dyDescent="0.2">
      <c r="A279" s="91"/>
      <c r="B279" s="115"/>
      <c r="C279" s="112"/>
      <c r="D279" s="113"/>
      <c r="E279" s="114"/>
      <c r="F279" s="116"/>
      <c r="G279" s="69"/>
      <c r="H279" s="69"/>
      <c r="I279" s="69"/>
      <c r="J279" s="69"/>
      <c r="K279" s="69"/>
    </row>
    <row r="280" spans="1:18" s="70" customFormat="1" ht="20.25" x14ac:dyDescent="0.2">
      <c r="A280" s="91"/>
      <c r="B280" s="96" t="s">
        <v>186</v>
      </c>
      <c r="C280" s="112">
        <v>0.02</v>
      </c>
      <c r="D280" s="113" t="s">
        <v>161</v>
      </c>
      <c r="E280" s="114">
        <v>528.24</v>
      </c>
      <c r="F280" s="90">
        <f>ROUND(C280*E280,2)</f>
        <v>10.56</v>
      </c>
      <c r="G280" s="69"/>
      <c r="H280" s="69"/>
      <c r="I280" s="69"/>
      <c r="J280" s="69"/>
      <c r="K280" s="69"/>
    </row>
    <row r="281" spans="1:18" s="70" customFormat="1" ht="20.25" x14ac:dyDescent="0.2">
      <c r="A281" s="91"/>
      <c r="B281" s="115"/>
      <c r="C281" s="112"/>
      <c r="D281" s="113"/>
      <c r="E281" s="114"/>
      <c r="F281" s="116"/>
      <c r="G281" s="69"/>
      <c r="H281" s="69"/>
      <c r="I281" s="69"/>
      <c r="J281" s="69"/>
      <c r="K281" s="69"/>
    </row>
    <row r="282" spans="1:18" s="70" customFormat="1" ht="20.25" x14ac:dyDescent="0.2">
      <c r="A282" s="118"/>
      <c r="B282" s="119" t="s">
        <v>230</v>
      </c>
      <c r="C282" s="120"/>
      <c r="D282" s="121"/>
      <c r="E282" s="122"/>
      <c r="F282" s="151">
        <f>ROUND(F280+F278,2)</f>
        <v>274.68</v>
      </c>
      <c r="G282" s="69"/>
      <c r="H282" s="69"/>
      <c r="I282" s="69"/>
      <c r="J282" s="69"/>
      <c r="K282" s="69"/>
      <c r="R282" s="74"/>
    </row>
    <row r="283" spans="1:18" x14ac:dyDescent="0.2">
      <c r="A283" s="108"/>
      <c r="B283" s="108"/>
      <c r="C283" s="109"/>
      <c r="D283" s="109"/>
      <c r="E283" s="109"/>
      <c r="F283" s="108"/>
    </row>
    <row r="284" spans="1:18" ht="13.5" thickBot="1" x14ac:dyDescent="0.25">
      <c r="A284" s="108"/>
      <c r="B284" s="108"/>
      <c r="C284" s="109"/>
      <c r="D284" s="109"/>
      <c r="E284" s="109"/>
      <c r="F284" s="108"/>
    </row>
    <row r="285" spans="1:18" ht="14.25" thickTop="1" thickBot="1" x14ac:dyDescent="0.25">
      <c r="A285" s="215"/>
      <c r="B285" s="216" t="s">
        <v>239</v>
      </c>
      <c r="C285" s="217"/>
      <c r="D285" s="218"/>
      <c r="E285" s="217"/>
      <c r="F285" s="219"/>
    </row>
    <row r="286" spans="1:18" ht="13.5" thickTop="1" x14ac:dyDescent="0.2">
      <c r="A286" s="220"/>
      <c r="B286" s="221"/>
      <c r="C286" s="222"/>
      <c r="D286" s="223"/>
      <c r="E286" s="222"/>
      <c r="F286" s="224"/>
    </row>
    <row r="287" spans="1:18" x14ac:dyDescent="0.2">
      <c r="A287" s="220">
        <v>1</v>
      </c>
      <c r="B287" s="225" t="s">
        <v>240</v>
      </c>
      <c r="C287" s="226">
        <v>0.52290000000000003</v>
      </c>
      <c r="D287" s="223" t="s">
        <v>241</v>
      </c>
      <c r="E287" s="227">
        <v>1652</v>
      </c>
      <c r="F287" s="228">
        <v>863.83</v>
      </c>
    </row>
    <row r="288" spans="1:18" x14ac:dyDescent="0.2">
      <c r="A288" s="220">
        <v>2</v>
      </c>
      <c r="B288" s="225" t="s">
        <v>242</v>
      </c>
      <c r="C288" s="226">
        <v>0.85440000000000005</v>
      </c>
      <c r="D288" s="223" t="s">
        <v>241</v>
      </c>
      <c r="E288" s="227">
        <v>1386.5</v>
      </c>
      <c r="F288" s="228">
        <v>1184.6300000000001</v>
      </c>
    </row>
    <row r="289" spans="1:6" x14ac:dyDescent="0.2">
      <c r="A289" s="220">
        <v>3</v>
      </c>
      <c r="B289" s="225" t="s">
        <v>243</v>
      </c>
      <c r="C289" s="229">
        <v>60</v>
      </c>
      <c r="D289" s="223" t="s">
        <v>244</v>
      </c>
      <c r="E289" s="227">
        <v>0.61</v>
      </c>
      <c r="F289" s="228">
        <v>36.6</v>
      </c>
    </row>
    <row r="290" spans="1:6" x14ac:dyDescent="0.2">
      <c r="A290" s="220">
        <v>4</v>
      </c>
      <c r="B290" s="225" t="s">
        <v>245</v>
      </c>
      <c r="C290" s="229">
        <v>8</v>
      </c>
      <c r="D290" s="223" t="s">
        <v>246</v>
      </c>
      <c r="E290" s="227">
        <v>395</v>
      </c>
      <c r="F290" s="228">
        <v>3160</v>
      </c>
    </row>
    <row r="291" spans="1:6" x14ac:dyDescent="0.2">
      <c r="A291" s="220">
        <v>5</v>
      </c>
      <c r="B291" s="225" t="s">
        <v>247</v>
      </c>
      <c r="C291" s="229">
        <v>1.38</v>
      </c>
      <c r="D291" s="223" t="s">
        <v>241</v>
      </c>
      <c r="E291" s="227">
        <v>1072.49</v>
      </c>
      <c r="F291" s="228">
        <v>1480.04</v>
      </c>
    </row>
    <row r="292" spans="1:6" x14ac:dyDescent="0.2">
      <c r="A292" s="220"/>
      <c r="B292" s="225"/>
      <c r="C292" s="229"/>
      <c r="D292" s="223"/>
      <c r="E292" s="227"/>
      <c r="F292" s="228"/>
    </row>
    <row r="293" spans="1:6" ht="13.5" thickBot="1" x14ac:dyDescent="0.25">
      <c r="A293" s="230"/>
      <c r="B293" s="231" t="s">
        <v>248</v>
      </c>
      <c r="C293" s="232"/>
      <c r="D293" s="233"/>
      <c r="E293" s="234"/>
      <c r="F293" s="235">
        <v>6725.1</v>
      </c>
    </row>
    <row r="294" spans="1:6" ht="13.5" thickTop="1" x14ac:dyDescent="0.2"/>
  </sheetData>
  <dataValidations count="2">
    <dataValidation type="list" allowBlank="1" showInputMessage="1" showErrorMessage="1" sqref="D98" xr:uid="{00000000-0002-0000-0300-000000000000}">
      <formula1>$I$912:$I$931</formula1>
      <formula2>0</formula2>
    </dataValidation>
    <dataValidation type="list" allowBlank="1" showInputMessage="1" showErrorMessage="1" errorTitle="Elegir 1 Valor de la Lista" error="Elegir 1 Valor de la Lista" promptTitle="Elegir 1 Valor de la Lista" prompt="Elegir 1 Valor de la Lista" sqref="D180" xr:uid="{00000000-0002-0000-0300-000001000000}">
      <formula1>$H$1751:$H$1756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scale="58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rowBreaks count="4" manualBreakCount="4">
    <brk id="37" max="16383" man="1"/>
    <brk id="82" max="16383" man="1"/>
    <brk id="176" max="16383" man="1"/>
    <brk id="28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PRESUPUESTO 30 hp</vt:lpstr>
      <vt:lpstr>MOVIMIENTO DE TIERRA </vt:lpstr>
      <vt:lpstr>ANALISIS</vt:lpstr>
      <vt:lpstr>ANALISIS!Print_Area</vt:lpstr>
      <vt:lpstr>'MOVIMIENTO DE TIERRA '!Print_Area</vt:lpstr>
      <vt:lpstr>'PRESUPUESTO 30 hp'!Print_Area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Marcelle Rios Diaz</dc:creator>
  <dc:description/>
  <cp:lastModifiedBy>Marcelle Rios Diaz</cp:lastModifiedBy>
  <cp:lastPrinted>2021-12-16T19:34:45Z</cp:lastPrinted>
  <dcterms:created xsi:type="dcterms:W3CDTF">1997-10-10T10:07:02Z</dcterms:created>
  <dcterms:modified xsi:type="dcterms:W3CDTF">2022-02-10T12:55:33Z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