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LA.MAZARA\Desktop\Documentos Asfaltos\"/>
    </mc:Choice>
  </mc:AlternateContent>
  <xr:revisionPtr revIDLastSave="0" documentId="8_{AD2388AD-52FC-428A-B614-7DBC13A39ED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26" r:id="rId1"/>
  </sheets>
  <externalReferences>
    <externalReference r:id="rId2"/>
  </externalReferences>
  <definedNames>
    <definedName name="GASOLINA">[1]Ins!$E$582</definedName>
    <definedName name="PLIGADORA2">[1]Ins!$E$584</definedName>
    <definedName name="PWINCHE2000K">[1]Ins!$E$592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26" l="1"/>
  <c r="A91" i="26"/>
  <c r="A92" i="26" s="1"/>
  <c r="A93" i="26" s="1"/>
  <c r="A94" i="26" s="1"/>
  <c r="A95" i="26" s="1"/>
  <c r="A96" i="26" s="1"/>
  <c r="A97" i="26" s="1"/>
  <c r="A98" i="26" s="1"/>
  <c r="F95" i="26"/>
  <c r="F94" i="26"/>
  <c r="F93" i="26"/>
  <c r="F11" i="26"/>
  <c r="D217" i="26"/>
  <c r="F195" i="26"/>
  <c r="G195" i="26" s="1"/>
  <c r="F193" i="26"/>
  <c r="G193" i="26" s="1"/>
  <c r="F191" i="26"/>
  <c r="G191" i="26" s="1"/>
  <c r="F189" i="26"/>
  <c r="G189" i="26" s="1"/>
  <c r="F187" i="26"/>
  <c r="F186" i="26"/>
  <c r="F185" i="26"/>
  <c r="F184" i="26"/>
  <c r="F181" i="26"/>
  <c r="G181" i="26" s="1"/>
  <c r="F179" i="26"/>
  <c r="G179" i="26" s="1"/>
  <c r="F177" i="26"/>
  <c r="G177" i="26" s="1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160" i="26"/>
  <c r="F159" i="26"/>
  <c r="F158" i="26"/>
  <c r="F157" i="26"/>
  <c r="F156" i="26"/>
  <c r="F153" i="26"/>
  <c r="F151" i="26"/>
  <c r="F146" i="26"/>
  <c r="F145" i="26"/>
  <c r="F144" i="26"/>
  <c r="F141" i="26"/>
  <c r="C136" i="26"/>
  <c r="F136" i="26" s="1"/>
  <c r="F132" i="26"/>
  <c r="C131" i="26"/>
  <c r="F131" i="26" s="1"/>
  <c r="F147" i="26"/>
  <c r="F129" i="26"/>
  <c r="C133" i="26"/>
  <c r="F133" i="26" s="1"/>
  <c r="F127" i="26"/>
  <c r="F126" i="26"/>
  <c r="F125" i="26"/>
  <c r="F122" i="26"/>
  <c r="C123" i="26"/>
  <c r="F123" i="26" s="1"/>
  <c r="F117" i="26"/>
  <c r="F116" i="26"/>
  <c r="F115" i="26"/>
  <c r="F114" i="26"/>
  <c r="F107" i="26"/>
  <c r="F106" i="26"/>
  <c r="F105" i="26"/>
  <c r="F104" i="26"/>
  <c r="F103" i="26"/>
  <c r="F99" i="26"/>
  <c r="F98" i="26"/>
  <c r="F97" i="26"/>
  <c r="F96" i="26"/>
  <c r="F91" i="26"/>
  <c r="F90" i="26"/>
  <c r="F82" i="26"/>
  <c r="G82" i="26" s="1"/>
  <c r="F80" i="26"/>
  <c r="F79" i="26"/>
  <c r="F78" i="26"/>
  <c r="F75" i="26"/>
  <c r="F74" i="26"/>
  <c r="F73" i="26"/>
  <c r="F72" i="26"/>
  <c r="F71" i="26"/>
  <c r="F69" i="26"/>
  <c r="F68" i="26"/>
  <c r="F67" i="26"/>
  <c r="B67" i="26"/>
  <c r="F66" i="26"/>
  <c r="B66" i="26"/>
  <c r="F65" i="26"/>
  <c r="F63" i="26"/>
  <c r="B63" i="26"/>
  <c r="F62" i="26"/>
  <c r="F61" i="26"/>
  <c r="F60" i="26"/>
  <c r="F57" i="26"/>
  <c r="G57" i="26" s="1"/>
  <c r="F51" i="26"/>
  <c r="G51" i="26" s="1"/>
  <c r="F49" i="26"/>
  <c r="F48" i="26"/>
  <c r="F47" i="26"/>
  <c r="F45" i="26"/>
  <c r="F44" i="26"/>
  <c r="F43" i="26"/>
  <c r="F42" i="26"/>
  <c r="F41" i="26"/>
  <c r="B41" i="26"/>
  <c r="F40" i="26"/>
  <c r="F39" i="26"/>
  <c r="B39" i="26"/>
  <c r="B65" i="26" s="1"/>
  <c r="F38" i="26"/>
  <c r="F37" i="26"/>
  <c r="F34" i="26"/>
  <c r="F28" i="26"/>
  <c r="G28" i="26" s="1"/>
  <c r="F26" i="26"/>
  <c r="F25" i="26"/>
  <c r="F24" i="26"/>
  <c r="F22" i="26"/>
  <c r="F21" i="26"/>
  <c r="F20" i="26"/>
  <c r="F19" i="26"/>
  <c r="F18" i="26"/>
  <c r="F17" i="26"/>
  <c r="F16" i="26"/>
  <c r="F15" i="26"/>
  <c r="F14" i="26"/>
  <c r="F142" i="26" l="1"/>
  <c r="C118" i="26"/>
  <c r="F118" i="26" s="1"/>
  <c r="G118" i="26" s="1"/>
  <c r="F140" i="26"/>
  <c r="C154" i="26"/>
  <c r="F154" i="26" s="1"/>
  <c r="G160" i="26" s="1"/>
  <c r="G80" i="26"/>
  <c r="G107" i="26"/>
  <c r="G187" i="26"/>
  <c r="G53" i="26"/>
  <c r="G30" i="26"/>
  <c r="F128" i="26"/>
  <c r="G11" i="26"/>
  <c r="G26" i="26"/>
  <c r="F121" i="26"/>
  <c r="F124" i="26"/>
  <c r="F130" i="26"/>
  <c r="F143" i="26"/>
  <c r="F174" i="26"/>
  <c r="G175" i="26" s="1"/>
  <c r="G49" i="26"/>
  <c r="G99" i="26"/>
  <c r="G109" i="26"/>
  <c r="G34" i="26"/>
  <c r="F64" i="26"/>
  <c r="G75" i="26" s="1"/>
  <c r="C134" i="26"/>
  <c r="F139" i="26"/>
  <c r="G147" i="26" l="1"/>
  <c r="G84" i="26"/>
  <c r="C135" i="26"/>
  <c r="F135" i="26" s="1"/>
  <c r="F134" i="26"/>
  <c r="G200" i="26" l="1"/>
  <c r="G136" i="26"/>
  <c r="G198" i="26"/>
  <c r="G199" i="26" s="1"/>
  <c r="F206" i="26" l="1"/>
  <c r="F202" i="26"/>
  <c r="F207" i="26"/>
  <c r="F205" i="26"/>
  <c r="F204" i="26"/>
  <c r="G215" i="26"/>
  <c r="F203" i="26"/>
  <c r="G217" i="26"/>
  <c r="G221" i="26" l="1"/>
  <c r="G209" i="26"/>
  <c r="G213" i="26" l="1"/>
  <c r="G211" i="26"/>
  <c r="G219" i="26" l="1"/>
  <c r="G223" i="26" s="1"/>
</calcChain>
</file>

<file path=xl/sharedStrings.xml><?xml version="1.0" encoding="utf-8"?>
<sst xmlns="http://schemas.openxmlformats.org/spreadsheetml/2006/main" count="433" uniqueCount="242">
  <si>
    <t xml:space="preserve">CORPORACIÓN DEL ACUEDUCTO Y ALCANTARILLADO DE SANTO DOMINGO </t>
  </si>
  <si>
    <t>***C.A.A.S.D.***</t>
  </si>
  <si>
    <t>ASISTENCIA TÉCNICA DIRECCIÓN GENERAL</t>
  </si>
  <si>
    <t>2021-29 UEP</t>
  </si>
  <si>
    <t xml:space="preserve">ASFALTO Y MANTENITO DE VIAS  EN DIFERENTES ZONAS DE SANTO DOMINGO </t>
  </si>
  <si>
    <t>No.</t>
  </si>
  <si>
    <t>DESCRIPCION</t>
  </si>
  <si>
    <t>CANTIDAD</t>
  </si>
  <si>
    <t>UD</t>
  </si>
  <si>
    <t>P.U. RD$</t>
  </si>
  <si>
    <t>COSTO RD$</t>
  </si>
  <si>
    <t>SUB-TOTAL</t>
  </si>
  <si>
    <t>FASE A</t>
  </si>
  <si>
    <t>SANTO DOMINGO NORTE</t>
  </si>
  <si>
    <t>1</t>
  </si>
  <si>
    <t>INGENIERÍA Y MANTENIMIENTO DEL TRÁNSITO Cubicar Desglosado</t>
  </si>
  <si>
    <t>dia</t>
  </si>
  <si>
    <t>2</t>
  </si>
  <si>
    <t>MOVIMIENTO DE TIERRA</t>
  </si>
  <si>
    <t>2.1</t>
  </si>
  <si>
    <t>Escarificación</t>
  </si>
  <si>
    <t>M2</t>
  </si>
  <si>
    <t>2.2</t>
  </si>
  <si>
    <t xml:space="preserve">Limpieza y Preparación de Superficie </t>
  </si>
  <si>
    <t>2.3</t>
  </si>
  <si>
    <t xml:space="preserve">Extracción material inservible a mano  </t>
  </si>
  <si>
    <t>M3</t>
  </si>
  <si>
    <t>2.4</t>
  </si>
  <si>
    <t>Suministro de material de base incluye transporte</t>
  </si>
  <si>
    <t>2.5</t>
  </si>
  <si>
    <t>Compactación de material de Base</t>
  </si>
  <si>
    <t>2.6</t>
  </si>
  <si>
    <t>Bote material excavado a 10 kms</t>
  </si>
  <si>
    <t>2.7</t>
  </si>
  <si>
    <t>Corte Carpeta de hormigón asfaltico e = 2''</t>
  </si>
  <si>
    <t>2.8</t>
  </si>
  <si>
    <t>Corte Carpeta de hormigón asfaltico e = 4"</t>
  </si>
  <si>
    <t>ML</t>
  </si>
  <si>
    <t>2.9</t>
  </si>
  <si>
    <t>Corte Carpeta de hormigón asfaltico e = 6"</t>
  </si>
  <si>
    <t>2.10</t>
  </si>
  <si>
    <t>Capa de rodadura:</t>
  </si>
  <si>
    <t>2.10.1</t>
  </si>
  <si>
    <t>Riego de imprimación</t>
  </si>
  <si>
    <t>2.10.2</t>
  </si>
  <si>
    <t>Carpeta de hormigón asfaltico e = 2"</t>
  </si>
  <si>
    <t>2.10.3</t>
  </si>
  <si>
    <t>Carpeta de hormigón asfaltico e = 4"</t>
  </si>
  <si>
    <t>3</t>
  </si>
  <si>
    <t>TRANSPORTE DE EQUIPOS</t>
  </si>
  <si>
    <t>VIAJES</t>
  </si>
  <si>
    <t>SUB - TOTAL FASE A</t>
  </si>
  <si>
    <t>FASE B</t>
  </si>
  <si>
    <t>SANTO DOMINGO OESTE</t>
  </si>
  <si>
    <t>Excavación</t>
  </si>
  <si>
    <t>Escarificación de superficie</t>
  </si>
  <si>
    <t>Corte Carpeta de hormigón asfaltico e = 2"</t>
  </si>
  <si>
    <t>Corte Carpeta de hormigón asfaltico e = 4''</t>
  </si>
  <si>
    <t>m2</t>
  </si>
  <si>
    <t>TRANSPORTE DE EQUIPOS Cubicar Desglosado</t>
  </si>
  <si>
    <t>PA</t>
  </si>
  <si>
    <t>SUB - TOTAL FASE B</t>
  </si>
  <si>
    <t>FASE C</t>
  </si>
  <si>
    <t>DISTRITO NACIONAL</t>
  </si>
  <si>
    <t>Bote material excavado</t>
  </si>
  <si>
    <t>Limpieza y Preparación de Superficie</t>
  </si>
  <si>
    <t xml:space="preserve">Desyerbo </t>
  </si>
  <si>
    <t>2.11</t>
  </si>
  <si>
    <t>2.11.1</t>
  </si>
  <si>
    <t>2.11.2</t>
  </si>
  <si>
    <t>2.11.3</t>
  </si>
  <si>
    <t>Carpeta de hormigón asfaltico e = 3"</t>
  </si>
  <si>
    <t>2.11.4</t>
  </si>
  <si>
    <t>2.12</t>
  </si>
  <si>
    <t>Transporte de equipos</t>
  </si>
  <si>
    <t>OBRAS COMPLEMENTARIAS</t>
  </si>
  <si>
    <t>3.1</t>
  </si>
  <si>
    <t>Badén</t>
  </si>
  <si>
    <t>3.2</t>
  </si>
  <si>
    <t>Contén</t>
  </si>
  <si>
    <t>3.3</t>
  </si>
  <si>
    <t>Demolición de contén</t>
  </si>
  <si>
    <t>LIMPIEZA FINAL Cubicar Desglosado</t>
  </si>
  <si>
    <t>SUB - TOTAL FASE C</t>
  </si>
  <si>
    <t>FASE D</t>
  </si>
  <si>
    <t>ASFALTO FRÍO EN SANTO DOMINGO</t>
  </si>
  <si>
    <t>Mantenimiento del tránsito bacheos</t>
  </si>
  <si>
    <t>Excavacion Manual en Tierra</t>
  </si>
  <si>
    <t>Excavacion a Compresor en Roca</t>
  </si>
  <si>
    <t>Botes</t>
  </si>
  <si>
    <t>Suministro de caliche</t>
  </si>
  <si>
    <t>Compactación Caliche</t>
  </si>
  <si>
    <t>Camión Chofer</t>
  </si>
  <si>
    <t>DÍA</t>
  </si>
  <si>
    <t>ASFALTADO</t>
  </si>
  <si>
    <t>Suministro de Asfalto Frio</t>
  </si>
  <si>
    <t>FUNDA</t>
  </si>
  <si>
    <t>Colocación de Asfalto Frio</t>
  </si>
  <si>
    <t>Compactación Mecánica</t>
  </si>
  <si>
    <t>Camión con Chofer</t>
  </si>
  <si>
    <t>SUB - TOTAL FASE D</t>
  </si>
  <si>
    <t>FASE E</t>
  </si>
  <si>
    <t>REPOSICION SERVICIOS VARIOS EN DISTINTOS PUNTOS DEL GRAN SANTO DOMINGO</t>
  </si>
  <si>
    <t>1.1</t>
  </si>
  <si>
    <t>Corte de terreno (e=0.50 mt ) (excavación)</t>
  </si>
  <si>
    <t>1.2</t>
  </si>
  <si>
    <t>Bote de material</t>
  </si>
  <si>
    <t>1.3</t>
  </si>
  <si>
    <t>Suministro y colocación de relleno de granzote (espesor aprox=0.70mt)</t>
  </si>
  <si>
    <t>1.4</t>
  </si>
  <si>
    <t>Suministro y colocación de relleno de material granular (e=0.20mt)</t>
  </si>
  <si>
    <t>1.5</t>
  </si>
  <si>
    <t xml:space="preserve">Compactación de relleno con rodillo </t>
  </si>
  <si>
    <t>CONSTRUCCIÓN DE VERJA VARIAS EN DISTINTOS PUNTOS DEL GRAN SANTO DOMINGO</t>
  </si>
  <si>
    <t>Excavación zapata muro y columnas</t>
  </si>
  <si>
    <t>Suministro y compactación de Relleno</t>
  </si>
  <si>
    <t>Bote de Material Sobrante</t>
  </si>
  <si>
    <t>Hormigón Armado en Zapata de Muro de 6''</t>
  </si>
  <si>
    <t xml:space="preserve">Hormigón Armado en Zapata de Columna </t>
  </si>
  <si>
    <t>Hormigón Armado en Viga de Amarre 0.15x0.2</t>
  </si>
  <si>
    <t>m3</t>
  </si>
  <si>
    <t>Hormigón Armado en Columna (cada 5 mts)</t>
  </si>
  <si>
    <t>Muro de Bloques de 6'' violinados (ambas caras)</t>
  </si>
  <si>
    <t>Fraguache de Vigas y Columnas</t>
  </si>
  <si>
    <t>Pañete Vigas y Columnas</t>
  </si>
  <si>
    <t>Pañete en Muro Existente</t>
  </si>
  <si>
    <t>Cantos y Mochetas</t>
  </si>
  <si>
    <t>2.13</t>
  </si>
  <si>
    <t>Resane Muros Bloques violinados</t>
  </si>
  <si>
    <t>2.14</t>
  </si>
  <si>
    <t>Pintura Acrílica en Superficie Violinadas</t>
  </si>
  <si>
    <t>2.15</t>
  </si>
  <si>
    <t>Pintura Base en General</t>
  </si>
  <si>
    <t>2.16</t>
  </si>
  <si>
    <t>Suministro y colocacion alambre Trinchera</t>
  </si>
  <si>
    <t>CONSTRUCCIÓN DE MURO DE CONTENCIÓN  VARIOS EN DISTINTOS PUNTOS DEL GRAN SANTO DOMINGO</t>
  </si>
  <si>
    <t>Suministro y compactacion de Relleno</t>
  </si>
  <si>
    <t>3.4</t>
  </si>
  <si>
    <t>Hormigón Armado en Zapata de Muro de 8''</t>
  </si>
  <si>
    <t>3.5</t>
  </si>
  <si>
    <t>3.6</t>
  </si>
  <si>
    <t>Hormigón Armado en Viga de Amarre 0.2x0.2</t>
  </si>
  <si>
    <t>3.7</t>
  </si>
  <si>
    <t>3.8</t>
  </si>
  <si>
    <t>Muro de Bloques de 8'' Huecos llenos bastones a 0.20m</t>
  </si>
  <si>
    <t>3.9</t>
  </si>
  <si>
    <t xml:space="preserve">Pañete de muro </t>
  </si>
  <si>
    <t>4</t>
  </si>
  <si>
    <t>ASFALTADO VARIOS EN DISTINTOS PUNTOS DEL GRAN SANTO DOMINGO</t>
  </si>
  <si>
    <t>4.1</t>
  </si>
  <si>
    <t>Colocación de Asfalto</t>
  </si>
  <si>
    <t>4.1.1</t>
  </si>
  <si>
    <t>Ingenieria y mantenimiento de transito. Cubicar Desglosado</t>
  </si>
  <si>
    <t>P.A</t>
  </si>
  <si>
    <t>4.1.2</t>
  </si>
  <si>
    <t>Movimiento de tierra</t>
  </si>
  <si>
    <t>4.1.2.1</t>
  </si>
  <si>
    <t>4.1.2.2</t>
  </si>
  <si>
    <t>Limpieza y Preparación de Superficie (Incluye Botes)</t>
  </si>
  <si>
    <t>4.1.2.3</t>
  </si>
  <si>
    <t>Capa de Rodadura</t>
  </si>
  <si>
    <t>4.1.5.1</t>
  </si>
  <si>
    <t>4.1.5.2</t>
  </si>
  <si>
    <t>Carpeta asfáltica de 2" en tramo completo</t>
  </si>
  <si>
    <t>4.1.4</t>
  </si>
  <si>
    <t>Suministro y colocación de paragomas de concreto</t>
  </si>
  <si>
    <t>4.1.5</t>
  </si>
  <si>
    <t>Pintura de trafico</t>
  </si>
  <si>
    <t>GAL</t>
  </si>
  <si>
    <t>4.1.6</t>
  </si>
  <si>
    <t>Mano de Obra de señalización con pintura. Cubicar Desglosado</t>
  </si>
  <si>
    <t>5</t>
  </si>
  <si>
    <t>ALUMBRADO VARIOS EN DISTINTOS PUNTOS DEL GRAN SANTO DOMINGO</t>
  </si>
  <si>
    <t>5.1</t>
  </si>
  <si>
    <t>Poste de hormigón de 35' 500 DAUN (incluye excavación y base de hormigón)</t>
  </si>
  <si>
    <t>5.2</t>
  </si>
  <si>
    <t>Lámparas tipo reflector 100 W</t>
  </si>
  <si>
    <t>5.3</t>
  </si>
  <si>
    <t>Lámparas tipo reflector 50 W</t>
  </si>
  <si>
    <t>5.4</t>
  </si>
  <si>
    <t>Alambre de acometida 6/3 de aluminio</t>
  </si>
  <si>
    <t>PIES</t>
  </si>
  <si>
    <t>5.5</t>
  </si>
  <si>
    <t>Varillas de tierra</t>
  </si>
  <si>
    <t>5.6</t>
  </si>
  <si>
    <t>Transformador de distribución tipo poste autoprotegido 7.2 KV-120/240, 50 KVA</t>
  </si>
  <si>
    <t>5.7</t>
  </si>
  <si>
    <t xml:space="preserve">Bases de hormigón 30 cm x 30 cm, h = 10 cm SNP (incluye excavación, hormigón, pernos, base) </t>
  </si>
  <si>
    <t>5.8</t>
  </si>
  <si>
    <t>Excavación para tubería 0.20 x 0.30 (incluye tubo de 1" SDR-41, hormigón, h= 10 cms y reposición de material)</t>
  </si>
  <si>
    <t>5.9</t>
  </si>
  <si>
    <t>Tubería de 1'' de PVC para preinstalación de cámaras de seguridad</t>
  </si>
  <si>
    <t>UDS</t>
  </si>
  <si>
    <t>5.10</t>
  </si>
  <si>
    <t>Curvas de PVC de 1" para poste</t>
  </si>
  <si>
    <t>5.11</t>
  </si>
  <si>
    <t>Otros (materiales) Cubicar Desglosado</t>
  </si>
  <si>
    <t>P. A.</t>
  </si>
  <si>
    <t>5.12</t>
  </si>
  <si>
    <t>Mano de obra eléctrica general, incluyendo la canalización, alambrado e instalación de poste. Cubicar Desglosado</t>
  </si>
  <si>
    <t>5.13</t>
  </si>
  <si>
    <t>Alquiler de grúa para colocación de poste. Cubicar Desglosado</t>
  </si>
  <si>
    <t>6</t>
  </si>
  <si>
    <t xml:space="preserve">TRANSPORTE DE EQUIPOS </t>
  </si>
  <si>
    <t>7</t>
  </si>
  <si>
    <t xml:space="preserve">CONSTRUCCIÓN DE GARITA </t>
  </si>
  <si>
    <t>8</t>
  </si>
  <si>
    <t>LIMPIEZA CONTINUA Y FINAL Cubicar Desglosado</t>
  </si>
  <si>
    <t>9</t>
  </si>
  <si>
    <t>DEMOLICIÓN DE ACERAS Y CONTENES</t>
  </si>
  <si>
    <t>9.1</t>
  </si>
  <si>
    <t>Demolición de Acera frontal</t>
  </si>
  <si>
    <t>9.2</t>
  </si>
  <si>
    <t>Construcción de Acera Frontal</t>
  </si>
  <si>
    <t>9.3</t>
  </si>
  <si>
    <t>Demolición de Contén frontal</t>
  </si>
  <si>
    <t>9.4</t>
  </si>
  <si>
    <t>Construcción de Contén frontal</t>
  </si>
  <si>
    <t>10</t>
  </si>
  <si>
    <t>POZO FILTRANTE ENCAMIZADO 8'' H.G Cubicar Desglosado</t>
  </si>
  <si>
    <t>11</t>
  </si>
  <si>
    <t>LEVANTAMIENTO TOPOGRÁFICO Cubicar Desglosado</t>
  </si>
  <si>
    <t>12</t>
  </si>
  <si>
    <t>REPARACIONES DE AVERÍAS (PLOMERÍA) Cubicar Desglosado</t>
  </si>
  <si>
    <t>13</t>
  </si>
  <si>
    <t>CÁMARA SÉPTICA. INCLUYE REGISTRO Cubicar Desglosado</t>
  </si>
  <si>
    <t>SUB TOTAL FASE E</t>
  </si>
  <si>
    <t xml:space="preserve">SUB - TOTAL GENERAL 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</si>
  <si>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</si>
  <si>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</si>
  <si>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</si>
  <si>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</si>
  <si>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</si>
  <si>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</si>
  <si>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</si>
  <si>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</si>
  <si>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HIDROGRAFICA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</si>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</sst>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RD$&quot;#,##0.00_);\(&quot;RD$&quot;#,##0.00\)"/>
    <numFmt numFmtId="165" formatCode="0.00_)"/>
    <numFmt numFmtId="166" formatCode="0.0"/>
    <numFmt numFmtId="167" formatCode="_([$€]* #,##0.00_);_([$€]* \(#,##0.00\);_([$€]* &quot;-&quot;??_);_(@_)"/>
    <numFmt numFmtId="168" formatCode="0.0_)"/>
    <numFmt numFmtId="169" formatCode="_(* #,##0.00_);_(* \(#,##0.00\);_(* \-??_);_(@_)"/>
  </numFmts>
  <fonts count="23">
    <font>
      <sz val="12"/>
      <name val="Arial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 MT"/>
    </font>
    <font>
      <sz val="10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b/>
      <sz val="14"/>
      <name val="Arial MT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double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</borders>
  <cellStyleXfs count="15">
    <xf numFmtId="165" fontId="0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15" fillId="0" borderId="0" applyFill="0" applyBorder="0" applyAlignment="0" applyProtection="0"/>
    <xf numFmtId="43" fontId="16" fillId="0" borderId="0" applyFont="0" applyFill="0" applyBorder="0" applyAlignment="0" applyProtection="0"/>
    <xf numFmtId="169" fontId="15" fillId="0" borderId="0" applyFill="0" applyBorder="0" applyAlignment="0" applyProtection="0"/>
    <xf numFmtId="0" fontId="1" fillId="0" borderId="0"/>
    <xf numFmtId="165" fontId="7" fillId="0" borderId="0"/>
    <xf numFmtId="9" fontId="15" fillId="0" borderId="0" applyFill="0" applyBorder="0" applyAlignment="0" applyProtection="0"/>
    <xf numFmtId="165" fontId="7" fillId="0" borderId="0"/>
    <xf numFmtId="43" fontId="3" fillId="0" borderId="0" applyFont="0" applyFill="0" applyBorder="0" applyAlignment="0" applyProtection="0"/>
  </cellStyleXfs>
  <cellXfs count="161">
    <xf numFmtId="165" fontId="0" fillId="0" borderId="0" xfId="0"/>
    <xf numFmtId="43" fontId="4" fillId="0" borderId="0" xfId="1" applyFont="1" applyAlignment="1">
      <alignment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/>
    </xf>
    <xf numFmtId="43" fontId="6" fillId="2" borderId="2" xfId="1" applyFont="1" applyFill="1" applyBorder="1" applyAlignment="1" applyProtection="1">
      <alignment horizontal="center" vertical="center"/>
    </xf>
    <xf numFmtId="43" fontId="6" fillId="2" borderId="3" xfId="1" applyFont="1" applyFill="1" applyBorder="1" applyAlignment="1" applyProtection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5" fontId="4" fillId="0" borderId="0" xfId="0" applyFont="1" applyAlignment="1">
      <alignment vertical="center"/>
    </xf>
    <xf numFmtId="165" fontId="4" fillId="0" borderId="0" xfId="0" applyFont="1" applyAlignment="1">
      <alignment horizontal="right" vertical="center"/>
    </xf>
    <xf numFmtId="165" fontId="4" fillId="0" borderId="0" xfId="0" applyFont="1" applyBorder="1" applyAlignment="1">
      <alignment horizontal="center" vertical="center"/>
    </xf>
    <xf numFmtId="165" fontId="4" fillId="0" borderId="0" xfId="0" applyFont="1" applyBorder="1" applyAlignment="1">
      <alignment vertical="center"/>
    </xf>
    <xf numFmtId="165" fontId="5" fillId="0" borderId="0" xfId="0" applyNumberFormat="1" applyFont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43" fontId="2" fillId="0" borderId="0" xfId="1" applyFont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right" vertical="center"/>
    </xf>
    <xf numFmtId="165" fontId="8" fillId="0" borderId="0" xfId="0" applyNumberFormat="1" applyFont="1" applyFill="1" applyAlignment="1" applyProtection="1">
      <alignment vertical="center"/>
    </xf>
    <xf numFmtId="0" fontId="7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68" fontId="5" fillId="0" borderId="0" xfId="4" applyNumberFormat="1" applyFont="1" applyAlignment="1">
      <alignment vertical="center"/>
    </xf>
    <xf numFmtId="165" fontId="5" fillId="0" borderId="0" xfId="4" applyFont="1" applyAlignment="1">
      <alignment horizontal="left" vertical="center"/>
    </xf>
    <xf numFmtId="43" fontId="5" fillId="0" borderId="0" xfId="5" applyFont="1" applyBorder="1" applyAlignment="1" applyProtection="1">
      <alignment vertical="center"/>
    </xf>
    <xf numFmtId="43" fontId="4" fillId="0" borderId="0" xfId="5" applyFont="1" applyAlignment="1">
      <alignment vertical="center"/>
    </xf>
    <xf numFmtId="168" fontId="12" fillId="0" borderId="0" xfId="4" applyNumberFormat="1" applyFont="1" applyAlignment="1">
      <alignment vertical="center"/>
    </xf>
    <xf numFmtId="165" fontId="4" fillId="0" borderId="0" xfId="4" applyFont="1" applyAlignment="1">
      <alignment horizontal="left" vertical="center"/>
    </xf>
    <xf numFmtId="43" fontId="4" fillId="0" borderId="0" xfId="5" applyFont="1" applyBorder="1" applyAlignment="1" applyProtection="1">
      <alignment vertical="center"/>
    </xf>
    <xf numFmtId="43" fontId="13" fillId="0" borderId="0" xfId="5" applyFont="1" applyBorder="1" applyAlignment="1" applyProtection="1">
      <alignment vertical="center"/>
    </xf>
    <xf numFmtId="43" fontId="12" fillId="0" borderId="0" xfId="5" applyFont="1" applyAlignment="1">
      <alignment vertical="center"/>
    </xf>
    <xf numFmtId="43" fontId="12" fillId="0" borderId="0" xfId="5" applyFont="1" applyBorder="1" applyAlignment="1" applyProtection="1">
      <alignment vertical="center"/>
    </xf>
    <xf numFmtId="165" fontId="2" fillId="0" borderId="0" xfId="4" applyFont="1" applyAlignment="1">
      <alignment horizontal="left" vertical="center"/>
    </xf>
    <xf numFmtId="43" fontId="2" fillId="0" borderId="0" xfId="5" applyFont="1" applyBorder="1" applyAlignment="1" applyProtection="1">
      <alignment vertical="center"/>
    </xf>
    <xf numFmtId="43" fontId="2" fillId="0" borderId="0" xfId="8" applyFont="1" applyBorder="1" applyAlignment="1" applyProtection="1">
      <alignment vertical="center"/>
    </xf>
    <xf numFmtId="168" fontId="4" fillId="0" borderId="0" xfId="4" applyNumberFormat="1" applyFont="1" applyAlignment="1">
      <alignment vertical="center"/>
    </xf>
    <xf numFmtId="43" fontId="14" fillId="0" borderId="0" xfId="5" applyFont="1" applyBorder="1" applyAlignment="1" applyProtection="1">
      <alignment vertical="center"/>
    </xf>
    <xf numFmtId="43" fontId="14" fillId="0" borderId="0" xfId="5" applyFont="1" applyAlignment="1">
      <alignment vertical="center"/>
    </xf>
    <xf numFmtId="165" fontId="21" fillId="2" borderId="1" xfId="0" applyNumberFormat="1" applyFont="1" applyFill="1" applyBorder="1" applyAlignment="1" applyProtection="1">
      <alignment vertical="center"/>
    </xf>
    <xf numFmtId="43" fontId="20" fillId="2" borderId="2" xfId="1" applyFont="1" applyFill="1" applyBorder="1" applyAlignment="1" applyProtection="1">
      <alignment vertical="center"/>
    </xf>
    <xf numFmtId="165" fontId="21" fillId="2" borderId="2" xfId="0" applyNumberFormat="1" applyFont="1" applyFill="1" applyBorder="1" applyAlignment="1" applyProtection="1">
      <alignment vertical="center"/>
    </xf>
    <xf numFmtId="43" fontId="21" fillId="2" borderId="2" xfId="1" applyFont="1" applyFill="1" applyBorder="1" applyAlignment="1" applyProtection="1">
      <alignment vertical="center"/>
    </xf>
    <xf numFmtId="168" fontId="21" fillId="0" borderId="5" xfId="4" applyNumberFormat="1" applyFont="1" applyBorder="1" applyAlignment="1">
      <alignment vertical="center"/>
    </xf>
    <xf numFmtId="165" fontId="21" fillId="0" borderId="6" xfId="4" applyFont="1" applyBorder="1" applyAlignment="1">
      <alignment horizontal="left" vertical="center"/>
    </xf>
    <xf numFmtId="43" fontId="21" fillId="0" borderId="6" xfId="5" applyFont="1" applyBorder="1" applyAlignment="1" applyProtection="1">
      <alignment vertical="center"/>
    </xf>
    <xf numFmtId="43" fontId="20" fillId="0" borderId="7" xfId="5" applyFont="1" applyBorder="1" applyAlignment="1" applyProtection="1">
      <alignment vertical="center"/>
    </xf>
    <xf numFmtId="168" fontId="18" fillId="0" borderId="8" xfId="4" applyNumberFormat="1" applyFont="1" applyBorder="1" applyAlignment="1">
      <alignment vertical="center"/>
    </xf>
    <xf numFmtId="165" fontId="18" fillId="0" borderId="9" xfId="4" applyFont="1" applyBorder="1" applyAlignment="1">
      <alignment horizontal="left" vertical="center"/>
    </xf>
    <xf numFmtId="10" fontId="18" fillId="0" borderId="9" xfId="6" applyNumberFormat="1" applyFont="1" applyFill="1" applyBorder="1" applyAlignment="1" applyProtection="1">
      <alignment horizontal="center" vertical="center" wrapText="1"/>
    </xf>
    <xf numFmtId="43" fontId="18" fillId="0" borderId="9" xfId="5" applyFont="1" applyFill="1" applyBorder="1" applyAlignment="1" applyProtection="1">
      <alignment vertical="center"/>
    </xf>
    <xf numFmtId="43" fontId="18" fillId="0" borderId="10" xfId="5" applyFont="1" applyFill="1" applyBorder="1" applyAlignment="1" applyProtection="1">
      <alignment vertical="center"/>
    </xf>
    <xf numFmtId="10" fontId="18" fillId="0" borderId="9" xfId="6" applyNumberFormat="1" applyFont="1" applyFill="1" applyBorder="1" applyAlignment="1" applyProtection="1">
      <alignment vertical="center" wrapText="1"/>
    </xf>
    <xf numFmtId="43" fontId="18" fillId="0" borderId="11" xfId="5" applyFont="1" applyFill="1" applyBorder="1" applyAlignment="1" applyProtection="1">
      <alignment vertical="center"/>
    </xf>
    <xf numFmtId="168" fontId="21" fillId="2" borderId="1" xfId="4" applyNumberFormat="1" applyFont="1" applyFill="1" applyBorder="1" applyAlignment="1">
      <alignment vertical="center"/>
    </xf>
    <xf numFmtId="165" fontId="20" fillId="2" borderId="2" xfId="4" applyFont="1" applyFill="1" applyBorder="1" applyAlignment="1">
      <alignment horizontal="left" vertical="center"/>
    </xf>
    <xf numFmtId="10" fontId="21" fillId="2" borderId="2" xfId="6" applyNumberFormat="1" applyFont="1" applyFill="1" applyBorder="1" applyAlignment="1" applyProtection="1">
      <alignment vertical="center" wrapText="1"/>
    </xf>
    <xf numFmtId="43" fontId="21" fillId="2" borderId="2" xfId="5" applyFont="1" applyFill="1" applyBorder="1" applyAlignment="1" applyProtection="1">
      <alignment vertical="center"/>
    </xf>
    <xf numFmtId="43" fontId="20" fillId="2" borderId="3" xfId="5" applyFont="1" applyFill="1" applyBorder="1" applyAlignment="1" applyProtection="1">
      <alignment vertical="center"/>
    </xf>
    <xf numFmtId="168" fontId="21" fillId="0" borderId="1" xfId="4" applyNumberFormat="1" applyFont="1" applyBorder="1" applyAlignment="1">
      <alignment vertical="center"/>
    </xf>
    <xf numFmtId="165" fontId="20" fillId="0" borderId="2" xfId="4" applyFont="1" applyBorder="1" applyAlignment="1">
      <alignment horizontal="left" vertical="center"/>
    </xf>
    <xf numFmtId="10" fontId="21" fillId="0" borderId="2" xfId="6" applyNumberFormat="1" applyFont="1" applyFill="1" applyBorder="1" applyAlignment="1" applyProtection="1">
      <alignment vertical="center" wrapText="1"/>
    </xf>
    <xf numFmtId="43" fontId="21" fillId="0" borderId="2" xfId="5" applyFont="1" applyFill="1" applyBorder="1" applyAlignment="1" applyProtection="1">
      <alignment vertical="center"/>
    </xf>
    <xf numFmtId="43" fontId="20" fillId="0" borderId="3" xfId="5" applyFont="1" applyFill="1" applyBorder="1" applyAlignment="1" applyProtection="1">
      <alignment vertical="center"/>
    </xf>
    <xf numFmtId="10" fontId="21" fillId="2" borderId="2" xfId="6" applyNumberFormat="1" applyFont="1" applyFill="1" applyBorder="1" applyAlignment="1" applyProtection="1">
      <alignment horizontal="center" vertical="center" wrapText="1"/>
    </xf>
    <xf numFmtId="165" fontId="21" fillId="0" borderId="1" xfId="0" applyFont="1" applyBorder="1" applyAlignment="1">
      <alignment vertical="center" wrapText="1"/>
    </xf>
    <xf numFmtId="165" fontId="20" fillId="0" borderId="2" xfId="0" applyFont="1" applyBorder="1" applyAlignment="1">
      <alignment vertical="center" wrapText="1"/>
    </xf>
    <xf numFmtId="10" fontId="21" fillId="0" borderId="2" xfId="0" applyNumberFormat="1" applyFont="1" applyBorder="1" applyAlignment="1">
      <alignment vertical="center" wrapText="1"/>
    </xf>
    <xf numFmtId="169" fontId="21" fillId="0" borderId="2" xfId="7" applyFont="1" applyFill="1" applyBorder="1" applyAlignment="1" applyProtection="1">
      <alignment vertical="center" wrapText="1"/>
    </xf>
    <xf numFmtId="169" fontId="20" fillId="0" borderId="3" xfId="7" applyFont="1" applyFill="1" applyBorder="1" applyAlignment="1" applyProtection="1">
      <alignment vertical="center" wrapText="1"/>
    </xf>
    <xf numFmtId="165" fontId="21" fillId="2" borderId="1" xfId="0" applyFont="1" applyFill="1" applyBorder="1" applyAlignment="1">
      <alignment vertical="center" wrapText="1"/>
    </xf>
    <xf numFmtId="165" fontId="20" fillId="2" borderId="2" xfId="0" applyFont="1" applyFill="1" applyBorder="1" applyAlignment="1">
      <alignment vertical="center" wrapText="1"/>
    </xf>
    <xf numFmtId="169" fontId="21" fillId="2" borderId="2" xfId="7" applyFont="1" applyFill="1" applyBorder="1" applyAlignment="1" applyProtection="1">
      <alignment vertical="center" wrapText="1"/>
    </xf>
    <xf numFmtId="169" fontId="20" fillId="2" borderId="3" xfId="7" applyFont="1" applyFill="1" applyBorder="1" applyAlignment="1" applyProtection="1">
      <alignment vertical="center" wrapText="1"/>
    </xf>
    <xf numFmtId="168" fontId="20" fillId="2" borderId="2" xfId="4" applyNumberFormat="1" applyFont="1" applyFill="1" applyBorder="1" applyAlignment="1">
      <alignment vertical="center" wrapText="1"/>
    </xf>
    <xf numFmtId="169" fontId="18" fillId="0" borderId="4" xfId="9" applyFont="1" applyFill="1" applyBorder="1" applyAlignment="1" applyProtection="1">
      <alignment horizontal="right" vertical="center" wrapText="1"/>
    </xf>
    <xf numFmtId="49" fontId="19" fillId="0" borderId="12" xfId="0" applyNumberFormat="1" applyFont="1" applyBorder="1" applyAlignment="1">
      <alignment horizontal="right" vertical="center" wrapText="1"/>
    </xf>
    <xf numFmtId="165" fontId="19" fillId="0" borderId="13" xfId="0" applyFont="1" applyBorder="1" applyAlignment="1">
      <alignment vertical="center" wrapText="1"/>
    </xf>
    <xf numFmtId="165" fontId="18" fillId="0" borderId="13" xfId="0" applyFont="1" applyBorder="1" applyAlignment="1">
      <alignment horizontal="center" vertical="center" wrapText="1"/>
    </xf>
    <xf numFmtId="169" fontId="18" fillId="0" borderId="13" xfId="9" applyFont="1" applyFill="1" applyBorder="1" applyAlignment="1" applyProtection="1">
      <alignment vertical="center" wrapText="1"/>
    </xf>
    <xf numFmtId="169" fontId="18" fillId="0" borderId="13" xfId="9" applyFont="1" applyFill="1" applyBorder="1" applyAlignment="1" applyProtection="1">
      <alignment horizontal="right" vertical="center" wrapText="1"/>
    </xf>
    <xf numFmtId="169" fontId="19" fillId="0" borderId="14" xfId="0" applyNumberFormat="1" applyFont="1" applyBorder="1" applyAlignment="1">
      <alignment horizontal="right" vertical="center"/>
    </xf>
    <xf numFmtId="165" fontId="18" fillId="0" borderId="13" xfId="0" applyFont="1" applyBorder="1" applyAlignment="1">
      <alignment vertical="center" wrapText="1"/>
    </xf>
    <xf numFmtId="49" fontId="18" fillId="0" borderId="12" xfId="0" applyNumberFormat="1" applyFont="1" applyBorder="1" applyAlignment="1">
      <alignment horizontal="right" vertical="center" wrapText="1"/>
    </xf>
    <xf numFmtId="169" fontId="19" fillId="0" borderId="13" xfId="9" applyFont="1" applyFill="1" applyBorder="1" applyAlignment="1" applyProtection="1">
      <alignment vertical="center" wrapText="1"/>
    </xf>
    <xf numFmtId="169" fontId="19" fillId="0" borderId="13" xfId="9" applyFont="1" applyFill="1" applyBorder="1" applyAlignment="1" applyProtection="1">
      <alignment horizontal="right" vertical="center" wrapText="1"/>
    </xf>
    <xf numFmtId="0" fontId="1" fillId="0" borderId="0" xfId="10"/>
    <xf numFmtId="43" fontId="5" fillId="2" borderId="15" xfId="5" applyFont="1" applyFill="1" applyBorder="1" applyAlignment="1" applyProtection="1">
      <alignment vertical="center"/>
    </xf>
    <xf numFmtId="168" fontId="5" fillId="2" borderId="16" xfId="11" applyNumberFormat="1" applyFont="1" applyFill="1" applyBorder="1" applyAlignment="1">
      <alignment horizontal="center" vertical="center"/>
    </xf>
    <xf numFmtId="10" fontId="5" fillId="2" borderId="15" xfId="12" applyNumberFormat="1" applyFont="1" applyFill="1" applyBorder="1" applyAlignment="1" applyProtection="1">
      <alignment horizontal="center" vertical="center" wrapText="1"/>
    </xf>
    <xf numFmtId="43" fontId="9" fillId="4" borderId="17" xfId="14" applyFont="1" applyFill="1" applyBorder="1" applyAlignment="1" applyProtection="1">
      <alignment vertical="center"/>
    </xf>
    <xf numFmtId="43" fontId="9" fillId="4" borderId="18" xfId="14" applyFont="1" applyFill="1" applyBorder="1" applyAlignment="1" applyProtection="1">
      <alignment horizontal="left" vertical="center"/>
    </xf>
    <xf numFmtId="165" fontId="9" fillId="4" borderId="18" xfId="13" applyFont="1" applyFill="1" applyBorder="1" applyAlignment="1">
      <alignment horizontal="center" vertical="center"/>
    </xf>
    <xf numFmtId="165" fontId="9" fillId="4" borderId="19" xfId="13" applyFont="1" applyFill="1" applyBorder="1" applyAlignment="1">
      <alignment horizontal="center" vertical="center"/>
    </xf>
    <xf numFmtId="169" fontId="19" fillId="0" borderId="14" xfId="10" applyNumberFormat="1" applyFont="1" applyBorder="1" applyAlignment="1">
      <alignment horizontal="right" vertical="center"/>
    </xf>
    <xf numFmtId="0" fontId="19" fillId="0" borderId="13" xfId="10" applyFont="1" applyBorder="1" applyAlignment="1">
      <alignment horizontal="center" vertical="center" wrapText="1"/>
    </xf>
    <xf numFmtId="0" fontId="19" fillId="0" borderId="13" xfId="10" applyFont="1" applyBorder="1" applyAlignment="1">
      <alignment vertical="center" wrapText="1"/>
    </xf>
    <xf numFmtId="49" fontId="19" fillId="0" borderId="12" xfId="10" applyNumberFormat="1" applyFont="1" applyBorder="1" applyAlignment="1">
      <alignment horizontal="right" vertical="center" wrapText="1"/>
    </xf>
    <xf numFmtId="0" fontId="18" fillId="0" borderId="13" xfId="10" applyFont="1" applyBorder="1" applyAlignment="1">
      <alignment horizontal="center" vertical="center" wrapText="1"/>
    </xf>
    <xf numFmtId="0" fontId="18" fillId="0" borderId="13" xfId="10" applyFont="1" applyBorder="1" applyAlignment="1">
      <alignment vertical="center" wrapText="1"/>
    </xf>
    <xf numFmtId="49" fontId="18" fillId="0" borderId="12" xfId="10" applyNumberFormat="1" applyFont="1" applyBorder="1" applyAlignment="1">
      <alignment horizontal="right" vertical="center" wrapText="1"/>
    </xf>
    <xf numFmtId="169" fontId="18" fillId="0" borderId="14" xfId="10" applyNumberFormat="1" applyFont="1" applyBorder="1" applyAlignment="1">
      <alignment horizontal="right" vertical="center"/>
    </xf>
    <xf numFmtId="168" fontId="21" fillId="0" borderId="1" xfId="4" applyNumberFormat="1" applyFont="1" applyFill="1" applyBorder="1" applyAlignment="1">
      <alignment vertical="center"/>
    </xf>
    <xf numFmtId="165" fontId="20" fillId="0" borderId="2" xfId="4" applyFont="1" applyFill="1" applyBorder="1" applyAlignment="1">
      <alignment horizontal="left" vertical="center"/>
    </xf>
    <xf numFmtId="43" fontId="4" fillId="0" borderId="0" xfId="1" applyFont="1" applyFill="1" applyAlignment="1">
      <alignment vertical="center"/>
    </xf>
    <xf numFmtId="165" fontId="4" fillId="0" borderId="0" xfId="0" applyFont="1" applyFill="1" applyAlignment="1">
      <alignment vertical="center"/>
    </xf>
    <xf numFmtId="165" fontId="19" fillId="4" borderId="18" xfId="13" applyFont="1" applyFill="1" applyBorder="1" applyAlignment="1">
      <alignment horizontal="left" vertical="center" wrapText="1"/>
    </xf>
    <xf numFmtId="165" fontId="19" fillId="4" borderId="19" xfId="13" applyFont="1" applyFill="1" applyBorder="1" applyAlignment="1">
      <alignment horizontal="center" vertical="center"/>
    </xf>
    <xf numFmtId="165" fontId="19" fillId="4" borderId="18" xfId="13" applyFont="1" applyFill="1" applyBorder="1" applyAlignment="1">
      <alignment horizontal="center" vertical="center"/>
    </xf>
    <xf numFmtId="43" fontId="19" fillId="4" borderId="18" xfId="14" applyFont="1" applyFill="1" applyBorder="1" applyAlignment="1" applyProtection="1">
      <alignment horizontal="left" vertical="center"/>
    </xf>
    <xf numFmtId="43" fontId="19" fillId="4" borderId="17" xfId="14" applyFont="1" applyFill="1" applyBorder="1" applyAlignment="1" applyProtection="1">
      <alignment vertical="center"/>
    </xf>
    <xf numFmtId="49" fontId="18" fillId="0" borderId="8" xfId="10" applyNumberFormat="1" applyFont="1" applyBorder="1" applyAlignment="1">
      <alignment horizontal="right" vertical="center" wrapText="1"/>
    </xf>
    <xf numFmtId="0" fontId="18" fillId="0" borderId="9" xfId="10" applyFont="1" applyBorder="1" applyAlignment="1">
      <alignment vertical="center" wrapText="1"/>
    </xf>
    <xf numFmtId="0" fontId="18" fillId="0" borderId="9" xfId="10" applyFont="1" applyBorder="1" applyAlignment="1">
      <alignment horizontal="center" vertical="center" wrapText="1"/>
    </xf>
    <xf numFmtId="169" fontId="18" fillId="0" borderId="9" xfId="9" applyFont="1" applyFill="1" applyBorder="1" applyAlignment="1" applyProtection="1">
      <alignment vertical="center" wrapText="1"/>
    </xf>
    <xf numFmtId="169" fontId="18" fillId="0" borderId="9" xfId="9" applyFont="1" applyFill="1" applyBorder="1" applyAlignment="1" applyProtection="1">
      <alignment horizontal="right" vertical="center" wrapText="1"/>
    </xf>
    <xf numFmtId="169" fontId="19" fillId="0" borderId="10" xfId="10" applyNumberFormat="1" applyFont="1" applyBorder="1" applyAlignment="1">
      <alignment horizontal="right" vertical="center"/>
    </xf>
    <xf numFmtId="49" fontId="18" fillId="0" borderId="21" xfId="10" applyNumberFormat="1" applyFont="1" applyBorder="1" applyAlignment="1">
      <alignment horizontal="right" vertical="center" wrapText="1"/>
    </xf>
    <xf numFmtId="0" fontId="18" fillId="0" borderId="22" xfId="10" applyFont="1" applyBorder="1" applyAlignment="1">
      <alignment vertical="center" wrapText="1"/>
    </xf>
    <xf numFmtId="0" fontId="18" fillId="0" borderId="22" xfId="10" applyFont="1" applyBorder="1" applyAlignment="1">
      <alignment horizontal="center" vertical="center" wrapText="1"/>
    </xf>
    <xf numFmtId="169" fontId="18" fillId="0" borderId="22" xfId="9" applyFont="1" applyFill="1" applyBorder="1" applyAlignment="1" applyProtection="1">
      <alignment vertical="center" wrapText="1"/>
    </xf>
    <xf numFmtId="169" fontId="18" fillId="0" borderId="22" xfId="9" applyFont="1" applyFill="1" applyBorder="1" applyAlignment="1" applyProtection="1">
      <alignment horizontal="right" vertical="center" wrapText="1"/>
    </xf>
    <xf numFmtId="169" fontId="19" fillId="0" borderId="23" xfId="10" applyNumberFormat="1" applyFont="1" applyBorder="1" applyAlignment="1">
      <alignment horizontal="right" vertical="center"/>
    </xf>
    <xf numFmtId="169" fontId="18" fillId="0" borderId="10" xfId="10" applyNumberFormat="1" applyFont="1" applyBorder="1" applyAlignment="1">
      <alignment horizontal="right" vertical="center"/>
    </xf>
    <xf numFmtId="169" fontId="18" fillId="0" borderId="23" xfId="10" applyNumberFormat="1" applyFont="1" applyBorder="1" applyAlignment="1">
      <alignment horizontal="right" vertical="center"/>
    </xf>
    <xf numFmtId="0" fontId="19" fillId="0" borderId="22" xfId="10" applyFont="1" applyBorder="1" applyAlignment="1">
      <alignment vertical="center" wrapText="1"/>
    </xf>
    <xf numFmtId="165" fontId="19" fillId="0" borderId="4" xfId="0" applyFont="1" applyBorder="1" applyAlignment="1">
      <alignment vertical="center" wrapText="1"/>
    </xf>
    <xf numFmtId="165" fontId="18" fillId="0" borderId="4" xfId="0" applyFont="1" applyBorder="1" applyAlignment="1">
      <alignment horizontal="center" vertical="center" wrapText="1"/>
    </xf>
    <xf numFmtId="169" fontId="18" fillId="0" borderId="4" xfId="9" applyFont="1" applyFill="1" applyBorder="1" applyAlignment="1" applyProtection="1">
      <alignment vertical="center" wrapText="1"/>
    </xf>
    <xf numFmtId="169" fontId="19" fillId="0" borderId="25" xfId="0" applyNumberFormat="1" applyFont="1" applyBorder="1" applyAlignment="1">
      <alignment horizontal="right" vertical="center"/>
    </xf>
    <xf numFmtId="165" fontId="18" fillId="0" borderId="4" xfId="0" applyFont="1" applyBorder="1" applyAlignment="1">
      <alignment vertical="center" wrapText="1"/>
    </xf>
    <xf numFmtId="166" fontId="22" fillId="0" borderId="24" xfId="0" applyNumberFormat="1" applyFont="1" applyBorder="1" applyAlignment="1">
      <alignment vertical="center" wrapText="1"/>
    </xf>
    <xf numFmtId="166" fontId="22" fillId="0" borderId="26" xfId="0" applyNumberFormat="1" applyFont="1" applyBorder="1" applyAlignment="1">
      <alignment horizontal="right" vertical="center" wrapText="1"/>
    </xf>
    <xf numFmtId="43" fontId="18" fillId="3" borderId="13" xfId="1" applyFont="1" applyFill="1" applyBorder="1" applyAlignment="1" applyProtection="1">
      <alignment horizontal="center" vertical="center" wrapText="1"/>
    </xf>
    <xf numFmtId="43" fontId="19" fillId="3" borderId="13" xfId="1" applyFont="1" applyFill="1" applyBorder="1" applyAlignment="1" applyProtection="1">
      <alignment horizontal="center" vertical="center" wrapText="1"/>
    </xf>
    <xf numFmtId="43" fontId="18" fillId="0" borderId="13" xfId="1" applyFont="1" applyFill="1" applyBorder="1" applyAlignment="1" applyProtection="1">
      <alignment horizontal="center" vertical="center" wrapText="1"/>
    </xf>
    <xf numFmtId="43" fontId="9" fillId="4" borderId="18" xfId="1" applyFont="1" applyFill="1" applyBorder="1" applyAlignment="1" applyProtection="1">
      <alignment horizontal="center" vertical="center"/>
    </xf>
    <xf numFmtId="43" fontId="18" fillId="3" borderId="22" xfId="1" applyFont="1" applyFill="1" applyBorder="1" applyAlignment="1" applyProtection="1">
      <alignment horizontal="center" vertical="center" wrapText="1"/>
    </xf>
    <xf numFmtId="43" fontId="18" fillId="3" borderId="9" xfId="1" applyFont="1" applyFill="1" applyBorder="1" applyAlignment="1" applyProtection="1">
      <alignment horizontal="center" vertical="center" wrapText="1"/>
    </xf>
    <xf numFmtId="43" fontId="19" fillId="4" borderId="18" xfId="1" applyFont="1" applyFill="1" applyBorder="1" applyAlignment="1" applyProtection="1">
      <alignment horizontal="center" vertical="center"/>
    </xf>
    <xf numFmtId="43" fontId="18" fillId="3" borderId="4" xfId="1" applyFont="1" applyFill="1" applyBorder="1" applyAlignment="1" applyProtection="1">
      <alignment horizontal="center" vertical="center" wrapText="1"/>
    </xf>
    <xf numFmtId="43" fontId="18" fillId="0" borderId="4" xfId="1" applyFont="1" applyFill="1" applyBorder="1" applyAlignment="1" applyProtection="1">
      <alignment horizontal="center" vertical="center" wrapText="1"/>
    </xf>
    <xf numFmtId="43" fontId="21" fillId="2" borderId="2" xfId="1" applyFont="1" applyFill="1" applyBorder="1" applyAlignment="1">
      <alignment horizontal="right" vertical="center" wrapText="1"/>
    </xf>
    <xf numFmtId="43" fontId="21" fillId="0" borderId="6" xfId="1" applyFont="1" applyBorder="1" applyAlignment="1" applyProtection="1">
      <alignment vertical="center"/>
    </xf>
    <xf numFmtId="43" fontId="18" fillId="0" borderId="9" xfId="1" applyFont="1" applyFill="1" applyBorder="1" applyAlignment="1" applyProtection="1">
      <alignment horizontal="left" vertical="center"/>
    </xf>
    <xf numFmtId="43" fontId="20" fillId="0" borderId="2" xfId="1" applyFont="1" applyFill="1" applyBorder="1" applyAlignment="1" applyProtection="1">
      <alignment vertical="center"/>
    </xf>
    <xf numFmtId="43" fontId="2" fillId="2" borderId="15" xfId="1" applyFont="1" applyFill="1" applyBorder="1" applyAlignment="1" applyProtection="1">
      <alignment vertical="center"/>
    </xf>
    <xf numFmtId="43" fontId="20" fillId="0" borderId="2" xfId="1" applyFont="1" applyFill="1" applyBorder="1" applyAlignment="1" applyProtection="1">
      <alignment vertical="center" wrapText="1"/>
    </xf>
    <xf numFmtId="43" fontId="5" fillId="0" borderId="0" xfId="1" applyFont="1" applyBorder="1" applyAlignment="1" applyProtection="1">
      <alignment vertical="center"/>
    </xf>
    <xf numFmtId="43" fontId="4" fillId="0" borderId="0" xfId="1" applyFont="1" applyBorder="1" applyAlignment="1" applyProtection="1">
      <alignment vertical="center"/>
    </xf>
    <xf numFmtId="43" fontId="2" fillId="0" borderId="0" xfId="1" applyFont="1" applyBorder="1" applyAlignment="1" applyProtection="1">
      <alignment vertical="center"/>
    </xf>
    <xf numFmtId="43" fontId="10" fillId="0" borderId="0" xfId="1" applyFont="1" applyAlignment="1">
      <alignment vertical="center"/>
    </xf>
    <xf numFmtId="43" fontId="4" fillId="0" borderId="0" xfId="1" applyFont="1" applyAlignment="1">
      <alignment horizontal="right" vertical="center"/>
    </xf>
    <xf numFmtId="166" fontId="22" fillId="0" borderId="26" xfId="0" applyNumberFormat="1" applyFont="1" applyFill="1" applyBorder="1" applyAlignment="1">
      <alignment horizontal="right" vertical="center" wrapText="1"/>
    </xf>
    <xf numFmtId="165" fontId="18" fillId="0" borderId="4" xfId="0" applyFont="1" applyFill="1" applyBorder="1" applyAlignment="1">
      <alignment vertical="center" wrapText="1"/>
    </xf>
    <xf numFmtId="165" fontId="18" fillId="0" borderId="4" xfId="0" applyFont="1" applyFill="1" applyBorder="1" applyAlignment="1">
      <alignment horizontal="center" vertical="center" wrapText="1"/>
    </xf>
    <xf numFmtId="165" fontId="18" fillId="0" borderId="13" xfId="0" applyFont="1" applyFill="1" applyBorder="1" applyAlignment="1">
      <alignment vertical="center" wrapText="1"/>
    </xf>
    <xf numFmtId="0" fontId="18" fillId="0" borderId="13" xfId="10" applyFont="1" applyFill="1" applyBorder="1" applyAlignment="1">
      <alignment vertical="center" wrapText="1"/>
    </xf>
    <xf numFmtId="0" fontId="18" fillId="0" borderId="13" xfId="10" applyFont="1" applyFill="1" applyBorder="1" applyAlignment="1">
      <alignment horizontal="center" vertical="center" wrapText="1"/>
    </xf>
    <xf numFmtId="165" fontId="18" fillId="0" borderId="13" xfId="0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0" fontId="17" fillId="0" borderId="20" xfId="0" applyNumberFormat="1" applyFont="1" applyBorder="1" applyAlignment="1">
      <alignment horizontal="center" vertical="center" wrapText="1"/>
    </xf>
  </cellXfs>
  <cellStyles count="15">
    <cellStyle name="Euro" xfId="3" xr:uid="{00000000-0005-0000-0000-000000000000}"/>
    <cellStyle name="Millares" xfId="1" builtinId="3"/>
    <cellStyle name="Millares 10" xfId="2" xr:uid="{00000000-0005-0000-0000-000002000000}"/>
    <cellStyle name="Millares 10 2" xfId="14" xr:uid="{00000000-0005-0000-0000-000003000000}"/>
    <cellStyle name="Millares 12" xfId="8" xr:uid="{00000000-0005-0000-0000-000004000000}"/>
    <cellStyle name="Millares 2 2 3" xfId="5" xr:uid="{00000000-0005-0000-0000-000005000000}"/>
    <cellStyle name="Millares 2 4" xfId="7" xr:uid="{00000000-0005-0000-0000-000006000000}"/>
    <cellStyle name="Millares 8" xfId="9" xr:uid="{00000000-0005-0000-0000-000007000000}"/>
    <cellStyle name="Normal" xfId="0" builtinId="0"/>
    <cellStyle name="Normal 2" xfId="10" xr:uid="{00000000-0005-0000-0000-000009000000}"/>
    <cellStyle name="Normal 2 2" xfId="13" xr:uid="{00000000-0005-0000-0000-00000A000000}"/>
    <cellStyle name="Normal 3" xfId="4" xr:uid="{00000000-0005-0000-0000-00000B000000}"/>
    <cellStyle name="Normal 3 2" xfId="11" xr:uid="{00000000-0005-0000-0000-00000C000000}"/>
    <cellStyle name="Porcentaje 2" xfId="6" xr:uid="{00000000-0005-0000-0000-00000E000000}"/>
    <cellStyle name="Porcentaje 2 2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4-5-01003\COSTOS-UEP\Costos\PRESUPUESTOS%202013\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/>
      <sheetData sheetId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C05C-4FAB-49F3-BBE0-D866405EBC8E}">
  <sheetPr>
    <pageSetUpPr fitToPage="1"/>
  </sheetPr>
  <dimension ref="A1:I337"/>
  <sheetViews>
    <sheetView tabSelected="1" zoomScale="82" zoomScaleNormal="82" workbookViewId="0">
      <selection activeCell="B146" sqref="B146"/>
    </sheetView>
  </sheetViews>
  <sheetFormatPr baseColWidth="10" defaultColWidth="12.6640625" defaultRowHeight="18"/>
  <cols>
    <col min="1" max="1" width="8.33203125" style="6" customWidth="1"/>
    <col min="2" max="2" width="48" style="7" customWidth="1"/>
    <col min="3" max="3" width="11.77734375" style="149" customWidth="1"/>
    <col min="4" max="4" width="7.5546875" style="9" bestFit="1" customWidth="1"/>
    <col min="5" max="5" width="14.88671875" style="8" bestFit="1" customWidth="1"/>
    <col min="6" max="6" width="14.88671875" style="10" customWidth="1"/>
    <col min="7" max="7" width="16.21875" style="7" customWidth="1"/>
    <col min="8" max="8" width="10.77734375" style="1" customWidth="1"/>
    <col min="9" max="16384" width="12.6640625" style="7"/>
  </cols>
  <sheetData>
    <row r="1" spans="1:9" s="1" customFormat="1">
      <c r="A1" s="158" t="s">
        <v>0</v>
      </c>
      <c r="B1" s="158"/>
      <c r="C1" s="158"/>
      <c r="D1" s="158"/>
      <c r="E1" s="158"/>
      <c r="F1" s="158"/>
      <c r="G1" s="158"/>
    </row>
    <row r="2" spans="1:9" s="1" customFormat="1">
      <c r="A2" s="158" t="s">
        <v>1</v>
      </c>
      <c r="B2" s="158"/>
      <c r="C2" s="158"/>
      <c r="D2" s="158"/>
      <c r="E2" s="158"/>
      <c r="F2" s="158"/>
      <c r="G2" s="158"/>
    </row>
    <row r="3" spans="1:9" s="1" customFormat="1">
      <c r="A3" s="159" t="s">
        <v>2</v>
      </c>
      <c r="B3" s="159"/>
      <c r="C3" s="159"/>
      <c r="D3" s="159"/>
      <c r="E3" s="159"/>
      <c r="F3" s="159"/>
      <c r="G3" s="159"/>
    </row>
    <row r="4" spans="1:9" s="1" customFormat="1">
      <c r="A4" s="11"/>
      <c r="B4" s="12"/>
      <c r="C4" s="13"/>
      <c r="D4" s="13"/>
      <c r="E4" s="14"/>
      <c r="F4" s="14"/>
      <c r="G4" s="15"/>
    </row>
    <row r="5" spans="1:9" s="17" customFormat="1">
      <c r="A5" s="16" t="s">
        <v>3</v>
      </c>
      <c r="B5" s="12"/>
      <c r="C5" s="13"/>
      <c r="D5" s="13"/>
      <c r="E5" s="14"/>
      <c r="F5" s="14"/>
      <c r="G5" s="15"/>
      <c r="H5" s="1"/>
      <c r="I5" s="1"/>
    </row>
    <row r="6" spans="1:9" s="1" customFormat="1" ht="18.75" thickBot="1">
      <c r="A6" s="160" t="s">
        <v>4</v>
      </c>
      <c r="B6" s="160"/>
      <c r="C6" s="160"/>
      <c r="D6" s="160"/>
      <c r="E6" s="160"/>
      <c r="F6" s="160"/>
      <c r="G6" s="160"/>
    </row>
    <row r="7" spans="1:9" s="1" customFormat="1" ht="19.5" thickTop="1" thickBot="1">
      <c r="A7" s="2" t="s">
        <v>5</v>
      </c>
      <c r="B7" s="3" t="s">
        <v>6</v>
      </c>
      <c r="C7" s="4" t="s">
        <v>7</v>
      </c>
      <c r="D7" s="3" t="s">
        <v>8</v>
      </c>
      <c r="E7" s="4" t="s">
        <v>9</v>
      </c>
      <c r="F7" s="4" t="s">
        <v>10</v>
      </c>
      <c r="G7" s="5" t="s">
        <v>11</v>
      </c>
    </row>
    <row r="8" spans="1:9" s="1" customFormat="1" ht="18.75" thickTop="1">
      <c r="A8" s="97"/>
      <c r="B8" s="96"/>
      <c r="C8" s="130"/>
      <c r="D8" s="95"/>
      <c r="E8" s="76"/>
      <c r="F8" s="77"/>
      <c r="G8" s="91"/>
    </row>
    <row r="9" spans="1:9" s="1" customFormat="1">
      <c r="A9" s="94" t="s">
        <v>12</v>
      </c>
      <c r="B9" s="93" t="s">
        <v>13</v>
      </c>
      <c r="C9" s="130"/>
      <c r="D9" s="95"/>
      <c r="E9" s="76"/>
      <c r="F9" s="77"/>
      <c r="G9" s="91"/>
    </row>
    <row r="10" spans="1:9" s="1" customFormat="1">
      <c r="A10" s="94"/>
      <c r="B10" s="93"/>
      <c r="C10" s="130"/>
      <c r="D10" s="95"/>
      <c r="E10" s="76"/>
      <c r="F10" s="77"/>
      <c r="G10" s="91"/>
    </row>
    <row r="11" spans="1:9" s="1" customFormat="1" ht="33">
      <c r="A11" s="94" t="s">
        <v>14</v>
      </c>
      <c r="B11" s="93" t="s">
        <v>15</v>
      </c>
      <c r="C11" s="130">
        <v>0</v>
      </c>
      <c r="D11" s="95" t="s">
        <v>16</v>
      </c>
      <c r="E11" s="76"/>
      <c r="F11" s="77">
        <f>+E11*C11</f>
        <v>0</v>
      </c>
      <c r="G11" s="91">
        <f>SUM(F11)</f>
        <v>0</v>
      </c>
    </row>
    <row r="12" spans="1:9" s="1" customFormat="1">
      <c r="A12" s="94"/>
      <c r="B12" s="93"/>
      <c r="C12" s="131"/>
      <c r="D12" s="92"/>
      <c r="E12" s="81"/>
      <c r="F12" s="82"/>
      <c r="G12" s="91"/>
    </row>
    <row r="13" spans="1:9" s="1" customFormat="1">
      <c r="A13" s="94" t="s">
        <v>17</v>
      </c>
      <c r="B13" s="93" t="s">
        <v>18</v>
      </c>
      <c r="C13" s="131"/>
      <c r="D13" s="92"/>
      <c r="E13" s="81"/>
      <c r="F13" s="82"/>
      <c r="G13" s="91"/>
    </row>
    <row r="14" spans="1:9" s="1" customFormat="1">
      <c r="A14" s="97" t="s">
        <v>19</v>
      </c>
      <c r="B14" s="96" t="s">
        <v>20</v>
      </c>
      <c r="C14" s="132">
        <v>4400</v>
      </c>
      <c r="D14" s="95" t="s">
        <v>21</v>
      </c>
      <c r="E14" s="76"/>
      <c r="F14" s="77">
        <f t="shared" ref="F14:F22" si="0">+E14*C14</f>
        <v>0</v>
      </c>
      <c r="G14" s="91"/>
    </row>
    <row r="15" spans="1:9" s="1" customFormat="1">
      <c r="A15" s="97" t="s">
        <v>22</v>
      </c>
      <c r="B15" s="96" t="s">
        <v>23</v>
      </c>
      <c r="C15" s="132">
        <v>5700</v>
      </c>
      <c r="D15" s="95" t="s">
        <v>21</v>
      </c>
      <c r="E15" s="76"/>
      <c r="F15" s="77">
        <f t="shared" si="0"/>
        <v>0</v>
      </c>
      <c r="G15" s="91"/>
    </row>
    <row r="16" spans="1:9" s="1" customFormat="1">
      <c r="A16" s="97" t="s">
        <v>24</v>
      </c>
      <c r="B16" s="96" t="s">
        <v>25</v>
      </c>
      <c r="C16" s="132">
        <v>140</v>
      </c>
      <c r="D16" s="95" t="s">
        <v>26</v>
      </c>
      <c r="E16" s="76"/>
      <c r="F16" s="77">
        <f t="shared" si="0"/>
        <v>0</v>
      </c>
      <c r="G16" s="91"/>
    </row>
    <row r="17" spans="1:7" s="1" customFormat="1">
      <c r="A17" s="97" t="s">
        <v>27</v>
      </c>
      <c r="B17" s="96" t="s">
        <v>28</v>
      </c>
      <c r="C17" s="132">
        <v>100</v>
      </c>
      <c r="D17" s="95" t="s">
        <v>26</v>
      </c>
      <c r="E17" s="76"/>
      <c r="F17" s="77">
        <f t="shared" si="0"/>
        <v>0</v>
      </c>
      <c r="G17" s="91"/>
    </row>
    <row r="18" spans="1:7" s="1" customFormat="1">
      <c r="A18" s="97" t="s">
        <v>29</v>
      </c>
      <c r="B18" s="96" t="s">
        <v>30</v>
      </c>
      <c r="C18" s="132">
        <v>100</v>
      </c>
      <c r="D18" s="95" t="s">
        <v>26</v>
      </c>
      <c r="E18" s="76"/>
      <c r="F18" s="77">
        <f t="shared" si="0"/>
        <v>0</v>
      </c>
      <c r="G18" s="91"/>
    </row>
    <row r="19" spans="1:7" s="1" customFormat="1">
      <c r="A19" s="97" t="s">
        <v>31</v>
      </c>
      <c r="B19" s="96" t="s">
        <v>32</v>
      </c>
      <c r="C19" s="132">
        <v>125</v>
      </c>
      <c r="D19" s="95" t="s">
        <v>26</v>
      </c>
      <c r="E19" s="76"/>
      <c r="F19" s="77">
        <f t="shared" si="0"/>
        <v>0</v>
      </c>
      <c r="G19" s="91"/>
    </row>
    <row r="20" spans="1:7" s="1" customFormat="1">
      <c r="A20" s="97" t="s">
        <v>33</v>
      </c>
      <c r="B20" s="96" t="s">
        <v>34</v>
      </c>
      <c r="C20" s="132">
        <v>1300</v>
      </c>
      <c r="D20" s="95" t="s">
        <v>21</v>
      </c>
      <c r="E20" s="76"/>
      <c r="F20" s="77">
        <f t="shared" si="0"/>
        <v>0</v>
      </c>
      <c r="G20" s="91"/>
    </row>
    <row r="21" spans="1:7" s="1" customFormat="1">
      <c r="A21" s="97" t="s">
        <v>35</v>
      </c>
      <c r="B21" s="96" t="s">
        <v>36</v>
      </c>
      <c r="C21" s="132">
        <v>200</v>
      </c>
      <c r="D21" s="95" t="s">
        <v>37</v>
      </c>
      <c r="E21" s="76"/>
      <c r="F21" s="77">
        <f t="shared" si="0"/>
        <v>0</v>
      </c>
      <c r="G21" s="91"/>
    </row>
    <row r="22" spans="1:7" s="1" customFormat="1">
      <c r="A22" s="97" t="s">
        <v>38</v>
      </c>
      <c r="B22" s="96" t="s">
        <v>39</v>
      </c>
      <c r="C22" s="132">
        <v>64</v>
      </c>
      <c r="D22" s="95" t="s">
        <v>37</v>
      </c>
      <c r="E22" s="76"/>
      <c r="F22" s="77">
        <f t="shared" si="0"/>
        <v>0</v>
      </c>
      <c r="G22" s="91"/>
    </row>
    <row r="23" spans="1:7" s="1" customFormat="1">
      <c r="A23" s="97" t="s">
        <v>40</v>
      </c>
      <c r="B23" s="93" t="s">
        <v>41</v>
      </c>
      <c r="C23" s="132"/>
      <c r="D23" s="95"/>
      <c r="E23" s="76"/>
      <c r="F23" s="77"/>
      <c r="G23" s="91"/>
    </row>
    <row r="24" spans="1:7" s="1" customFormat="1">
      <c r="A24" s="97" t="s">
        <v>42</v>
      </c>
      <c r="B24" s="96" t="s">
        <v>43</v>
      </c>
      <c r="C24" s="132">
        <v>6000</v>
      </c>
      <c r="D24" s="95" t="s">
        <v>21</v>
      </c>
      <c r="E24" s="76"/>
      <c r="F24" s="77">
        <f>+E24*C24</f>
        <v>0</v>
      </c>
      <c r="G24" s="91"/>
    </row>
    <row r="25" spans="1:7" s="1" customFormat="1">
      <c r="A25" s="97" t="s">
        <v>44</v>
      </c>
      <c r="B25" s="96" t="s">
        <v>45</v>
      </c>
      <c r="C25" s="132">
        <v>6000</v>
      </c>
      <c r="D25" s="95" t="s">
        <v>21</v>
      </c>
      <c r="E25" s="76"/>
      <c r="F25" s="77">
        <f>+E25*C25</f>
        <v>0</v>
      </c>
      <c r="G25" s="91"/>
    </row>
    <row r="26" spans="1:7" s="1" customFormat="1">
      <c r="A26" s="97" t="s">
        <v>46</v>
      </c>
      <c r="B26" s="96" t="s">
        <v>47</v>
      </c>
      <c r="C26" s="132">
        <v>52</v>
      </c>
      <c r="D26" s="95" t="s">
        <v>21</v>
      </c>
      <c r="E26" s="76"/>
      <c r="F26" s="77">
        <f>+E26*C26</f>
        <v>0</v>
      </c>
      <c r="G26" s="91">
        <f>SUM(F14:F26)</f>
        <v>0</v>
      </c>
    </row>
    <row r="27" spans="1:7" s="1" customFormat="1">
      <c r="A27" s="97"/>
      <c r="B27" s="96"/>
      <c r="C27" s="132"/>
      <c r="D27" s="95"/>
      <c r="E27" s="76"/>
      <c r="F27" s="77"/>
      <c r="G27" s="91"/>
    </row>
    <row r="28" spans="1:7" s="1" customFormat="1">
      <c r="A28" s="94" t="s">
        <v>48</v>
      </c>
      <c r="B28" s="93" t="s">
        <v>49</v>
      </c>
      <c r="C28" s="132">
        <v>55</v>
      </c>
      <c r="D28" s="95" t="s">
        <v>50</v>
      </c>
      <c r="E28" s="76"/>
      <c r="F28" s="77">
        <f>+E28*C28</f>
        <v>0</v>
      </c>
      <c r="G28" s="91">
        <f>SUM(F28)</f>
        <v>0</v>
      </c>
    </row>
    <row r="29" spans="1:7" s="1" customFormat="1" ht="18.75" thickBot="1">
      <c r="A29" s="97"/>
      <c r="B29" s="96"/>
      <c r="C29" s="130"/>
      <c r="D29" s="95"/>
      <c r="E29" s="76"/>
      <c r="F29" s="77"/>
      <c r="G29" s="91"/>
    </row>
    <row r="30" spans="1:7" s="1" customFormat="1" ht="19.5" thickTop="1" thickBot="1">
      <c r="A30" s="90"/>
      <c r="B30" s="103" t="s">
        <v>51</v>
      </c>
      <c r="C30" s="133"/>
      <c r="D30" s="89"/>
      <c r="E30" s="88"/>
      <c r="F30" s="88"/>
      <c r="G30" s="87">
        <f>SUM(F11:F28)</f>
        <v>0</v>
      </c>
    </row>
    <row r="31" spans="1:7" s="1" customFormat="1" ht="18.75" thickTop="1">
      <c r="A31" s="80"/>
      <c r="B31" s="79"/>
      <c r="C31" s="130"/>
      <c r="D31" s="75"/>
      <c r="E31" s="76"/>
      <c r="F31" s="72"/>
      <c r="G31" s="78"/>
    </row>
    <row r="32" spans="1:7" s="1" customFormat="1">
      <c r="A32" s="94" t="s">
        <v>52</v>
      </c>
      <c r="B32" s="93" t="s">
        <v>53</v>
      </c>
      <c r="C32" s="130"/>
      <c r="D32" s="95"/>
      <c r="E32" s="76"/>
      <c r="F32" s="77"/>
      <c r="G32" s="91"/>
    </row>
    <row r="33" spans="1:7" s="1" customFormat="1">
      <c r="A33" s="94"/>
      <c r="B33" s="93"/>
      <c r="C33" s="130"/>
      <c r="D33" s="95"/>
      <c r="E33" s="76"/>
      <c r="F33" s="77"/>
      <c r="G33" s="91"/>
    </row>
    <row r="34" spans="1:7" s="1" customFormat="1" ht="33">
      <c r="A34" s="94" t="s">
        <v>14</v>
      </c>
      <c r="B34" s="93" t="s">
        <v>15</v>
      </c>
      <c r="C34" s="130"/>
      <c r="D34" s="95" t="s">
        <v>16</v>
      </c>
      <c r="E34" s="76"/>
      <c r="F34" s="77">
        <f>+E34*C34</f>
        <v>0</v>
      </c>
      <c r="G34" s="91">
        <f>SUM(F34)</f>
        <v>0</v>
      </c>
    </row>
    <row r="35" spans="1:7" s="1" customFormat="1">
      <c r="A35" s="94"/>
      <c r="B35" s="93"/>
      <c r="C35" s="131"/>
      <c r="D35" s="92"/>
      <c r="E35" s="81"/>
      <c r="F35" s="82"/>
      <c r="G35" s="91"/>
    </row>
    <row r="36" spans="1:7" s="1" customFormat="1">
      <c r="A36" s="94" t="s">
        <v>17</v>
      </c>
      <c r="B36" s="93" t="s">
        <v>18</v>
      </c>
      <c r="C36" s="131"/>
      <c r="D36" s="92"/>
      <c r="E36" s="81"/>
      <c r="F36" s="82"/>
      <c r="G36" s="91"/>
    </row>
    <row r="37" spans="1:7" s="1" customFormat="1">
      <c r="A37" s="97" t="s">
        <v>19</v>
      </c>
      <c r="B37" s="96" t="s">
        <v>23</v>
      </c>
      <c r="C37" s="130">
        <v>1800</v>
      </c>
      <c r="D37" s="95" t="s">
        <v>21</v>
      </c>
      <c r="E37" s="76"/>
      <c r="F37" s="77">
        <f t="shared" ref="F37:F45" si="1">+E37*C37</f>
        <v>0</v>
      </c>
      <c r="G37" s="98"/>
    </row>
    <row r="38" spans="1:7" s="1" customFormat="1">
      <c r="A38" s="97" t="s">
        <v>22</v>
      </c>
      <c r="B38" s="96" t="s">
        <v>54</v>
      </c>
      <c r="C38" s="130">
        <v>130</v>
      </c>
      <c r="D38" s="95" t="s">
        <v>26</v>
      </c>
      <c r="E38" s="76"/>
      <c r="F38" s="77">
        <f t="shared" si="1"/>
        <v>0</v>
      </c>
      <c r="G38" s="91"/>
    </row>
    <row r="39" spans="1:7" s="1" customFormat="1">
      <c r="A39" s="97" t="s">
        <v>24</v>
      </c>
      <c r="B39" s="96" t="str">
        <f>B17</f>
        <v>Suministro de material de base incluye transporte</v>
      </c>
      <c r="C39" s="130">
        <v>55</v>
      </c>
      <c r="D39" s="95" t="s">
        <v>26</v>
      </c>
      <c r="E39" s="76"/>
      <c r="F39" s="77">
        <f t="shared" si="1"/>
        <v>0</v>
      </c>
      <c r="G39" s="91"/>
    </row>
    <row r="40" spans="1:7" s="1" customFormat="1">
      <c r="A40" s="97" t="s">
        <v>27</v>
      </c>
      <c r="B40" s="96" t="s">
        <v>30</v>
      </c>
      <c r="C40" s="130">
        <v>55</v>
      </c>
      <c r="D40" s="95" t="s">
        <v>26</v>
      </c>
      <c r="E40" s="76"/>
      <c r="F40" s="77">
        <f t="shared" si="1"/>
        <v>0</v>
      </c>
      <c r="G40" s="91"/>
    </row>
    <row r="41" spans="1:7" s="1" customFormat="1">
      <c r="A41" s="97" t="s">
        <v>29</v>
      </c>
      <c r="B41" s="96" t="str">
        <f>B19</f>
        <v>Bote material excavado a 10 kms</v>
      </c>
      <c r="C41" s="130">
        <v>30</v>
      </c>
      <c r="D41" s="95" t="s">
        <v>26</v>
      </c>
      <c r="E41" s="76"/>
      <c r="F41" s="77">
        <f t="shared" si="1"/>
        <v>0</v>
      </c>
      <c r="G41" s="91"/>
    </row>
    <row r="42" spans="1:7" s="1" customFormat="1">
      <c r="A42" s="97" t="s">
        <v>31</v>
      </c>
      <c r="B42" s="96" t="s">
        <v>55</v>
      </c>
      <c r="C42" s="130">
        <v>1450</v>
      </c>
      <c r="D42" s="95" t="s">
        <v>21</v>
      </c>
      <c r="E42" s="76"/>
      <c r="F42" s="77">
        <f t="shared" si="1"/>
        <v>0</v>
      </c>
      <c r="G42" s="91"/>
    </row>
    <row r="43" spans="1:7" s="1" customFormat="1">
      <c r="A43" s="97" t="s">
        <v>33</v>
      </c>
      <c r="B43" s="96" t="s">
        <v>56</v>
      </c>
      <c r="C43" s="130">
        <v>85</v>
      </c>
      <c r="D43" s="95" t="s">
        <v>37</v>
      </c>
      <c r="E43" s="76"/>
      <c r="F43" s="77">
        <f t="shared" si="1"/>
        <v>0</v>
      </c>
      <c r="G43" s="91"/>
    </row>
    <row r="44" spans="1:7" s="1" customFormat="1">
      <c r="A44" s="97" t="s">
        <v>35</v>
      </c>
      <c r="B44" s="96" t="s">
        <v>57</v>
      </c>
      <c r="C44" s="130">
        <v>300</v>
      </c>
      <c r="D44" s="95" t="s">
        <v>37</v>
      </c>
      <c r="E44" s="76"/>
      <c r="F44" s="77">
        <f t="shared" si="1"/>
        <v>0</v>
      </c>
      <c r="G44" s="91"/>
    </row>
    <row r="45" spans="1:7" s="1" customFormat="1">
      <c r="A45" s="97" t="s">
        <v>38</v>
      </c>
      <c r="B45" s="96" t="s">
        <v>39</v>
      </c>
      <c r="C45" s="132">
        <v>435</v>
      </c>
      <c r="D45" s="95" t="s">
        <v>37</v>
      </c>
      <c r="E45" s="76"/>
      <c r="F45" s="77">
        <f t="shared" si="1"/>
        <v>0</v>
      </c>
      <c r="G45" s="91"/>
    </row>
    <row r="46" spans="1:7" s="1" customFormat="1" ht="18.75" thickBot="1">
      <c r="A46" s="114" t="s">
        <v>40</v>
      </c>
      <c r="B46" s="122" t="s">
        <v>41</v>
      </c>
      <c r="C46" s="134"/>
      <c r="D46" s="116"/>
      <c r="E46" s="117"/>
      <c r="F46" s="118"/>
      <c r="G46" s="119"/>
    </row>
    <row r="47" spans="1:7" s="1" customFormat="1" ht="18.75" thickTop="1">
      <c r="A47" s="108" t="s">
        <v>42</v>
      </c>
      <c r="B47" s="109" t="s">
        <v>43</v>
      </c>
      <c r="C47" s="135">
        <v>1800</v>
      </c>
      <c r="D47" s="110" t="s">
        <v>21</v>
      </c>
      <c r="E47" s="111"/>
      <c r="F47" s="112">
        <f>+E47*C47</f>
        <v>0</v>
      </c>
      <c r="G47" s="113"/>
    </row>
    <row r="48" spans="1:7" s="1" customFormat="1">
      <c r="A48" s="97" t="s">
        <v>44</v>
      </c>
      <c r="B48" s="96" t="s">
        <v>45</v>
      </c>
      <c r="C48" s="130">
        <v>625</v>
      </c>
      <c r="D48" s="95" t="s">
        <v>58</v>
      </c>
      <c r="E48" s="76"/>
      <c r="F48" s="77">
        <f>+E48*C48</f>
        <v>0</v>
      </c>
      <c r="G48" s="91"/>
    </row>
    <row r="49" spans="1:7" s="1" customFormat="1">
      <c r="A49" s="97" t="s">
        <v>46</v>
      </c>
      <c r="B49" s="96" t="s">
        <v>47</v>
      </c>
      <c r="C49" s="130">
        <v>1150</v>
      </c>
      <c r="D49" s="95" t="s">
        <v>21</v>
      </c>
      <c r="E49" s="76"/>
      <c r="F49" s="77">
        <f>+E49*C49</f>
        <v>0</v>
      </c>
      <c r="G49" s="91">
        <f>SUM(F37:F49)</f>
        <v>0</v>
      </c>
    </row>
    <row r="50" spans="1:7" s="1" customFormat="1">
      <c r="A50" s="97"/>
      <c r="B50" s="96"/>
      <c r="C50" s="130"/>
      <c r="D50" s="95"/>
      <c r="E50" s="76"/>
      <c r="F50" s="77"/>
      <c r="G50" s="91"/>
    </row>
    <row r="51" spans="1:7" s="1" customFormat="1">
      <c r="A51" s="94" t="s">
        <v>48</v>
      </c>
      <c r="B51" s="93" t="s">
        <v>59</v>
      </c>
      <c r="C51" s="132">
        <v>1</v>
      </c>
      <c r="D51" s="95" t="s">
        <v>60</v>
      </c>
      <c r="E51" s="76"/>
      <c r="F51" s="77">
        <f>+E51*C51</f>
        <v>0</v>
      </c>
      <c r="G51" s="91">
        <f>SUM(F51)</f>
        <v>0</v>
      </c>
    </row>
    <row r="52" spans="1:7" s="1" customFormat="1" ht="18.75" thickBot="1">
      <c r="A52" s="94"/>
      <c r="B52" s="93"/>
      <c r="C52" s="131"/>
      <c r="D52" s="92"/>
      <c r="E52" s="81"/>
      <c r="F52" s="82"/>
      <c r="G52" s="91"/>
    </row>
    <row r="53" spans="1:7" s="1" customFormat="1" ht="19.5" thickTop="1" thickBot="1">
      <c r="A53" s="90"/>
      <c r="B53" s="103" t="s">
        <v>61</v>
      </c>
      <c r="C53" s="133"/>
      <c r="D53" s="89"/>
      <c r="E53" s="88"/>
      <c r="F53" s="88"/>
      <c r="G53" s="87">
        <f>SUM(F34:F51)</f>
        <v>0</v>
      </c>
    </row>
    <row r="54" spans="1:7" s="1" customFormat="1" ht="18.75" thickTop="1">
      <c r="A54" s="80"/>
      <c r="B54" s="79"/>
      <c r="C54" s="130"/>
      <c r="D54" s="75"/>
      <c r="E54" s="76"/>
      <c r="F54" s="72"/>
      <c r="G54" s="78"/>
    </row>
    <row r="55" spans="1:7" s="1" customFormat="1">
      <c r="A55" s="94" t="s">
        <v>62</v>
      </c>
      <c r="B55" s="93" t="s">
        <v>63</v>
      </c>
      <c r="C55" s="130"/>
      <c r="D55" s="95"/>
      <c r="E55" s="76"/>
      <c r="F55" s="77"/>
      <c r="G55" s="91"/>
    </row>
    <row r="56" spans="1:7" s="1" customFormat="1">
      <c r="A56" s="94"/>
      <c r="B56" s="93"/>
      <c r="C56" s="130"/>
      <c r="D56" s="95"/>
      <c r="E56" s="76"/>
      <c r="F56" s="77"/>
      <c r="G56" s="91"/>
    </row>
    <row r="57" spans="1:7" s="1" customFormat="1" ht="33">
      <c r="A57" s="94">
        <v>1</v>
      </c>
      <c r="B57" s="93" t="s">
        <v>15</v>
      </c>
      <c r="C57" s="130"/>
      <c r="D57" s="95" t="s">
        <v>16</v>
      </c>
      <c r="E57" s="76"/>
      <c r="F57" s="77">
        <f>+E57*C57</f>
        <v>0</v>
      </c>
      <c r="G57" s="91">
        <f>SUM(F57)</f>
        <v>0</v>
      </c>
    </row>
    <row r="58" spans="1:7" s="1" customFormat="1">
      <c r="A58" s="94"/>
      <c r="B58" s="93"/>
      <c r="C58" s="131"/>
      <c r="D58" s="92"/>
      <c r="E58" s="81"/>
      <c r="F58" s="82"/>
      <c r="G58" s="91"/>
    </row>
    <row r="59" spans="1:7" s="1" customFormat="1">
      <c r="A59" s="94">
        <v>2</v>
      </c>
      <c r="B59" s="93" t="s">
        <v>18</v>
      </c>
      <c r="C59" s="131"/>
      <c r="D59" s="92"/>
      <c r="E59" s="81"/>
      <c r="F59" s="82"/>
      <c r="G59" s="91"/>
    </row>
    <row r="60" spans="1:7" s="1" customFormat="1">
      <c r="A60" s="97" t="s">
        <v>19</v>
      </c>
      <c r="B60" s="96" t="s">
        <v>56</v>
      </c>
      <c r="C60" s="130">
        <v>1850</v>
      </c>
      <c r="D60" s="95" t="s">
        <v>37</v>
      </c>
      <c r="E60" s="76"/>
      <c r="F60" s="77">
        <f t="shared" ref="F60:F69" si="2">+E60*C60</f>
        <v>0</v>
      </c>
      <c r="G60" s="91"/>
    </row>
    <row r="61" spans="1:7" s="1" customFormat="1">
      <c r="A61" s="97" t="s">
        <v>22</v>
      </c>
      <c r="B61" s="96" t="s">
        <v>57</v>
      </c>
      <c r="C61" s="130">
        <v>3000</v>
      </c>
      <c r="D61" s="95" t="s">
        <v>37</v>
      </c>
      <c r="E61" s="76"/>
      <c r="F61" s="77">
        <f t="shared" si="2"/>
        <v>0</v>
      </c>
      <c r="G61" s="91"/>
    </row>
    <row r="62" spans="1:7" s="1" customFormat="1">
      <c r="A62" s="97" t="s">
        <v>24</v>
      </c>
      <c r="B62" s="96" t="s">
        <v>39</v>
      </c>
      <c r="C62" s="130">
        <v>3000</v>
      </c>
      <c r="D62" s="95" t="s">
        <v>37</v>
      </c>
      <c r="E62" s="76"/>
      <c r="F62" s="77">
        <f t="shared" si="2"/>
        <v>0</v>
      </c>
      <c r="G62" s="91"/>
    </row>
    <row r="63" spans="1:7" s="1" customFormat="1">
      <c r="A63" s="97" t="s">
        <v>27</v>
      </c>
      <c r="B63" s="96" t="str">
        <f>B16</f>
        <v xml:space="preserve">Extracción material inservible a mano  </v>
      </c>
      <c r="C63" s="130">
        <v>1750</v>
      </c>
      <c r="D63" s="95" t="s">
        <v>26</v>
      </c>
      <c r="E63" s="76"/>
      <c r="F63" s="77">
        <f t="shared" si="2"/>
        <v>0</v>
      </c>
      <c r="G63" s="91"/>
    </row>
    <row r="64" spans="1:7" s="1" customFormat="1">
      <c r="A64" s="97" t="s">
        <v>29</v>
      </c>
      <c r="B64" s="96" t="s">
        <v>64</v>
      </c>
      <c r="C64" s="130">
        <v>1300</v>
      </c>
      <c r="D64" s="95" t="s">
        <v>26</v>
      </c>
      <c r="E64" s="76"/>
      <c r="F64" s="77">
        <f t="shared" si="2"/>
        <v>0</v>
      </c>
      <c r="G64" s="91"/>
    </row>
    <row r="65" spans="1:7" s="1" customFormat="1">
      <c r="A65" s="97" t="s">
        <v>31</v>
      </c>
      <c r="B65" s="96" t="str">
        <f>B39</f>
        <v>Suministro de material de base incluye transporte</v>
      </c>
      <c r="C65" s="130">
        <v>1000</v>
      </c>
      <c r="D65" s="95" t="s">
        <v>26</v>
      </c>
      <c r="E65" s="76"/>
      <c r="F65" s="77">
        <f t="shared" si="2"/>
        <v>0</v>
      </c>
      <c r="G65" s="91"/>
    </row>
    <row r="66" spans="1:7" s="1" customFormat="1">
      <c r="A66" s="97" t="s">
        <v>33</v>
      </c>
      <c r="B66" s="96" t="str">
        <f>B40</f>
        <v>Compactación de material de Base</v>
      </c>
      <c r="C66" s="130">
        <v>1250</v>
      </c>
      <c r="D66" s="95" t="s">
        <v>26</v>
      </c>
      <c r="E66" s="76"/>
      <c r="F66" s="77">
        <f t="shared" si="2"/>
        <v>0</v>
      </c>
      <c r="G66" s="91"/>
    </row>
    <row r="67" spans="1:7" s="1" customFormat="1">
      <c r="A67" s="97" t="s">
        <v>35</v>
      </c>
      <c r="B67" s="96" t="str">
        <f>B42</f>
        <v>Escarificación de superficie</v>
      </c>
      <c r="C67" s="130">
        <v>17000</v>
      </c>
      <c r="D67" s="95" t="s">
        <v>21</v>
      </c>
      <c r="E67" s="76"/>
      <c r="F67" s="77">
        <f t="shared" si="2"/>
        <v>0</v>
      </c>
      <c r="G67" s="91"/>
    </row>
    <row r="68" spans="1:7" s="1" customFormat="1">
      <c r="A68" s="97" t="s">
        <v>38</v>
      </c>
      <c r="B68" s="96" t="s">
        <v>65</v>
      </c>
      <c r="C68" s="130">
        <v>20000</v>
      </c>
      <c r="D68" s="95" t="s">
        <v>21</v>
      </c>
      <c r="E68" s="76"/>
      <c r="F68" s="77">
        <f t="shared" si="2"/>
        <v>0</v>
      </c>
      <c r="G68" s="91"/>
    </row>
    <row r="69" spans="1:7" s="1" customFormat="1">
      <c r="A69" s="97" t="s">
        <v>40</v>
      </c>
      <c r="B69" s="96" t="s">
        <v>66</v>
      </c>
      <c r="C69" s="130">
        <v>1550</v>
      </c>
      <c r="D69" s="95" t="s">
        <v>21</v>
      </c>
      <c r="E69" s="76"/>
      <c r="F69" s="77">
        <f t="shared" si="2"/>
        <v>0</v>
      </c>
      <c r="G69" s="91"/>
    </row>
    <row r="70" spans="1:7" s="1" customFormat="1">
      <c r="A70" s="97" t="s">
        <v>67</v>
      </c>
      <c r="B70" s="93" t="s">
        <v>41</v>
      </c>
      <c r="C70" s="130"/>
      <c r="D70" s="95"/>
      <c r="E70" s="76"/>
      <c r="F70" s="77"/>
      <c r="G70" s="91"/>
    </row>
    <row r="71" spans="1:7" s="1" customFormat="1">
      <c r="A71" s="97" t="s">
        <v>68</v>
      </c>
      <c r="B71" s="96" t="s">
        <v>43</v>
      </c>
      <c r="C71" s="130">
        <v>24000</v>
      </c>
      <c r="D71" s="95" t="s">
        <v>21</v>
      </c>
      <c r="E71" s="76"/>
      <c r="F71" s="77">
        <f>+E71*C71</f>
        <v>0</v>
      </c>
      <c r="G71" s="91"/>
    </row>
    <row r="72" spans="1:7" s="1" customFormat="1">
      <c r="A72" s="97" t="s">
        <v>69</v>
      </c>
      <c r="B72" s="96" t="s">
        <v>45</v>
      </c>
      <c r="C72" s="130">
        <v>19000</v>
      </c>
      <c r="D72" s="95" t="s">
        <v>58</v>
      </c>
      <c r="E72" s="76"/>
      <c r="F72" s="77">
        <f>+E72*C72</f>
        <v>0</v>
      </c>
      <c r="G72" s="91"/>
    </row>
    <row r="73" spans="1:7" s="1" customFormat="1">
      <c r="A73" s="97" t="s">
        <v>70</v>
      </c>
      <c r="B73" s="96" t="s">
        <v>71</v>
      </c>
      <c r="C73" s="130">
        <v>1500</v>
      </c>
      <c r="D73" s="95" t="s">
        <v>58</v>
      </c>
      <c r="E73" s="76"/>
      <c r="F73" s="77">
        <f>+E73*C73</f>
        <v>0</v>
      </c>
      <c r="G73" s="91"/>
    </row>
    <row r="74" spans="1:7" s="1" customFormat="1">
      <c r="A74" s="97" t="s">
        <v>72</v>
      </c>
      <c r="B74" s="96" t="s">
        <v>47</v>
      </c>
      <c r="C74" s="130">
        <v>3900</v>
      </c>
      <c r="D74" s="95" t="s">
        <v>21</v>
      </c>
      <c r="E74" s="76"/>
      <c r="F74" s="77">
        <f>+E74*C74</f>
        <v>0</v>
      </c>
      <c r="G74" s="98"/>
    </row>
    <row r="75" spans="1:7" s="1" customFormat="1">
      <c r="A75" s="97" t="s">
        <v>73</v>
      </c>
      <c r="B75" s="96" t="s">
        <v>74</v>
      </c>
      <c r="C75" s="132">
        <v>275</v>
      </c>
      <c r="D75" s="95" t="s">
        <v>50</v>
      </c>
      <c r="E75" s="76"/>
      <c r="F75" s="77">
        <f>+E75*C75</f>
        <v>0</v>
      </c>
      <c r="G75" s="91">
        <f>SUM(F60:F75)</f>
        <v>0</v>
      </c>
    </row>
    <row r="76" spans="1:7" s="1" customFormat="1">
      <c r="A76" s="94"/>
      <c r="B76" s="93"/>
      <c r="C76" s="131"/>
      <c r="D76" s="92"/>
      <c r="E76" s="81"/>
      <c r="F76" s="82"/>
      <c r="G76" s="91"/>
    </row>
    <row r="77" spans="1:7" s="1" customFormat="1">
      <c r="A77" s="94">
        <v>3</v>
      </c>
      <c r="B77" s="93" t="s">
        <v>75</v>
      </c>
      <c r="C77" s="131"/>
      <c r="D77" s="92"/>
      <c r="E77" s="81"/>
      <c r="F77" s="82"/>
      <c r="G77" s="91"/>
    </row>
    <row r="78" spans="1:7" s="1" customFormat="1">
      <c r="A78" s="97" t="s">
        <v>76</v>
      </c>
      <c r="B78" s="96" t="s">
        <v>77</v>
      </c>
      <c r="C78" s="130">
        <v>10</v>
      </c>
      <c r="D78" s="95" t="s">
        <v>26</v>
      </c>
      <c r="E78" s="76"/>
      <c r="F78" s="77">
        <f>+E78*C78</f>
        <v>0</v>
      </c>
      <c r="G78" s="91"/>
    </row>
    <row r="79" spans="1:7" s="1" customFormat="1">
      <c r="A79" s="97" t="s">
        <v>78</v>
      </c>
      <c r="B79" s="96" t="s">
        <v>79</v>
      </c>
      <c r="C79" s="130">
        <v>850</v>
      </c>
      <c r="D79" s="95" t="s">
        <v>37</v>
      </c>
      <c r="E79" s="76"/>
      <c r="F79" s="77">
        <f>+E79*C79</f>
        <v>0</v>
      </c>
      <c r="G79" s="91"/>
    </row>
    <row r="80" spans="1:7" s="1" customFormat="1">
      <c r="A80" s="97" t="s">
        <v>80</v>
      </c>
      <c r="B80" s="96" t="s">
        <v>81</v>
      </c>
      <c r="C80" s="130">
        <v>40</v>
      </c>
      <c r="D80" s="95" t="s">
        <v>37</v>
      </c>
      <c r="E80" s="76"/>
      <c r="F80" s="77">
        <f>+E80*C80</f>
        <v>0</v>
      </c>
      <c r="G80" s="91">
        <f>SUM(F78:F80)</f>
        <v>0</v>
      </c>
    </row>
    <row r="81" spans="1:7" s="1" customFormat="1">
      <c r="A81" s="94"/>
      <c r="B81" s="93"/>
      <c r="C81" s="131"/>
      <c r="D81" s="92"/>
      <c r="E81" s="81"/>
      <c r="F81" s="82"/>
      <c r="G81" s="91"/>
    </row>
    <row r="82" spans="1:7" s="1" customFormat="1">
      <c r="A82" s="94">
        <v>4</v>
      </c>
      <c r="B82" s="93" t="s">
        <v>82</v>
      </c>
      <c r="C82" s="132"/>
      <c r="D82" s="95" t="s">
        <v>60</v>
      </c>
      <c r="E82" s="76"/>
      <c r="F82" s="77">
        <f>+E82*C82</f>
        <v>0</v>
      </c>
      <c r="G82" s="91">
        <f>SUM(F82)</f>
        <v>0</v>
      </c>
    </row>
    <row r="83" spans="1:7" s="1" customFormat="1" ht="18.75" thickBot="1">
      <c r="A83" s="94"/>
      <c r="B83" s="93"/>
      <c r="C83" s="131"/>
      <c r="D83" s="92"/>
      <c r="E83" s="81"/>
      <c r="F83" s="82"/>
      <c r="G83" s="91"/>
    </row>
    <row r="84" spans="1:7" s="1" customFormat="1" ht="19.5" thickTop="1" thickBot="1">
      <c r="A84" s="104"/>
      <c r="B84" s="103" t="s">
        <v>83</v>
      </c>
      <c r="C84" s="136"/>
      <c r="D84" s="105"/>
      <c r="E84" s="106"/>
      <c r="F84" s="106"/>
      <c r="G84" s="107">
        <f>SUM(F57:F82)</f>
        <v>0</v>
      </c>
    </row>
    <row r="85" spans="1:7" s="1" customFormat="1" ht="18.75" thickTop="1">
      <c r="A85" s="73"/>
      <c r="B85" s="74"/>
      <c r="C85" s="130"/>
      <c r="D85" s="75"/>
      <c r="E85" s="76"/>
      <c r="F85" s="77"/>
      <c r="G85" s="78"/>
    </row>
    <row r="86" spans="1:7" s="1" customFormat="1">
      <c r="A86" s="94" t="s">
        <v>84</v>
      </c>
      <c r="B86" s="93" t="s">
        <v>85</v>
      </c>
      <c r="C86" s="130"/>
      <c r="D86" s="95"/>
      <c r="E86" s="76"/>
      <c r="F86" s="77"/>
      <c r="G86" s="91"/>
    </row>
    <row r="87" spans="1:7" s="1" customFormat="1">
      <c r="A87" s="75"/>
      <c r="B87" s="74"/>
      <c r="C87" s="130"/>
      <c r="D87" s="75"/>
      <c r="E87" s="76"/>
      <c r="F87" s="77"/>
      <c r="G87" s="78"/>
    </row>
    <row r="88" spans="1:7" s="1" customFormat="1">
      <c r="A88" s="73">
        <v>1</v>
      </c>
      <c r="B88" s="123" t="s">
        <v>18</v>
      </c>
      <c r="C88" s="137"/>
      <c r="D88" s="124"/>
      <c r="E88" s="125"/>
      <c r="F88" s="72"/>
      <c r="G88" s="126"/>
    </row>
    <row r="89" spans="1:7" s="1" customFormat="1">
      <c r="A89" s="129"/>
      <c r="B89" s="127"/>
      <c r="C89" s="137"/>
      <c r="D89" s="124"/>
      <c r="E89" s="125"/>
      <c r="F89" s="72"/>
      <c r="G89" s="126"/>
    </row>
    <row r="90" spans="1:7" s="1" customFormat="1">
      <c r="A90" s="128">
        <v>1.1000000000000001</v>
      </c>
      <c r="B90" s="127" t="s">
        <v>86</v>
      </c>
      <c r="C90" s="137">
        <v>175</v>
      </c>
      <c r="D90" s="124" t="s">
        <v>8</v>
      </c>
      <c r="E90" s="125"/>
      <c r="F90" s="72">
        <f t="shared" ref="F90:F99" si="3">+C90*E90</f>
        <v>0</v>
      </c>
      <c r="G90" s="126"/>
    </row>
    <row r="91" spans="1:7" s="1" customFormat="1">
      <c r="A91" s="150">
        <f>A90+0.1</f>
        <v>1.2000000000000002</v>
      </c>
      <c r="B91" s="151" t="s">
        <v>87</v>
      </c>
      <c r="C91" s="138">
        <v>225</v>
      </c>
      <c r="D91" s="152" t="s">
        <v>26</v>
      </c>
      <c r="E91" s="125"/>
      <c r="F91" s="72">
        <f t="shared" si="3"/>
        <v>0</v>
      </c>
      <c r="G91" s="126"/>
    </row>
    <row r="92" spans="1:7" s="1" customFormat="1">
      <c r="A92" s="150">
        <f t="shared" ref="A92:A98" si="4">A91+0.1</f>
        <v>1.3000000000000003</v>
      </c>
      <c r="B92" s="153" t="s">
        <v>88</v>
      </c>
      <c r="C92" s="132">
        <v>1000</v>
      </c>
      <c r="D92" s="152" t="s">
        <v>26</v>
      </c>
      <c r="E92" s="76"/>
      <c r="F92" s="72">
        <f t="shared" si="3"/>
        <v>0</v>
      </c>
      <c r="G92" s="78"/>
    </row>
    <row r="93" spans="1:7" s="1" customFormat="1">
      <c r="A93" s="150">
        <f t="shared" si="4"/>
        <v>1.4000000000000004</v>
      </c>
      <c r="B93" s="154" t="s">
        <v>56</v>
      </c>
      <c r="C93" s="132">
        <v>1500</v>
      </c>
      <c r="D93" s="155" t="s">
        <v>37</v>
      </c>
      <c r="E93" s="76"/>
      <c r="F93" s="77">
        <f t="shared" ref="F93:F95" si="5">+E93*C93</f>
        <v>0</v>
      </c>
      <c r="G93" s="91"/>
    </row>
    <row r="94" spans="1:7" s="1" customFormat="1">
      <c r="A94" s="150">
        <f t="shared" si="4"/>
        <v>1.5000000000000004</v>
      </c>
      <c r="B94" s="154" t="s">
        <v>57</v>
      </c>
      <c r="C94" s="132">
        <v>1000</v>
      </c>
      <c r="D94" s="155" t="s">
        <v>37</v>
      </c>
      <c r="E94" s="76"/>
      <c r="F94" s="77">
        <f t="shared" si="5"/>
        <v>0</v>
      </c>
      <c r="G94" s="91"/>
    </row>
    <row r="95" spans="1:7" s="1" customFormat="1">
      <c r="A95" s="150">
        <f t="shared" si="4"/>
        <v>1.6000000000000005</v>
      </c>
      <c r="B95" s="154" t="s">
        <v>39</v>
      </c>
      <c r="C95" s="132">
        <v>400</v>
      </c>
      <c r="D95" s="155" t="s">
        <v>37</v>
      </c>
      <c r="E95" s="76"/>
      <c r="F95" s="77">
        <f t="shared" si="5"/>
        <v>0</v>
      </c>
      <c r="G95" s="91"/>
    </row>
    <row r="96" spans="1:7" s="1" customFormat="1">
      <c r="A96" s="150">
        <f t="shared" si="4"/>
        <v>1.7000000000000006</v>
      </c>
      <c r="B96" s="151" t="s">
        <v>89</v>
      </c>
      <c r="C96" s="138">
        <v>175</v>
      </c>
      <c r="D96" s="152" t="s">
        <v>8</v>
      </c>
      <c r="E96" s="125"/>
      <c r="F96" s="72">
        <f t="shared" si="3"/>
        <v>0</v>
      </c>
      <c r="G96" s="126"/>
    </row>
    <row r="97" spans="1:7" s="1" customFormat="1">
      <c r="A97" s="150">
        <f t="shared" si="4"/>
        <v>1.8000000000000007</v>
      </c>
      <c r="B97" s="153" t="s">
        <v>90</v>
      </c>
      <c r="C97" s="132">
        <v>15</v>
      </c>
      <c r="D97" s="156" t="s">
        <v>26</v>
      </c>
      <c r="E97" s="76"/>
      <c r="F97" s="72">
        <f t="shared" si="3"/>
        <v>0</v>
      </c>
      <c r="G97" s="78"/>
    </row>
    <row r="98" spans="1:7" s="1" customFormat="1">
      <c r="A98" s="150">
        <f t="shared" si="4"/>
        <v>1.9000000000000008</v>
      </c>
      <c r="B98" s="153" t="s">
        <v>91</v>
      </c>
      <c r="C98" s="132">
        <v>175</v>
      </c>
      <c r="D98" s="156" t="s">
        <v>8</v>
      </c>
      <c r="E98" s="76"/>
      <c r="F98" s="72">
        <f t="shared" si="3"/>
        <v>0</v>
      </c>
      <c r="G98" s="78"/>
    </row>
    <row r="99" spans="1:7" s="1" customFormat="1">
      <c r="A99" s="157">
        <v>1.1000000000000001</v>
      </c>
      <c r="B99" s="153" t="s">
        <v>92</v>
      </c>
      <c r="C99" s="132">
        <v>90</v>
      </c>
      <c r="D99" s="156" t="s">
        <v>93</v>
      </c>
      <c r="E99" s="76"/>
      <c r="F99" s="72">
        <f t="shared" si="3"/>
        <v>0</v>
      </c>
      <c r="G99" s="78">
        <f>SUM(F90:F99)</f>
        <v>0</v>
      </c>
    </row>
    <row r="100" spans="1:7" s="1" customFormat="1">
      <c r="A100" s="80"/>
      <c r="B100" s="79"/>
      <c r="C100" s="130"/>
      <c r="D100" s="75"/>
      <c r="E100" s="76"/>
      <c r="F100" s="77"/>
      <c r="G100" s="78"/>
    </row>
    <row r="101" spans="1:7" s="1" customFormat="1">
      <c r="A101" s="73" t="s">
        <v>17</v>
      </c>
      <c r="B101" s="74" t="s">
        <v>94</v>
      </c>
      <c r="C101" s="130"/>
      <c r="D101" s="75"/>
      <c r="E101" s="76"/>
      <c r="F101" s="77"/>
      <c r="G101" s="78"/>
    </row>
    <row r="102" spans="1:7" s="1" customFormat="1">
      <c r="A102" s="73"/>
      <c r="B102" s="74"/>
      <c r="C102" s="130"/>
      <c r="D102" s="75"/>
      <c r="E102" s="76"/>
      <c r="F102" s="77"/>
      <c r="G102" s="78"/>
    </row>
    <row r="103" spans="1:7" s="1" customFormat="1" ht="33">
      <c r="A103" s="80" t="s">
        <v>19</v>
      </c>
      <c r="B103" s="96" t="s">
        <v>15</v>
      </c>
      <c r="C103" s="130"/>
      <c r="D103" s="75" t="s">
        <v>16</v>
      </c>
      <c r="E103" s="76"/>
      <c r="F103" s="77">
        <f>+C103*E103</f>
        <v>0</v>
      </c>
      <c r="G103" s="78"/>
    </row>
    <row r="104" spans="1:7" s="1" customFormat="1">
      <c r="A104" s="80" t="s">
        <v>22</v>
      </c>
      <c r="B104" s="79" t="s">
        <v>95</v>
      </c>
      <c r="C104" s="130">
        <v>3200</v>
      </c>
      <c r="D104" s="75" t="s">
        <v>96</v>
      </c>
      <c r="E104" s="76"/>
      <c r="F104" s="77">
        <f>+C104*E104</f>
        <v>0</v>
      </c>
      <c r="G104" s="78"/>
    </row>
    <row r="105" spans="1:7" s="1" customFormat="1">
      <c r="A105" s="80" t="s">
        <v>24</v>
      </c>
      <c r="B105" s="79" t="s">
        <v>97</v>
      </c>
      <c r="C105" s="130">
        <v>3200</v>
      </c>
      <c r="D105" s="75" t="s">
        <v>96</v>
      </c>
      <c r="E105" s="76"/>
      <c r="F105" s="77">
        <f>+C105*E105</f>
        <v>0</v>
      </c>
      <c r="G105" s="78"/>
    </row>
    <row r="106" spans="1:7" s="1" customFormat="1">
      <c r="A106" s="80" t="s">
        <v>27</v>
      </c>
      <c r="B106" s="79" t="s">
        <v>98</v>
      </c>
      <c r="C106" s="130">
        <v>175</v>
      </c>
      <c r="D106" s="75" t="s">
        <v>8</v>
      </c>
      <c r="E106" s="76"/>
      <c r="F106" s="77">
        <f>+C106*E106</f>
        <v>0</v>
      </c>
      <c r="G106" s="78"/>
    </row>
    <row r="107" spans="1:7" s="1" customFormat="1">
      <c r="A107" s="80" t="s">
        <v>29</v>
      </c>
      <c r="B107" s="79" t="s">
        <v>99</v>
      </c>
      <c r="C107" s="130">
        <v>30</v>
      </c>
      <c r="D107" s="75" t="s">
        <v>93</v>
      </c>
      <c r="E107" s="76"/>
      <c r="F107" s="77">
        <f>+C107*E107</f>
        <v>0</v>
      </c>
      <c r="G107" s="78">
        <f>SUM(F103:F107)</f>
        <v>0</v>
      </c>
    </row>
    <row r="108" spans="1:7" s="1" customFormat="1" ht="18.75" thickBot="1">
      <c r="A108" s="80"/>
      <c r="B108" s="79"/>
      <c r="C108" s="130"/>
      <c r="D108" s="75"/>
      <c r="E108" s="76"/>
      <c r="F108" s="77"/>
      <c r="G108" s="78"/>
    </row>
    <row r="109" spans="1:7" s="1" customFormat="1" ht="19.5" thickTop="1" thickBot="1">
      <c r="A109" s="104"/>
      <c r="B109" s="103" t="s">
        <v>100</v>
      </c>
      <c r="C109" s="136"/>
      <c r="D109" s="105"/>
      <c r="E109" s="106"/>
      <c r="F109" s="106"/>
      <c r="G109" s="107">
        <f>SUM(F90:F107)</f>
        <v>0</v>
      </c>
    </row>
    <row r="110" spans="1:7" s="1" customFormat="1" ht="18.75" thickTop="1">
      <c r="A110" s="73"/>
      <c r="B110" s="74"/>
      <c r="C110" s="130"/>
      <c r="D110" s="75"/>
      <c r="E110" s="76"/>
      <c r="F110" s="77"/>
      <c r="G110" s="78"/>
    </row>
    <row r="111" spans="1:7" s="1" customFormat="1" ht="33">
      <c r="A111" s="94" t="s">
        <v>101</v>
      </c>
      <c r="B111" s="93" t="s">
        <v>102</v>
      </c>
      <c r="C111" s="130"/>
      <c r="D111" s="95"/>
      <c r="E111" s="76"/>
      <c r="F111" s="77"/>
      <c r="G111" s="91"/>
    </row>
    <row r="112" spans="1:7" s="1" customFormat="1">
      <c r="A112" s="94"/>
      <c r="B112" s="93"/>
      <c r="C112" s="130"/>
      <c r="D112" s="95"/>
      <c r="E112" s="76"/>
      <c r="F112" s="77"/>
      <c r="G112" s="91"/>
    </row>
    <row r="113" spans="1:7" s="1" customFormat="1">
      <c r="A113" s="94" t="s">
        <v>14</v>
      </c>
      <c r="B113" s="93" t="s">
        <v>18</v>
      </c>
      <c r="C113" s="131"/>
      <c r="D113" s="92"/>
      <c r="E113" s="81"/>
      <c r="F113" s="82"/>
      <c r="G113" s="91"/>
    </row>
    <row r="114" spans="1:7" s="1" customFormat="1">
      <c r="A114" s="97" t="s">
        <v>103</v>
      </c>
      <c r="B114" s="96" t="s">
        <v>104</v>
      </c>
      <c r="C114" s="130">
        <v>800</v>
      </c>
      <c r="D114" s="95" t="s">
        <v>26</v>
      </c>
      <c r="E114" s="76"/>
      <c r="F114" s="77">
        <f>E114*C114</f>
        <v>0</v>
      </c>
      <c r="G114" s="91"/>
    </row>
    <row r="115" spans="1:7" s="1" customFormat="1">
      <c r="A115" s="97" t="s">
        <v>105</v>
      </c>
      <c r="B115" s="96" t="s">
        <v>106</v>
      </c>
      <c r="C115" s="130">
        <v>1000</v>
      </c>
      <c r="D115" s="95" t="s">
        <v>26</v>
      </c>
      <c r="E115" s="76"/>
      <c r="F115" s="77">
        <f>E115*C115</f>
        <v>0</v>
      </c>
      <c r="G115" s="91"/>
    </row>
    <row r="116" spans="1:7" s="1" customFormat="1" ht="33">
      <c r="A116" s="97" t="s">
        <v>107</v>
      </c>
      <c r="B116" s="96" t="s">
        <v>108</v>
      </c>
      <c r="C116" s="130">
        <v>1200</v>
      </c>
      <c r="D116" s="95" t="s">
        <v>26</v>
      </c>
      <c r="E116" s="76"/>
      <c r="F116" s="77">
        <f>E116*C116</f>
        <v>0</v>
      </c>
      <c r="G116" s="91"/>
    </row>
    <row r="117" spans="1:7" s="1" customFormat="1" ht="33">
      <c r="A117" s="97" t="s">
        <v>109</v>
      </c>
      <c r="B117" s="96" t="s">
        <v>110</v>
      </c>
      <c r="C117" s="130">
        <v>300</v>
      </c>
      <c r="D117" s="95" t="s">
        <v>26</v>
      </c>
      <c r="E117" s="76"/>
      <c r="F117" s="77">
        <f>E117*C117</f>
        <v>0</v>
      </c>
      <c r="G117" s="91"/>
    </row>
    <row r="118" spans="1:7" s="1" customFormat="1">
      <c r="A118" s="97" t="s">
        <v>111</v>
      </c>
      <c r="B118" s="96" t="s">
        <v>112</v>
      </c>
      <c r="C118" s="130">
        <f>(C116+C117)*1.54</f>
        <v>2310</v>
      </c>
      <c r="D118" s="95" t="s">
        <v>26</v>
      </c>
      <c r="E118" s="76"/>
      <c r="F118" s="77">
        <f>E118*C118</f>
        <v>0</v>
      </c>
      <c r="G118" s="91">
        <f>SUM(F114:F118)</f>
        <v>0</v>
      </c>
    </row>
    <row r="119" spans="1:7" s="1" customFormat="1">
      <c r="A119" s="97"/>
      <c r="B119" s="96"/>
      <c r="C119" s="130"/>
      <c r="D119" s="95"/>
      <c r="E119" s="76"/>
      <c r="F119" s="77"/>
      <c r="G119" s="91"/>
    </row>
    <row r="120" spans="1:7" s="1" customFormat="1" ht="33">
      <c r="A120" s="94" t="s">
        <v>17</v>
      </c>
      <c r="B120" s="93" t="s">
        <v>113</v>
      </c>
      <c r="C120" s="131"/>
      <c r="D120" s="92"/>
      <c r="E120" s="81"/>
      <c r="F120" s="82"/>
      <c r="G120" s="91"/>
    </row>
    <row r="121" spans="1:7" s="1" customFormat="1">
      <c r="A121" s="97" t="s">
        <v>19</v>
      </c>
      <c r="B121" s="96" t="s">
        <v>114</v>
      </c>
      <c r="C121" s="130">
        <v>40</v>
      </c>
      <c r="D121" s="95" t="s">
        <v>26</v>
      </c>
      <c r="E121" s="76"/>
      <c r="F121" s="77">
        <f t="shared" ref="F121:F136" si="6">E121*C121</f>
        <v>0</v>
      </c>
      <c r="G121" s="98"/>
    </row>
    <row r="122" spans="1:7" s="1" customFormat="1">
      <c r="A122" s="97" t="s">
        <v>22</v>
      </c>
      <c r="B122" s="96" t="s">
        <v>115</v>
      </c>
      <c r="C122" s="130">
        <v>25</v>
      </c>
      <c r="D122" s="95" t="s">
        <v>26</v>
      </c>
      <c r="E122" s="76"/>
      <c r="F122" s="77">
        <f t="shared" si="6"/>
        <v>0</v>
      </c>
      <c r="G122" s="98"/>
    </row>
    <row r="123" spans="1:7" s="1" customFormat="1">
      <c r="A123" s="97" t="s">
        <v>24</v>
      </c>
      <c r="B123" s="96" t="s">
        <v>116</v>
      </c>
      <c r="C123" s="130">
        <f>C121*1.25</f>
        <v>50</v>
      </c>
      <c r="D123" s="95" t="s">
        <v>26</v>
      </c>
      <c r="E123" s="76"/>
      <c r="F123" s="77">
        <f t="shared" si="6"/>
        <v>0</v>
      </c>
      <c r="G123" s="98"/>
    </row>
    <row r="124" spans="1:7" s="1" customFormat="1">
      <c r="A124" s="97" t="s">
        <v>27</v>
      </c>
      <c r="B124" s="96" t="s">
        <v>117</v>
      </c>
      <c r="C124" s="130">
        <v>10</v>
      </c>
      <c r="D124" s="95" t="s">
        <v>26</v>
      </c>
      <c r="E124" s="76"/>
      <c r="F124" s="77">
        <f t="shared" si="6"/>
        <v>0</v>
      </c>
      <c r="G124" s="98"/>
    </row>
    <row r="125" spans="1:7" s="1" customFormat="1">
      <c r="A125" s="97" t="s">
        <v>29</v>
      </c>
      <c r="B125" s="96" t="s">
        <v>118</v>
      </c>
      <c r="C125" s="130">
        <v>2</v>
      </c>
      <c r="D125" s="95" t="s">
        <v>26</v>
      </c>
      <c r="E125" s="76"/>
      <c r="F125" s="77">
        <f t="shared" si="6"/>
        <v>0</v>
      </c>
      <c r="G125" s="98"/>
    </row>
    <row r="126" spans="1:7" s="1" customFormat="1">
      <c r="A126" s="97" t="s">
        <v>31</v>
      </c>
      <c r="B126" s="96" t="s">
        <v>119</v>
      </c>
      <c r="C126" s="130">
        <v>2</v>
      </c>
      <c r="D126" s="95" t="s">
        <v>120</v>
      </c>
      <c r="E126" s="76"/>
      <c r="F126" s="77">
        <f t="shared" si="6"/>
        <v>0</v>
      </c>
      <c r="G126" s="98"/>
    </row>
    <row r="127" spans="1:7" s="1" customFormat="1">
      <c r="A127" s="97" t="s">
        <v>33</v>
      </c>
      <c r="B127" s="96" t="s">
        <v>121</v>
      </c>
      <c r="C127" s="130">
        <v>1.5</v>
      </c>
      <c r="D127" s="95" t="s">
        <v>26</v>
      </c>
      <c r="E127" s="76"/>
      <c r="F127" s="77">
        <f t="shared" si="6"/>
        <v>0</v>
      </c>
      <c r="G127" s="98"/>
    </row>
    <row r="128" spans="1:7" s="1" customFormat="1">
      <c r="A128" s="97" t="s">
        <v>35</v>
      </c>
      <c r="B128" s="96" t="s">
        <v>122</v>
      </c>
      <c r="C128" s="130">
        <v>200</v>
      </c>
      <c r="D128" s="95" t="s">
        <v>21</v>
      </c>
      <c r="E128" s="76"/>
      <c r="F128" s="77">
        <f t="shared" si="6"/>
        <v>0</v>
      </c>
      <c r="G128" s="98"/>
    </row>
    <row r="129" spans="1:7" s="1" customFormat="1">
      <c r="A129" s="97" t="s">
        <v>38</v>
      </c>
      <c r="B129" s="96" t="s">
        <v>123</v>
      </c>
      <c r="C129" s="130">
        <v>45</v>
      </c>
      <c r="D129" s="95" t="s">
        <v>21</v>
      </c>
      <c r="E129" s="76"/>
      <c r="F129" s="77">
        <f t="shared" si="6"/>
        <v>0</v>
      </c>
      <c r="G129" s="98"/>
    </row>
    <row r="130" spans="1:7" s="1" customFormat="1">
      <c r="A130" s="97" t="s">
        <v>40</v>
      </c>
      <c r="B130" s="96" t="s">
        <v>124</v>
      </c>
      <c r="C130" s="130">
        <v>45</v>
      </c>
      <c r="D130" s="95" t="s">
        <v>21</v>
      </c>
      <c r="E130" s="76"/>
      <c r="F130" s="77">
        <f t="shared" si="6"/>
        <v>0</v>
      </c>
      <c r="G130" s="98"/>
    </row>
    <row r="131" spans="1:7" s="1" customFormat="1">
      <c r="A131" s="97" t="s">
        <v>67</v>
      </c>
      <c r="B131" s="96" t="s">
        <v>125</v>
      </c>
      <c r="C131" s="130">
        <f>(2.5*22)</f>
        <v>55</v>
      </c>
      <c r="D131" s="95" t="s">
        <v>21</v>
      </c>
      <c r="E131" s="76"/>
      <c r="F131" s="77">
        <f t="shared" si="6"/>
        <v>0</v>
      </c>
      <c r="G131" s="98"/>
    </row>
    <row r="132" spans="1:7" s="1" customFormat="1">
      <c r="A132" s="97" t="s">
        <v>73</v>
      </c>
      <c r="B132" s="96" t="s">
        <v>126</v>
      </c>
      <c r="C132" s="130">
        <v>165</v>
      </c>
      <c r="D132" s="95" t="s">
        <v>37</v>
      </c>
      <c r="E132" s="76"/>
      <c r="F132" s="77">
        <f t="shared" si="6"/>
        <v>0</v>
      </c>
      <c r="G132" s="98"/>
    </row>
    <row r="133" spans="1:7" s="1" customFormat="1">
      <c r="A133" s="97" t="s">
        <v>127</v>
      </c>
      <c r="B133" s="96" t="s">
        <v>128</v>
      </c>
      <c r="C133" s="130">
        <f>C128</f>
        <v>200</v>
      </c>
      <c r="D133" s="95" t="s">
        <v>21</v>
      </c>
      <c r="E133" s="76"/>
      <c r="F133" s="77">
        <f t="shared" si="6"/>
        <v>0</v>
      </c>
      <c r="G133" s="98"/>
    </row>
    <row r="134" spans="1:7" s="1" customFormat="1">
      <c r="A134" s="97" t="s">
        <v>129</v>
      </c>
      <c r="B134" s="96" t="s">
        <v>130</v>
      </c>
      <c r="C134" s="130">
        <f>C128*2</f>
        <v>400</v>
      </c>
      <c r="D134" s="95" t="s">
        <v>21</v>
      </c>
      <c r="E134" s="76"/>
      <c r="F134" s="77">
        <f t="shared" si="6"/>
        <v>0</v>
      </c>
      <c r="G134" s="98"/>
    </row>
    <row r="135" spans="1:7" s="1" customFormat="1">
      <c r="A135" s="97" t="s">
        <v>131</v>
      </c>
      <c r="B135" s="96" t="s">
        <v>132</v>
      </c>
      <c r="C135" s="130">
        <f>C134</f>
        <v>400</v>
      </c>
      <c r="D135" s="95" t="s">
        <v>21</v>
      </c>
      <c r="E135" s="76"/>
      <c r="F135" s="77">
        <f t="shared" si="6"/>
        <v>0</v>
      </c>
      <c r="G135" s="98"/>
    </row>
    <row r="136" spans="1:7" s="1" customFormat="1">
      <c r="A136" s="97" t="s">
        <v>133</v>
      </c>
      <c r="B136" s="96" t="s">
        <v>134</v>
      </c>
      <c r="C136" s="130">
        <f>71+110.6</f>
        <v>181.6</v>
      </c>
      <c r="D136" s="95" t="s">
        <v>37</v>
      </c>
      <c r="E136" s="76"/>
      <c r="F136" s="77">
        <f t="shared" si="6"/>
        <v>0</v>
      </c>
      <c r="G136" s="91">
        <f>SUM(F121:F136)</f>
        <v>0</v>
      </c>
    </row>
    <row r="137" spans="1:7" s="1" customFormat="1">
      <c r="A137" s="97"/>
      <c r="B137" s="96"/>
      <c r="C137" s="130"/>
      <c r="D137" s="95"/>
      <c r="E137" s="76"/>
      <c r="F137" s="77"/>
      <c r="G137" s="91"/>
    </row>
    <row r="138" spans="1:7" s="1" customFormat="1" ht="49.5">
      <c r="A138" s="94" t="s">
        <v>48</v>
      </c>
      <c r="B138" s="93" t="s">
        <v>135</v>
      </c>
      <c r="C138" s="131"/>
      <c r="D138" s="92"/>
      <c r="E138" s="81"/>
      <c r="F138" s="82"/>
      <c r="G138" s="91"/>
    </row>
    <row r="139" spans="1:7" s="1" customFormat="1">
      <c r="A139" s="97" t="s">
        <v>76</v>
      </c>
      <c r="B139" s="96" t="s">
        <v>114</v>
      </c>
      <c r="C139" s="130">
        <v>15</v>
      </c>
      <c r="D139" s="95" t="s">
        <v>26</v>
      </c>
      <c r="E139" s="76"/>
      <c r="F139" s="77">
        <f t="shared" ref="F139:F147" si="7">C139*E139</f>
        <v>0</v>
      </c>
      <c r="G139" s="98"/>
    </row>
    <row r="140" spans="1:7" s="1" customFormat="1">
      <c r="A140" s="97" t="s">
        <v>78</v>
      </c>
      <c r="B140" s="96" t="s">
        <v>136</v>
      </c>
      <c r="C140" s="130">
        <v>8</v>
      </c>
      <c r="D140" s="95" t="s">
        <v>26</v>
      </c>
      <c r="E140" s="76"/>
      <c r="F140" s="77">
        <f t="shared" si="7"/>
        <v>0</v>
      </c>
      <c r="G140" s="98"/>
    </row>
    <row r="141" spans="1:7" s="1" customFormat="1">
      <c r="A141" s="97" t="s">
        <v>80</v>
      </c>
      <c r="B141" s="96" t="s">
        <v>116</v>
      </c>
      <c r="C141" s="130">
        <v>20</v>
      </c>
      <c r="D141" s="95" t="s">
        <v>26</v>
      </c>
      <c r="E141" s="76"/>
      <c r="F141" s="77">
        <f t="shared" si="7"/>
        <v>0</v>
      </c>
      <c r="G141" s="98"/>
    </row>
    <row r="142" spans="1:7" s="1" customFormat="1">
      <c r="A142" s="97" t="s">
        <v>137</v>
      </c>
      <c r="B142" s="96" t="s">
        <v>138</v>
      </c>
      <c r="C142" s="130">
        <v>5</v>
      </c>
      <c r="D142" s="95" t="s">
        <v>26</v>
      </c>
      <c r="E142" s="76"/>
      <c r="F142" s="77">
        <f t="shared" si="7"/>
        <v>0</v>
      </c>
      <c r="G142" s="98"/>
    </row>
    <row r="143" spans="1:7" s="1" customFormat="1">
      <c r="A143" s="97" t="s">
        <v>139</v>
      </c>
      <c r="B143" s="96" t="s">
        <v>118</v>
      </c>
      <c r="C143" s="130">
        <v>1</v>
      </c>
      <c r="D143" s="95" t="s">
        <v>26</v>
      </c>
      <c r="E143" s="76"/>
      <c r="F143" s="77">
        <f t="shared" si="7"/>
        <v>0</v>
      </c>
      <c r="G143" s="98"/>
    </row>
    <row r="144" spans="1:7" s="1" customFormat="1">
      <c r="A144" s="97" t="s">
        <v>140</v>
      </c>
      <c r="B144" s="96" t="s">
        <v>141</v>
      </c>
      <c r="C144" s="130">
        <v>1</v>
      </c>
      <c r="D144" s="95" t="s">
        <v>26</v>
      </c>
      <c r="E144" s="76"/>
      <c r="F144" s="77">
        <f t="shared" si="7"/>
        <v>0</v>
      </c>
      <c r="G144" s="98"/>
    </row>
    <row r="145" spans="1:9" s="1" customFormat="1">
      <c r="A145" s="97" t="s">
        <v>142</v>
      </c>
      <c r="B145" s="96" t="s">
        <v>121</v>
      </c>
      <c r="C145" s="130">
        <v>0.5</v>
      </c>
      <c r="D145" s="95" t="s">
        <v>26</v>
      </c>
      <c r="E145" s="76"/>
      <c r="F145" s="77">
        <f t="shared" si="7"/>
        <v>0</v>
      </c>
      <c r="G145" s="98"/>
    </row>
    <row r="146" spans="1:9" s="1" customFormat="1" ht="35.25" customHeight="1">
      <c r="A146" s="97" t="s">
        <v>143</v>
      </c>
      <c r="B146" s="96" t="s">
        <v>144</v>
      </c>
      <c r="C146" s="130">
        <v>65</v>
      </c>
      <c r="D146" s="95" t="s">
        <v>21</v>
      </c>
      <c r="E146" s="76"/>
      <c r="F146" s="77">
        <f t="shared" si="7"/>
        <v>0</v>
      </c>
      <c r="G146" s="98"/>
    </row>
    <row r="147" spans="1:9" s="1" customFormat="1">
      <c r="A147" s="97" t="s">
        <v>145</v>
      </c>
      <c r="B147" s="96" t="s">
        <v>146</v>
      </c>
      <c r="C147" s="130">
        <v>20</v>
      </c>
      <c r="D147" s="95" t="s">
        <v>21</v>
      </c>
      <c r="E147" s="76"/>
      <c r="F147" s="77">
        <f t="shared" si="7"/>
        <v>0</v>
      </c>
      <c r="G147" s="91">
        <f>SUM(F139:F147)</f>
        <v>0</v>
      </c>
    </row>
    <row r="148" spans="1:9" s="1" customFormat="1">
      <c r="A148" s="94"/>
      <c r="B148" s="93"/>
      <c r="C148" s="131"/>
      <c r="D148" s="92"/>
      <c r="E148" s="81"/>
      <c r="F148" s="82"/>
      <c r="G148" s="91"/>
    </row>
    <row r="149" spans="1:9" s="1" customFormat="1" ht="33">
      <c r="A149" s="94" t="s">
        <v>147</v>
      </c>
      <c r="B149" s="93" t="s">
        <v>148</v>
      </c>
      <c r="C149" s="131"/>
      <c r="D149" s="92"/>
      <c r="E149" s="81"/>
      <c r="F149" s="82"/>
      <c r="G149" s="91"/>
    </row>
    <row r="150" spans="1:9" s="1" customFormat="1">
      <c r="A150" s="97" t="s">
        <v>149</v>
      </c>
      <c r="B150" s="96" t="s">
        <v>150</v>
      </c>
      <c r="C150" s="130"/>
      <c r="D150" s="95"/>
      <c r="E150" s="76"/>
      <c r="F150" s="77"/>
      <c r="G150" s="98"/>
    </row>
    <row r="151" spans="1:9" s="1" customFormat="1" ht="33">
      <c r="A151" s="97" t="s">
        <v>151</v>
      </c>
      <c r="B151" s="96" t="s">
        <v>152</v>
      </c>
      <c r="C151" s="130"/>
      <c r="D151" s="95" t="s">
        <v>153</v>
      </c>
      <c r="E151" s="76"/>
      <c r="F151" s="77">
        <f>C151*E151</f>
        <v>0</v>
      </c>
      <c r="G151" s="91"/>
    </row>
    <row r="152" spans="1:9" s="1" customFormat="1">
      <c r="A152" s="97" t="s">
        <v>154</v>
      </c>
      <c r="B152" s="96" t="s">
        <v>155</v>
      </c>
      <c r="C152" s="130"/>
      <c r="D152" s="95"/>
      <c r="E152" s="76"/>
      <c r="F152" s="77"/>
      <c r="G152" s="98"/>
    </row>
    <row r="153" spans="1:9" s="1" customFormat="1">
      <c r="A153" s="97" t="s">
        <v>156</v>
      </c>
      <c r="B153" s="96" t="s">
        <v>20</v>
      </c>
      <c r="C153" s="130">
        <v>1600</v>
      </c>
      <c r="D153" s="95" t="s">
        <v>21</v>
      </c>
      <c r="E153" s="76"/>
      <c r="F153" s="77">
        <f>C153*E153</f>
        <v>0</v>
      </c>
      <c r="G153" s="91"/>
    </row>
    <row r="154" spans="1:9" s="1" customFormat="1">
      <c r="A154" s="97" t="s">
        <v>157</v>
      </c>
      <c r="B154" s="96" t="s">
        <v>158</v>
      </c>
      <c r="C154" s="130">
        <f>C153</f>
        <v>1600</v>
      </c>
      <c r="D154" s="95" t="s">
        <v>21</v>
      </c>
      <c r="E154" s="76"/>
      <c r="F154" s="77">
        <f>C154*E154</f>
        <v>0</v>
      </c>
      <c r="G154" s="91"/>
      <c r="I154" s="7"/>
    </row>
    <row r="155" spans="1:9" s="1" customFormat="1">
      <c r="A155" s="97" t="s">
        <v>159</v>
      </c>
      <c r="B155" s="96" t="s">
        <v>160</v>
      </c>
      <c r="C155" s="130"/>
      <c r="D155" s="95"/>
      <c r="E155" s="76"/>
      <c r="F155" s="77"/>
      <c r="G155" s="91"/>
      <c r="I155" s="7"/>
    </row>
    <row r="156" spans="1:9" s="1" customFormat="1">
      <c r="A156" s="97" t="s">
        <v>161</v>
      </c>
      <c r="B156" s="96" t="s">
        <v>43</v>
      </c>
      <c r="C156" s="130">
        <v>1600</v>
      </c>
      <c r="D156" s="95" t="s">
        <v>21</v>
      </c>
      <c r="E156" s="76"/>
      <c r="F156" s="77">
        <f>C156*E156</f>
        <v>0</v>
      </c>
      <c r="G156" s="91"/>
      <c r="I156" s="7"/>
    </row>
    <row r="157" spans="1:9" s="1" customFormat="1">
      <c r="A157" s="97" t="s">
        <v>162</v>
      </c>
      <c r="B157" s="96" t="s">
        <v>163</v>
      </c>
      <c r="C157" s="130">
        <v>1600</v>
      </c>
      <c r="D157" s="95" t="s">
        <v>21</v>
      </c>
      <c r="E157" s="76"/>
      <c r="F157" s="77">
        <f>C157*E157</f>
        <v>0</v>
      </c>
      <c r="G157" s="91"/>
      <c r="I157" s="7"/>
    </row>
    <row r="158" spans="1:9" s="1" customFormat="1">
      <c r="A158" s="97" t="s">
        <v>164</v>
      </c>
      <c r="B158" s="96" t="s">
        <v>165</v>
      </c>
      <c r="C158" s="130">
        <v>54</v>
      </c>
      <c r="D158" s="95" t="s">
        <v>8</v>
      </c>
      <c r="E158" s="76"/>
      <c r="F158" s="77">
        <f>C158*E158</f>
        <v>0</v>
      </c>
      <c r="G158" s="91"/>
      <c r="I158" s="7"/>
    </row>
    <row r="159" spans="1:9" s="1" customFormat="1">
      <c r="A159" s="97" t="s">
        <v>166</v>
      </c>
      <c r="B159" s="96" t="s">
        <v>167</v>
      </c>
      <c r="C159" s="130">
        <v>10</v>
      </c>
      <c r="D159" s="95" t="s">
        <v>168</v>
      </c>
      <c r="E159" s="76"/>
      <c r="F159" s="77">
        <f>C159*E159</f>
        <v>0</v>
      </c>
      <c r="G159" s="98"/>
      <c r="I159" s="7"/>
    </row>
    <row r="160" spans="1:9" s="1" customFormat="1" ht="33">
      <c r="A160" s="97" t="s">
        <v>169</v>
      </c>
      <c r="B160" s="96" t="s">
        <v>170</v>
      </c>
      <c r="C160" s="130"/>
      <c r="D160" s="95" t="s">
        <v>153</v>
      </c>
      <c r="E160" s="76"/>
      <c r="F160" s="77">
        <f>C160*E160</f>
        <v>0</v>
      </c>
      <c r="G160" s="91">
        <f>SUM(F151:F160)</f>
        <v>0</v>
      </c>
      <c r="I160" s="7"/>
    </row>
    <row r="161" spans="1:9" s="1" customFormat="1">
      <c r="A161" s="94"/>
      <c r="B161" s="93"/>
      <c r="C161" s="131"/>
      <c r="D161" s="92"/>
      <c r="E161" s="81"/>
      <c r="F161" s="82"/>
      <c r="G161" s="91"/>
      <c r="I161" s="7"/>
    </row>
    <row r="162" spans="1:9" s="1" customFormat="1" ht="33">
      <c r="A162" s="94" t="s">
        <v>171</v>
      </c>
      <c r="B162" s="93" t="s">
        <v>172</v>
      </c>
      <c r="C162" s="131"/>
      <c r="D162" s="92"/>
      <c r="E162" s="81"/>
      <c r="F162" s="82"/>
      <c r="G162" s="91"/>
      <c r="I162" s="7"/>
    </row>
    <row r="163" spans="1:9" s="1" customFormat="1" ht="33">
      <c r="A163" s="97" t="s">
        <v>173</v>
      </c>
      <c r="B163" s="96" t="s">
        <v>174</v>
      </c>
      <c r="C163" s="130">
        <v>3</v>
      </c>
      <c r="D163" s="95" t="s">
        <v>8</v>
      </c>
      <c r="E163" s="76"/>
      <c r="F163" s="77">
        <f t="shared" ref="F163:F175" si="8">C163*E163</f>
        <v>0</v>
      </c>
      <c r="G163" s="98"/>
      <c r="I163" s="7"/>
    </row>
    <row r="164" spans="1:9" s="1" customFormat="1">
      <c r="A164" s="97" t="s">
        <v>175</v>
      </c>
      <c r="B164" s="96" t="s">
        <v>176</v>
      </c>
      <c r="C164" s="130">
        <v>6</v>
      </c>
      <c r="D164" s="95" t="s">
        <v>8</v>
      </c>
      <c r="E164" s="76"/>
      <c r="F164" s="77">
        <f t="shared" si="8"/>
        <v>0</v>
      </c>
      <c r="G164" s="98"/>
      <c r="I164" s="7"/>
    </row>
    <row r="165" spans="1:9" s="1" customFormat="1" ht="18.75" thickBot="1">
      <c r="A165" s="114" t="s">
        <v>177</v>
      </c>
      <c r="B165" s="115" t="s">
        <v>178</v>
      </c>
      <c r="C165" s="134">
        <v>6</v>
      </c>
      <c r="D165" s="116" t="s">
        <v>8</v>
      </c>
      <c r="E165" s="117"/>
      <c r="F165" s="118">
        <f t="shared" si="8"/>
        <v>0</v>
      </c>
      <c r="G165" s="121"/>
      <c r="I165" s="7"/>
    </row>
    <row r="166" spans="1:9" s="1" customFormat="1" ht="18.75" thickTop="1">
      <c r="A166" s="108" t="s">
        <v>179</v>
      </c>
      <c r="B166" s="109" t="s">
        <v>180</v>
      </c>
      <c r="C166" s="135">
        <v>150</v>
      </c>
      <c r="D166" s="110" t="s">
        <v>181</v>
      </c>
      <c r="E166" s="111"/>
      <c r="F166" s="112">
        <f t="shared" si="8"/>
        <v>0</v>
      </c>
      <c r="G166" s="120"/>
      <c r="I166" s="7"/>
    </row>
    <row r="167" spans="1:9" s="1" customFormat="1">
      <c r="A167" s="97" t="s">
        <v>182</v>
      </c>
      <c r="B167" s="96" t="s">
        <v>183</v>
      </c>
      <c r="C167" s="130">
        <v>10</v>
      </c>
      <c r="D167" s="95" t="s">
        <v>8</v>
      </c>
      <c r="E167" s="76"/>
      <c r="F167" s="77">
        <f t="shared" si="8"/>
        <v>0</v>
      </c>
      <c r="G167" s="98"/>
      <c r="I167" s="7"/>
    </row>
    <row r="168" spans="1:9" s="1" customFormat="1" ht="33">
      <c r="A168" s="97" t="s">
        <v>184</v>
      </c>
      <c r="B168" s="96" t="s">
        <v>185</v>
      </c>
      <c r="C168" s="130">
        <v>2</v>
      </c>
      <c r="D168" s="95" t="s">
        <v>8</v>
      </c>
      <c r="E168" s="76"/>
      <c r="F168" s="77">
        <f t="shared" si="8"/>
        <v>0</v>
      </c>
      <c r="G168" s="98"/>
      <c r="I168" s="7"/>
    </row>
    <row r="169" spans="1:9" s="1" customFormat="1" ht="33">
      <c r="A169" s="97" t="s">
        <v>186</v>
      </c>
      <c r="B169" s="96" t="s">
        <v>187</v>
      </c>
      <c r="C169" s="130">
        <v>2</v>
      </c>
      <c r="D169" s="95" t="s">
        <v>8</v>
      </c>
      <c r="E169" s="76"/>
      <c r="F169" s="77">
        <f t="shared" si="8"/>
        <v>0</v>
      </c>
      <c r="G169" s="98"/>
      <c r="I169" s="7"/>
    </row>
    <row r="170" spans="1:9" s="1" customFormat="1" ht="33">
      <c r="A170" s="97" t="s">
        <v>188</v>
      </c>
      <c r="B170" s="96" t="s">
        <v>189</v>
      </c>
      <c r="C170" s="130">
        <v>25</v>
      </c>
      <c r="D170" s="95" t="s">
        <v>37</v>
      </c>
      <c r="E170" s="76"/>
      <c r="F170" s="77">
        <f t="shared" si="8"/>
        <v>0</v>
      </c>
      <c r="G170" s="98"/>
      <c r="I170" s="7"/>
    </row>
    <row r="171" spans="1:9" s="1" customFormat="1" ht="33">
      <c r="A171" s="97" t="s">
        <v>190</v>
      </c>
      <c r="B171" s="96" t="s">
        <v>191</v>
      </c>
      <c r="C171" s="130">
        <v>10</v>
      </c>
      <c r="D171" s="95" t="s">
        <v>192</v>
      </c>
      <c r="E171" s="76"/>
      <c r="F171" s="77">
        <f t="shared" si="8"/>
        <v>0</v>
      </c>
      <c r="G171" s="98"/>
      <c r="I171" s="7"/>
    </row>
    <row r="172" spans="1:9" s="1" customFormat="1">
      <c r="A172" s="97" t="s">
        <v>193</v>
      </c>
      <c r="B172" s="96" t="s">
        <v>194</v>
      </c>
      <c r="C172" s="130">
        <v>3</v>
      </c>
      <c r="D172" s="95" t="s">
        <v>192</v>
      </c>
      <c r="E172" s="76"/>
      <c r="F172" s="77">
        <f t="shared" si="8"/>
        <v>0</v>
      </c>
      <c r="G172" s="98"/>
      <c r="I172" s="7"/>
    </row>
    <row r="173" spans="1:9" s="1" customFormat="1">
      <c r="A173" s="97" t="s">
        <v>195</v>
      </c>
      <c r="B173" s="96" t="s">
        <v>196</v>
      </c>
      <c r="C173" s="130">
        <v>1</v>
      </c>
      <c r="D173" s="95" t="s">
        <v>197</v>
      </c>
      <c r="E173" s="76"/>
      <c r="F173" s="77">
        <f t="shared" si="8"/>
        <v>0</v>
      </c>
      <c r="G173" s="98"/>
      <c r="I173" s="7"/>
    </row>
    <row r="174" spans="1:9" s="1" customFormat="1" ht="49.5">
      <c r="A174" s="97" t="s">
        <v>198</v>
      </c>
      <c r="B174" s="96" t="s">
        <v>199</v>
      </c>
      <c r="C174" s="130">
        <v>1</v>
      </c>
      <c r="D174" s="95" t="s">
        <v>197</v>
      </c>
      <c r="E174" s="76"/>
      <c r="F174" s="77">
        <f t="shared" si="8"/>
        <v>0</v>
      </c>
      <c r="G174" s="98"/>
      <c r="I174" s="7"/>
    </row>
    <row r="175" spans="1:9" s="1" customFormat="1" ht="33">
      <c r="A175" s="97" t="s">
        <v>200</v>
      </c>
      <c r="B175" s="96" t="s">
        <v>201</v>
      </c>
      <c r="C175" s="130">
        <v>1</v>
      </c>
      <c r="D175" s="95" t="s">
        <v>197</v>
      </c>
      <c r="E175" s="76"/>
      <c r="F175" s="77">
        <f t="shared" si="8"/>
        <v>0</v>
      </c>
      <c r="G175" s="91">
        <f>SUM(F163:F175)</f>
        <v>0</v>
      </c>
      <c r="I175" s="7"/>
    </row>
    <row r="176" spans="1:9" s="1" customFormat="1">
      <c r="A176" s="97"/>
      <c r="B176" s="96"/>
      <c r="C176" s="130"/>
      <c r="D176" s="95"/>
      <c r="E176" s="76"/>
      <c r="F176" s="77"/>
      <c r="G176" s="98"/>
      <c r="I176" s="7"/>
    </row>
    <row r="177" spans="1:9" s="1" customFormat="1">
      <c r="A177" s="94" t="s">
        <v>202</v>
      </c>
      <c r="B177" s="93" t="s">
        <v>203</v>
      </c>
      <c r="C177" s="130">
        <v>12</v>
      </c>
      <c r="D177" s="95" t="s">
        <v>8</v>
      </c>
      <c r="E177" s="76"/>
      <c r="F177" s="77">
        <f>C177*E177</f>
        <v>0</v>
      </c>
      <c r="G177" s="91">
        <f>SUM(F177)</f>
        <v>0</v>
      </c>
      <c r="I177" s="7"/>
    </row>
    <row r="178" spans="1:9" s="1" customFormat="1">
      <c r="A178" s="94"/>
      <c r="B178" s="93"/>
      <c r="C178" s="131"/>
      <c r="D178" s="92"/>
      <c r="E178" s="81"/>
      <c r="F178" s="82"/>
      <c r="G178" s="91"/>
      <c r="I178" s="7"/>
    </row>
    <row r="179" spans="1:9" s="1" customFormat="1">
      <c r="A179" s="94" t="s">
        <v>204</v>
      </c>
      <c r="B179" s="93" t="s">
        <v>205</v>
      </c>
      <c r="C179" s="130">
        <v>12</v>
      </c>
      <c r="D179" s="95" t="s">
        <v>21</v>
      </c>
      <c r="E179" s="76"/>
      <c r="F179" s="77">
        <f>C179*E179</f>
        <v>0</v>
      </c>
      <c r="G179" s="91">
        <f>SUM(F179)</f>
        <v>0</v>
      </c>
      <c r="I179" s="7"/>
    </row>
    <row r="180" spans="1:9" s="1" customFormat="1">
      <c r="A180" s="94"/>
      <c r="B180" s="93"/>
      <c r="C180" s="130"/>
      <c r="D180" s="95"/>
      <c r="E180" s="76"/>
      <c r="F180" s="77"/>
      <c r="G180" s="98"/>
      <c r="I180" s="7"/>
    </row>
    <row r="181" spans="1:9" s="1" customFormat="1">
      <c r="A181" s="94" t="s">
        <v>206</v>
      </c>
      <c r="B181" s="93" t="s">
        <v>207</v>
      </c>
      <c r="C181" s="130"/>
      <c r="D181" s="95" t="s">
        <v>153</v>
      </c>
      <c r="E181" s="76"/>
      <c r="F181" s="77">
        <f>C181*E181</f>
        <v>0</v>
      </c>
      <c r="G181" s="91">
        <f>SUM(F181)</f>
        <v>0</v>
      </c>
      <c r="I181" s="7"/>
    </row>
    <row r="182" spans="1:9" s="1" customFormat="1">
      <c r="A182" s="94"/>
      <c r="B182" s="93"/>
      <c r="C182" s="130"/>
      <c r="D182" s="95"/>
      <c r="E182" s="76"/>
      <c r="F182" s="77"/>
      <c r="G182" s="98"/>
      <c r="I182" s="7"/>
    </row>
    <row r="183" spans="1:9" s="1" customFormat="1">
      <c r="A183" s="94" t="s">
        <v>208</v>
      </c>
      <c r="B183" s="93" t="s">
        <v>209</v>
      </c>
      <c r="C183" s="130"/>
      <c r="D183" s="95"/>
      <c r="E183" s="76"/>
      <c r="F183" s="77"/>
      <c r="G183" s="98"/>
      <c r="I183" s="7"/>
    </row>
    <row r="184" spans="1:9" s="1" customFormat="1">
      <c r="A184" s="97" t="s">
        <v>210</v>
      </c>
      <c r="B184" s="96" t="s">
        <v>211</v>
      </c>
      <c r="C184" s="130">
        <v>80</v>
      </c>
      <c r="D184" s="95" t="s">
        <v>21</v>
      </c>
      <c r="E184" s="76"/>
      <c r="F184" s="77">
        <f>C184*E184</f>
        <v>0</v>
      </c>
      <c r="G184" s="98"/>
      <c r="I184" s="7"/>
    </row>
    <row r="185" spans="1:9" s="1" customFormat="1">
      <c r="A185" s="97" t="s">
        <v>212</v>
      </c>
      <c r="B185" s="96" t="s">
        <v>213</v>
      </c>
      <c r="C185" s="130">
        <v>80</v>
      </c>
      <c r="D185" s="95" t="s">
        <v>21</v>
      </c>
      <c r="E185" s="76"/>
      <c r="F185" s="77">
        <f>C185*E185</f>
        <v>0</v>
      </c>
      <c r="G185" s="98"/>
      <c r="I185" s="7"/>
    </row>
    <row r="186" spans="1:9" s="1" customFormat="1">
      <c r="A186" s="97" t="s">
        <v>214</v>
      </c>
      <c r="B186" s="96" t="s">
        <v>215</v>
      </c>
      <c r="C186" s="130">
        <v>60</v>
      </c>
      <c r="D186" s="95" t="s">
        <v>37</v>
      </c>
      <c r="E186" s="76"/>
      <c r="F186" s="77">
        <f>C186*E186</f>
        <v>0</v>
      </c>
      <c r="G186" s="98"/>
      <c r="I186" s="7"/>
    </row>
    <row r="187" spans="1:9" s="1" customFormat="1">
      <c r="A187" s="97" t="s">
        <v>216</v>
      </c>
      <c r="B187" s="96" t="s">
        <v>217</v>
      </c>
      <c r="C187" s="130">
        <v>60</v>
      </c>
      <c r="D187" s="95" t="s">
        <v>37</v>
      </c>
      <c r="E187" s="76"/>
      <c r="F187" s="77">
        <f>C187*E187</f>
        <v>0</v>
      </c>
      <c r="G187" s="91">
        <f>SUM(F184:F187)</f>
        <v>0</v>
      </c>
      <c r="I187" s="7"/>
    </row>
    <row r="188" spans="1:9" s="1" customFormat="1">
      <c r="A188" s="97"/>
      <c r="B188" s="96"/>
      <c r="C188" s="130"/>
      <c r="D188" s="95"/>
      <c r="E188" s="76"/>
      <c r="F188" s="77"/>
      <c r="G188" s="91"/>
      <c r="I188" s="7"/>
    </row>
    <row r="189" spans="1:9" s="1" customFormat="1" ht="33">
      <c r="A189" s="94" t="s">
        <v>218</v>
      </c>
      <c r="B189" s="93" t="s">
        <v>219</v>
      </c>
      <c r="C189" s="130"/>
      <c r="D189" s="95" t="s">
        <v>153</v>
      </c>
      <c r="E189" s="76"/>
      <c r="F189" s="77">
        <f>C189*E189</f>
        <v>0</v>
      </c>
      <c r="G189" s="91">
        <f>SUM(F189)</f>
        <v>0</v>
      </c>
      <c r="I189" s="7"/>
    </row>
    <row r="190" spans="1:9" s="1" customFormat="1">
      <c r="A190" s="94"/>
      <c r="B190" s="93"/>
      <c r="C190" s="130"/>
      <c r="D190" s="95"/>
      <c r="E190" s="76"/>
      <c r="F190" s="77"/>
      <c r="G190" s="91"/>
      <c r="I190" s="7"/>
    </row>
    <row r="191" spans="1:9" s="1" customFormat="1" ht="33">
      <c r="A191" s="94" t="s">
        <v>220</v>
      </c>
      <c r="B191" s="93" t="s">
        <v>221</v>
      </c>
      <c r="C191" s="130"/>
      <c r="D191" s="95" t="s">
        <v>153</v>
      </c>
      <c r="E191" s="76"/>
      <c r="F191" s="77">
        <f>C191*E191</f>
        <v>0</v>
      </c>
      <c r="G191" s="91">
        <f>SUM(F191)</f>
        <v>0</v>
      </c>
      <c r="I191" s="7"/>
    </row>
    <row r="192" spans="1:9" s="1" customFormat="1">
      <c r="A192" s="94"/>
      <c r="B192" s="93"/>
      <c r="C192" s="130"/>
      <c r="D192" s="95"/>
      <c r="E192" s="76"/>
      <c r="F192" s="77"/>
      <c r="G192" s="91"/>
      <c r="I192" s="7"/>
    </row>
    <row r="193" spans="1:9" s="1" customFormat="1" ht="33">
      <c r="A193" s="94" t="s">
        <v>222</v>
      </c>
      <c r="B193" s="93" t="s">
        <v>223</v>
      </c>
      <c r="C193" s="130"/>
      <c r="D193" s="95" t="s">
        <v>153</v>
      </c>
      <c r="E193" s="76"/>
      <c r="F193" s="77">
        <f>C193*E193</f>
        <v>0</v>
      </c>
      <c r="G193" s="91">
        <f>SUM(F193)</f>
        <v>0</v>
      </c>
      <c r="I193" s="7"/>
    </row>
    <row r="194" spans="1:9" s="1" customFormat="1">
      <c r="A194" s="94"/>
      <c r="B194" s="93"/>
      <c r="C194" s="130"/>
      <c r="D194" s="95"/>
      <c r="E194" s="76"/>
      <c r="F194" s="77"/>
      <c r="G194" s="91"/>
      <c r="I194" s="7"/>
    </row>
    <row r="195" spans="1:9" s="1" customFormat="1" ht="33">
      <c r="A195" s="94" t="s">
        <v>224</v>
      </c>
      <c r="B195" s="93" t="s">
        <v>225</v>
      </c>
      <c r="C195" s="130"/>
      <c r="D195" s="95" t="s">
        <v>153</v>
      </c>
      <c r="E195" s="76"/>
      <c r="F195" s="77">
        <f>C195*E195</f>
        <v>0</v>
      </c>
      <c r="G195" s="91">
        <f>SUM(F195)</f>
        <v>0</v>
      </c>
      <c r="I195" s="7"/>
    </row>
    <row r="196" spans="1:9" s="1" customFormat="1">
      <c r="A196" s="94"/>
      <c r="B196" s="93"/>
      <c r="C196" s="130"/>
      <c r="D196" s="95"/>
      <c r="E196" s="76"/>
      <c r="F196" s="77"/>
      <c r="G196" s="91"/>
      <c r="I196" s="7"/>
    </row>
    <row r="197" spans="1:9" s="1" customFormat="1" ht="18.75" thickBot="1">
      <c r="A197" s="73"/>
      <c r="B197" s="74"/>
      <c r="C197" s="130"/>
      <c r="D197" s="75"/>
      <c r="E197" s="76"/>
      <c r="F197" s="77"/>
      <c r="G197" s="78"/>
      <c r="I197" s="7"/>
    </row>
    <row r="198" spans="1:9" s="83" customFormat="1" thickTop="1" thickBot="1">
      <c r="A198" s="104"/>
      <c r="B198" s="103" t="s">
        <v>226</v>
      </c>
      <c r="C198" s="136"/>
      <c r="D198" s="105"/>
      <c r="E198" s="106"/>
      <c r="F198" s="106"/>
      <c r="G198" s="107">
        <f>SUM(F113:F196)</f>
        <v>0</v>
      </c>
    </row>
    <row r="199" spans="1:9" s="1" customFormat="1" ht="19.5" thickTop="1" thickBot="1">
      <c r="A199" s="36"/>
      <c r="B199" s="52" t="s">
        <v>227</v>
      </c>
      <c r="C199" s="37"/>
      <c r="D199" s="38"/>
      <c r="E199" s="39"/>
      <c r="F199" s="39"/>
      <c r="G199" s="55">
        <f>G198+G84+G53+G30+G109</f>
        <v>0</v>
      </c>
      <c r="I199" s="7"/>
    </row>
    <row r="200" spans="1:9" s="1" customFormat="1" ht="19.5" thickTop="1" thickBot="1">
      <c r="A200" s="67"/>
      <c r="B200" s="68" t="s">
        <v>227</v>
      </c>
      <c r="C200" s="139"/>
      <c r="D200" s="61"/>
      <c r="E200" s="69"/>
      <c r="F200" s="69"/>
      <c r="G200" s="70">
        <f>SUM(F11:F197)</f>
        <v>0</v>
      </c>
      <c r="I200" s="7"/>
    </row>
    <row r="201" spans="1:9" s="1" customFormat="1" ht="18.75" thickTop="1">
      <c r="A201" s="40"/>
      <c r="B201" s="41"/>
      <c r="C201" s="140"/>
      <c r="D201" s="42"/>
      <c r="E201" s="42"/>
      <c r="F201" s="42"/>
      <c r="G201" s="43"/>
      <c r="I201" s="7"/>
    </row>
    <row r="202" spans="1:9" s="1" customFormat="1">
      <c r="A202" s="44"/>
      <c r="B202" s="45" t="s">
        <v>228</v>
      </c>
      <c r="C202" s="141"/>
      <c r="D202" s="46">
        <v>0.1</v>
      </c>
      <c r="E202" s="47"/>
      <c r="F202" s="47">
        <f>D202*G199</f>
        <v>0</v>
      </c>
      <c r="G202" s="48"/>
      <c r="I202" s="7"/>
    </row>
    <row r="203" spans="1:9" s="1" customFormat="1">
      <c r="A203" s="44"/>
      <c r="B203" s="45" t="s">
        <v>229</v>
      </c>
      <c r="C203" s="141"/>
      <c r="D203" s="46">
        <v>2.5000000000000001E-2</v>
      </c>
      <c r="E203" s="47"/>
      <c r="F203" s="47">
        <f>D203*G199</f>
        <v>0</v>
      </c>
      <c r="G203" s="48"/>
      <c r="I203" s="7"/>
    </row>
    <row r="204" spans="1:9" s="1" customFormat="1">
      <c r="A204" s="44"/>
      <c r="B204" s="45" t="s">
        <v>230</v>
      </c>
      <c r="C204" s="141"/>
      <c r="D204" s="46">
        <v>5.3499999999999999E-2</v>
      </c>
      <c r="E204" s="47"/>
      <c r="F204" s="47">
        <f>D204*G199</f>
        <v>0</v>
      </c>
      <c r="G204" s="48"/>
      <c r="I204" s="7"/>
    </row>
    <row r="205" spans="1:9" s="1" customFormat="1">
      <c r="A205" s="44"/>
      <c r="B205" s="45" t="s">
        <v>231</v>
      </c>
      <c r="C205" s="141"/>
      <c r="D205" s="46">
        <v>0.02</v>
      </c>
      <c r="E205" s="47"/>
      <c r="F205" s="47">
        <f>D205*G199</f>
        <v>0</v>
      </c>
      <c r="G205" s="48"/>
      <c r="I205" s="7"/>
    </row>
    <row r="206" spans="1:9" s="1" customFormat="1">
      <c r="A206" s="44"/>
      <c r="B206" s="45" t="s">
        <v>232</v>
      </c>
      <c r="C206" s="141"/>
      <c r="D206" s="46">
        <v>0.01</v>
      </c>
      <c r="E206" s="47"/>
      <c r="F206" s="47">
        <f>D206*G199</f>
        <v>0</v>
      </c>
      <c r="G206" s="48"/>
      <c r="I206" s="7"/>
    </row>
    <row r="207" spans="1:9" s="1" customFormat="1">
      <c r="A207" s="44"/>
      <c r="B207" s="45" t="s">
        <v>233</v>
      </c>
      <c r="C207" s="141"/>
      <c r="D207" s="46">
        <v>0.05</v>
      </c>
      <c r="E207" s="47"/>
      <c r="F207" s="47">
        <f>D207*G199</f>
        <v>0</v>
      </c>
      <c r="G207" s="48"/>
      <c r="I207" s="7"/>
    </row>
    <row r="208" spans="1:9" s="1" customFormat="1" ht="18.75" thickBot="1">
      <c r="A208" s="44"/>
      <c r="B208" s="45"/>
      <c r="C208" s="141"/>
      <c r="D208" s="49"/>
      <c r="E208" s="47"/>
      <c r="F208" s="47"/>
      <c r="G208" s="50"/>
      <c r="I208" s="7"/>
    </row>
    <row r="209" spans="1:9" s="1" customFormat="1" ht="19.5" thickTop="1" thickBot="1">
      <c r="A209" s="51"/>
      <c r="B209" s="52" t="s">
        <v>234</v>
      </c>
      <c r="C209" s="37"/>
      <c r="D209" s="53"/>
      <c r="E209" s="54"/>
      <c r="F209" s="54"/>
      <c r="G209" s="55">
        <f>SUM(F202:F207)</f>
        <v>0</v>
      </c>
      <c r="I209" s="7"/>
    </row>
    <row r="210" spans="1:9" s="1" customFormat="1" ht="19.5" thickTop="1" thickBot="1">
      <c r="A210" s="56"/>
      <c r="B210" s="57"/>
      <c r="C210" s="142"/>
      <c r="D210" s="58"/>
      <c r="E210" s="59"/>
      <c r="F210" s="59"/>
      <c r="G210" s="60"/>
      <c r="I210" s="7"/>
    </row>
    <row r="211" spans="1:9" s="1" customFormat="1" ht="19.5" thickTop="1" thickBot="1">
      <c r="A211" s="51"/>
      <c r="B211" s="52" t="s">
        <v>235</v>
      </c>
      <c r="C211" s="37"/>
      <c r="D211" s="53"/>
      <c r="E211" s="54"/>
      <c r="F211" s="54"/>
      <c r="G211" s="55">
        <f>+G209+G199</f>
        <v>0</v>
      </c>
      <c r="I211" s="7"/>
    </row>
    <row r="212" spans="1:9" s="101" customFormat="1" ht="19.5" thickTop="1" thickBot="1">
      <c r="A212" s="99"/>
      <c r="B212" s="100"/>
      <c r="C212" s="142"/>
      <c r="D212" s="58"/>
      <c r="E212" s="59"/>
      <c r="F212" s="59"/>
      <c r="G212" s="60"/>
      <c r="I212" s="102"/>
    </row>
    <row r="213" spans="1:9" s="1" customFormat="1" ht="19.5" thickTop="1" thickBot="1">
      <c r="A213" s="85"/>
      <c r="B213" s="52" t="s">
        <v>236</v>
      </c>
      <c r="C213" s="143"/>
      <c r="D213" s="86">
        <v>0.03</v>
      </c>
      <c r="E213" s="84"/>
      <c r="F213" s="84"/>
      <c r="G213" s="55">
        <f>+G209*D213</f>
        <v>0</v>
      </c>
      <c r="I213" s="7"/>
    </row>
    <row r="214" spans="1:9" s="1" customFormat="1" ht="19.5" thickTop="1" thickBot="1">
      <c r="A214" s="56"/>
      <c r="B214" s="57"/>
      <c r="C214" s="142"/>
      <c r="D214" s="58"/>
      <c r="E214" s="59"/>
      <c r="F214" s="59"/>
      <c r="G214" s="60"/>
      <c r="I214" s="7"/>
    </row>
    <row r="215" spans="1:9" s="1" customFormat="1" ht="19.5" thickTop="1" thickBot="1">
      <c r="A215" s="51"/>
      <c r="B215" s="52" t="s">
        <v>237</v>
      </c>
      <c r="C215" s="37"/>
      <c r="D215" s="61">
        <v>0.06</v>
      </c>
      <c r="E215" s="54"/>
      <c r="F215" s="54"/>
      <c r="G215" s="55">
        <f>D215*G199</f>
        <v>0</v>
      </c>
      <c r="I215" s="7"/>
    </row>
    <row r="216" spans="1:9" s="1" customFormat="1" ht="19.5" thickTop="1" thickBot="1">
      <c r="A216" s="62"/>
      <c r="B216" s="63"/>
      <c r="C216" s="144"/>
      <c r="D216" s="64"/>
      <c r="E216" s="65"/>
      <c r="F216" s="65"/>
      <c r="G216" s="66"/>
      <c r="I216" s="7"/>
    </row>
    <row r="217" spans="1:9" s="1" customFormat="1" ht="19.5" thickTop="1" thickBot="1">
      <c r="A217" s="67"/>
      <c r="B217" s="68" t="s">
        <v>238</v>
      </c>
      <c r="C217" s="139"/>
      <c r="D217" s="61">
        <f>1/1000</f>
        <v>1E-3</v>
      </c>
      <c r="E217" s="69"/>
      <c r="F217" s="69"/>
      <c r="G217" s="70">
        <f>D217*G199</f>
        <v>0</v>
      </c>
      <c r="I217" s="7"/>
    </row>
    <row r="218" spans="1:9" s="1" customFormat="1" ht="19.5" thickTop="1" thickBot="1">
      <c r="A218" s="56"/>
      <c r="B218" s="57"/>
      <c r="C218" s="142"/>
      <c r="D218" s="58"/>
      <c r="E218" s="59"/>
      <c r="F218" s="59"/>
      <c r="G218" s="60"/>
      <c r="I218" s="7"/>
    </row>
    <row r="219" spans="1:9" s="1" customFormat="1" ht="19.5" thickTop="1" thickBot="1">
      <c r="A219" s="51"/>
      <c r="B219" s="52" t="s">
        <v>239</v>
      </c>
      <c r="C219" s="37"/>
      <c r="D219" s="61">
        <v>0.05</v>
      </c>
      <c r="E219" s="54"/>
      <c r="F219" s="54"/>
      <c r="G219" s="55">
        <f>D219*G211</f>
        <v>0</v>
      </c>
      <c r="I219" s="7"/>
    </row>
    <row r="220" spans="1:9" s="1" customFormat="1" ht="19.5" thickTop="1" thickBot="1">
      <c r="A220" s="56"/>
      <c r="B220" s="57"/>
      <c r="C220" s="142"/>
      <c r="D220" s="59"/>
      <c r="E220" s="59"/>
      <c r="F220" s="59"/>
      <c r="G220" s="60"/>
      <c r="I220" s="7"/>
    </row>
    <row r="221" spans="1:9" s="1" customFormat="1" ht="34.5" thickTop="1" thickBot="1">
      <c r="A221" s="51"/>
      <c r="B221" s="71" t="s">
        <v>240</v>
      </c>
      <c r="C221" s="37"/>
      <c r="D221" s="61">
        <v>0.18</v>
      </c>
      <c r="E221" s="54"/>
      <c r="F221" s="54"/>
      <c r="G221" s="55">
        <f>D221*F202</f>
        <v>0</v>
      </c>
      <c r="I221" s="7"/>
    </row>
    <row r="222" spans="1:9" s="1" customFormat="1" ht="19.5" thickTop="1" thickBot="1">
      <c r="A222" s="56"/>
      <c r="B222" s="57"/>
      <c r="C222" s="142"/>
      <c r="D222" s="59"/>
      <c r="E222" s="59"/>
      <c r="F222" s="59"/>
      <c r="G222" s="60"/>
      <c r="I222" s="7"/>
    </row>
    <row r="223" spans="1:9" s="1" customFormat="1" ht="19.5" thickTop="1" thickBot="1">
      <c r="A223" s="51"/>
      <c r="B223" s="52" t="s">
        <v>241</v>
      </c>
      <c r="C223" s="37"/>
      <c r="D223" s="54"/>
      <c r="E223" s="54"/>
      <c r="F223" s="54"/>
      <c r="G223" s="55">
        <f>G211+G213+G215+G219+G221+G217</f>
        <v>0</v>
      </c>
      <c r="I223" s="7"/>
    </row>
    <row r="224" spans="1:9" s="1" customFormat="1" ht="18.75" thickTop="1">
      <c r="A224" s="20"/>
      <c r="B224" s="21"/>
      <c r="C224" s="145"/>
      <c r="D224" s="22"/>
      <c r="E224" s="22"/>
      <c r="F224" s="22"/>
      <c r="G224" s="22"/>
      <c r="I224" s="7"/>
    </row>
    <row r="225" spans="1:9" s="1" customFormat="1">
      <c r="A225" s="20"/>
      <c r="B225" s="21"/>
      <c r="C225" s="145"/>
      <c r="D225" s="22"/>
      <c r="E225" s="22"/>
      <c r="F225" s="23"/>
      <c r="G225" s="22"/>
      <c r="I225" s="7"/>
    </row>
    <row r="226" spans="1:9" s="1" customFormat="1">
      <c r="A226" s="24"/>
      <c r="B226" s="25"/>
      <c r="C226" s="146"/>
      <c r="D226" s="27"/>
      <c r="E226" s="26"/>
      <c r="F226" s="28"/>
      <c r="G226" s="29"/>
      <c r="I226" s="7"/>
    </row>
    <row r="227" spans="1:9" s="1" customFormat="1">
      <c r="A227" s="24"/>
      <c r="B227" s="25"/>
      <c r="C227" s="146"/>
      <c r="D227" s="27"/>
      <c r="E227" s="26"/>
      <c r="F227" s="28"/>
      <c r="G227" s="29"/>
      <c r="I227" s="7"/>
    </row>
    <row r="228" spans="1:9" s="1" customFormat="1">
      <c r="A228" s="20"/>
      <c r="B228" s="21"/>
      <c r="C228" s="145"/>
      <c r="D228" s="22"/>
      <c r="E228" s="22"/>
      <c r="F228" s="23"/>
      <c r="G228" s="22"/>
      <c r="I228" s="7"/>
    </row>
    <row r="229" spans="1:9" s="1" customFormat="1">
      <c r="A229" s="20"/>
      <c r="B229" s="30"/>
      <c r="C229" s="147"/>
      <c r="D229" s="22"/>
      <c r="E229" s="32"/>
      <c r="F229" s="23"/>
      <c r="G229" s="22"/>
      <c r="I229" s="7"/>
    </row>
    <row r="230" spans="1:9" s="1" customFormat="1">
      <c r="A230" s="20"/>
      <c r="B230" s="21"/>
      <c r="C230" s="145"/>
      <c r="D230" s="22"/>
      <c r="E230" s="22"/>
      <c r="F230" s="23"/>
      <c r="G230" s="22"/>
      <c r="I230" s="7"/>
    </row>
    <row r="231" spans="1:9" s="1" customFormat="1">
      <c r="A231" s="20"/>
      <c r="B231" s="21"/>
      <c r="C231" s="145"/>
      <c r="D231" s="31"/>
      <c r="E231" s="22"/>
      <c r="F231" s="23"/>
      <c r="G231" s="22"/>
      <c r="I231" s="7"/>
    </row>
    <row r="232" spans="1:9" s="1" customFormat="1">
      <c r="A232" s="33"/>
      <c r="B232" s="21"/>
      <c r="C232" s="145"/>
      <c r="D232" s="22"/>
      <c r="E232" s="22"/>
      <c r="F232" s="23"/>
      <c r="G232" s="22"/>
      <c r="I232" s="7"/>
    </row>
    <row r="233" spans="1:9" s="1" customFormat="1">
      <c r="A233" s="33"/>
      <c r="B233" s="25"/>
      <c r="C233" s="146"/>
      <c r="D233" s="34"/>
      <c r="E233" s="26"/>
      <c r="F233" s="35"/>
      <c r="G233" s="22"/>
      <c r="I233" s="7"/>
    </row>
    <row r="234" spans="1:9">
      <c r="A234" s="33"/>
      <c r="B234" s="25"/>
      <c r="C234" s="146"/>
      <c r="D234" s="34"/>
      <c r="E234" s="26"/>
      <c r="F234" s="35"/>
      <c r="G234" s="22"/>
    </row>
    <row r="235" spans="1:9">
      <c r="A235" s="33"/>
      <c r="B235" s="21"/>
      <c r="C235" s="145"/>
      <c r="D235" s="22"/>
      <c r="E235" s="22"/>
      <c r="F235" s="23"/>
      <c r="G235" s="22"/>
    </row>
    <row r="236" spans="1:9">
      <c r="A236" s="33"/>
      <c r="B236" s="30"/>
      <c r="C236" s="147"/>
      <c r="D236" s="31"/>
      <c r="E236" s="31"/>
      <c r="F236" s="23"/>
      <c r="G236" s="31"/>
    </row>
    <row r="237" spans="1:9">
      <c r="A237" s="33"/>
      <c r="B237" s="21"/>
      <c r="C237" s="145"/>
      <c r="D237" s="22"/>
      <c r="E237" s="22"/>
      <c r="F237" s="23"/>
      <c r="G237" s="22"/>
    </row>
    <row r="238" spans="1:9">
      <c r="A238" s="18"/>
      <c r="B238" s="18"/>
      <c r="C238" s="148"/>
      <c r="D238" s="18"/>
      <c r="E238" s="19"/>
      <c r="F238" s="19"/>
      <c r="G238" s="19"/>
    </row>
    <row r="239" spans="1:9">
      <c r="A239" s="18"/>
      <c r="B239" s="18"/>
      <c r="C239" s="148"/>
      <c r="D239" s="18"/>
      <c r="E239" s="19"/>
      <c r="F239" s="19"/>
      <c r="G239" s="19"/>
    </row>
    <row r="240" spans="1:9">
      <c r="A240" s="18"/>
      <c r="B240" s="18"/>
      <c r="C240" s="148"/>
      <c r="D240" s="18"/>
      <c r="E240" s="19"/>
      <c r="F240" s="19"/>
      <c r="G240" s="19"/>
    </row>
    <row r="241" spans="1:9">
      <c r="A241" s="18"/>
      <c r="B241" s="18"/>
      <c r="C241" s="148"/>
      <c r="D241" s="18"/>
      <c r="E241" s="19"/>
      <c r="F241" s="19"/>
      <c r="G241" s="19"/>
    </row>
    <row r="242" spans="1:9">
      <c r="A242" s="18"/>
      <c r="B242" s="18"/>
      <c r="C242" s="148"/>
      <c r="D242" s="18"/>
      <c r="E242" s="19"/>
      <c r="F242" s="19"/>
      <c r="G242" s="19"/>
    </row>
    <row r="243" spans="1:9">
      <c r="A243" s="18"/>
      <c r="B243" s="18"/>
      <c r="C243" s="148"/>
      <c r="D243" s="18"/>
      <c r="E243" s="19"/>
      <c r="F243" s="19"/>
      <c r="G243" s="19"/>
    </row>
    <row r="244" spans="1:9">
      <c r="A244" s="18"/>
      <c r="B244" s="18"/>
      <c r="C244" s="148"/>
      <c r="D244" s="18"/>
      <c r="E244" s="19"/>
      <c r="F244" s="19"/>
      <c r="G244" s="19"/>
    </row>
    <row r="245" spans="1:9">
      <c r="A245" s="18"/>
      <c r="B245" s="18"/>
      <c r="C245" s="148"/>
      <c r="D245" s="18"/>
      <c r="E245" s="19"/>
      <c r="F245" s="19"/>
      <c r="G245" s="19"/>
    </row>
    <row r="246" spans="1:9">
      <c r="A246" s="18"/>
      <c r="B246" s="18"/>
      <c r="C246" s="148"/>
      <c r="D246" s="18"/>
      <c r="E246" s="19"/>
      <c r="F246" s="19"/>
      <c r="G246" s="19"/>
    </row>
    <row r="247" spans="1:9">
      <c r="A247" s="18"/>
      <c r="B247" s="18"/>
      <c r="C247" s="148"/>
      <c r="D247" s="18"/>
      <c r="E247" s="19"/>
      <c r="F247" s="19"/>
      <c r="G247" s="19"/>
    </row>
    <row r="248" spans="1:9" s="1" customFormat="1">
      <c r="A248" s="18"/>
      <c r="B248" s="18"/>
      <c r="C248" s="148"/>
      <c r="D248" s="18"/>
      <c r="E248" s="19"/>
      <c r="F248" s="19"/>
      <c r="G248" s="19"/>
      <c r="I248" s="7"/>
    </row>
    <row r="249" spans="1:9" s="1" customFormat="1">
      <c r="A249" s="18"/>
      <c r="B249" s="18"/>
      <c r="C249" s="148"/>
      <c r="D249" s="18"/>
      <c r="E249" s="19"/>
      <c r="F249" s="19"/>
      <c r="G249" s="19"/>
      <c r="I249" s="7"/>
    </row>
    <row r="250" spans="1:9" s="1" customFormat="1">
      <c r="A250" s="18"/>
      <c r="B250" s="18"/>
      <c r="C250" s="148"/>
      <c r="D250" s="18"/>
      <c r="E250" s="19"/>
      <c r="F250" s="19"/>
      <c r="G250" s="19"/>
      <c r="I250" s="7"/>
    </row>
    <row r="251" spans="1:9" s="1" customFormat="1">
      <c r="A251" s="18"/>
      <c r="B251" s="18"/>
      <c r="C251" s="148"/>
      <c r="D251" s="18"/>
      <c r="E251" s="19"/>
      <c r="F251" s="19"/>
      <c r="G251" s="19"/>
      <c r="I251" s="7"/>
    </row>
    <row r="252" spans="1:9" s="1" customFormat="1">
      <c r="A252" s="18"/>
      <c r="B252" s="18"/>
      <c r="C252" s="148"/>
      <c r="D252" s="18"/>
      <c r="E252" s="19"/>
      <c r="F252" s="19"/>
      <c r="G252" s="19"/>
      <c r="I252" s="7"/>
    </row>
    <row r="253" spans="1:9" s="1" customFormat="1">
      <c r="A253" s="18"/>
      <c r="B253" s="18"/>
      <c r="C253" s="148"/>
      <c r="D253" s="18"/>
      <c r="E253" s="19"/>
      <c r="F253" s="19"/>
      <c r="G253" s="19"/>
      <c r="I253" s="7"/>
    </row>
    <row r="254" spans="1:9" s="1" customFormat="1">
      <c r="A254" s="18"/>
      <c r="B254" s="18"/>
      <c r="C254" s="148"/>
      <c r="D254" s="18"/>
      <c r="E254" s="19"/>
      <c r="F254" s="19"/>
      <c r="G254" s="19"/>
      <c r="I254" s="7"/>
    </row>
    <row r="255" spans="1:9" s="1" customFormat="1">
      <c r="A255" s="18"/>
      <c r="B255" s="18"/>
      <c r="C255" s="148"/>
      <c r="D255" s="18"/>
      <c r="E255" s="19"/>
      <c r="F255" s="19"/>
      <c r="G255" s="19"/>
      <c r="I255" s="7"/>
    </row>
    <row r="256" spans="1:9" s="1" customFormat="1">
      <c r="A256" s="18"/>
      <c r="B256" s="18"/>
      <c r="C256" s="148"/>
      <c r="D256" s="18"/>
      <c r="E256" s="19"/>
      <c r="F256" s="19"/>
      <c r="G256" s="19"/>
      <c r="I256" s="7"/>
    </row>
    <row r="257" spans="1:9" s="1" customFormat="1">
      <c r="A257" s="18"/>
      <c r="B257" s="18"/>
      <c r="C257" s="148"/>
      <c r="D257" s="18"/>
      <c r="E257" s="19"/>
      <c r="F257" s="19"/>
      <c r="G257" s="19"/>
      <c r="I257" s="7"/>
    </row>
    <row r="258" spans="1:9" s="1" customFormat="1">
      <c r="A258" s="18"/>
      <c r="B258" s="18"/>
      <c r="C258" s="148"/>
      <c r="D258" s="18"/>
      <c r="E258" s="19"/>
      <c r="F258" s="19"/>
      <c r="G258" s="19"/>
      <c r="I258" s="7"/>
    </row>
    <row r="259" spans="1:9" s="1" customFormat="1">
      <c r="A259" s="18"/>
      <c r="B259" s="18"/>
      <c r="C259" s="148"/>
      <c r="D259" s="18"/>
      <c r="E259" s="19"/>
      <c r="F259" s="19"/>
      <c r="G259" s="19"/>
      <c r="I259" s="7"/>
    </row>
    <row r="260" spans="1:9" s="1" customFormat="1">
      <c r="A260" s="18"/>
      <c r="B260" s="18"/>
      <c r="C260" s="148"/>
      <c r="D260" s="18"/>
      <c r="E260" s="19"/>
      <c r="F260" s="19"/>
      <c r="G260" s="19"/>
      <c r="I260" s="7"/>
    </row>
    <row r="261" spans="1:9" s="1" customFormat="1">
      <c r="A261" s="18"/>
      <c r="B261" s="18"/>
      <c r="C261" s="148"/>
      <c r="D261" s="18"/>
      <c r="E261" s="19"/>
      <c r="F261" s="19"/>
      <c r="G261" s="19"/>
      <c r="I261" s="7"/>
    </row>
    <row r="262" spans="1:9" s="1" customFormat="1">
      <c r="A262" s="18"/>
      <c r="B262" s="18"/>
      <c r="C262" s="148"/>
      <c r="D262" s="18"/>
      <c r="E262" s="19"/>
      <c r="F262" s="19"/>
      <c r="G262" s="19"/>
      <c r="I262" s="7"/>
    </row>
    <row r="263" spans="1:9" s="1" customFormat="1">
      <c r="A263" s="18"/>
      <c r="B263" s="18"/>
      <c r="C263" s="148"/>
      <c r="D263" s="18"/>
      <c r="E263" s="19"/>
      <c r="F263" s="19"/>
      <c r="G263" s="19"/>
      <c r="I263" s="7"/>
    </row>
    <row r="264" spans="1:9" s="1" customFormat="1">
      <c r="A264" s="18"/>
      <c r="B264" s="18"/>
      <c r="C264" s="148"/>
      <c r="D264" s="18"/>
      <c r="E264" s="19"/>
      <c r="F264" s="19"/>
      <c r="G264" s="19"/>
      <c r="I264" s="7"/>
    </row>
    <row r="265" spans="1:9" s="1" customFormat="1">
      <c r="A265" s="18"/>
      <c r="B265" s="18"/>
      <c r="C265" s="148"/>
      <c r="D265" s="18"/>
      <c r="E265" s="19"/>
      <c r="F265" s="19"/>
      <c r="G265" s="19"/>
      <c r="I265" s="7"/>
    </row>
    <row r="266" spans="1:9" s="1" customFormat="1">
      <c r="A266" s="18"/>
      <c r="B266" s="18"/>
      <c r="C266" s="148"/>
      <c r="D266" s="18"/>
      <c r="E266" s="19"/>
      <c r="F266" s="19"/>
      <c r="G266" s="19"/>
      <c r="I266" s="7"/>
    </row>
    <row r="267" spans="1:9" s="1" customFormat="1">
      <c r="A267" s="18"/>
      <c r="B267" s="18"/>
      <c r="C267" s="148"/>
      <c r="D267" s="18"/>
      <c r="E267" s="19"/>
      <c r="F267" s="19"/>
      <c r="G267" s="19"/>
      <c r="I267" s="7"/>
    </row>
    <row r="268" spans="1:9" s="1" customFormat="1">
      <c r="A268" s="18"/>
      <c r="B268" s="18"/>
      <c r="C268" s="148"/>
      <c r="D268" s="18"/>
      <c r="E268" s="19"/>
      <c r="F268" s="19"/>
      <c r="G268" s="19"/>
      <c r="I268" s="7"/>
    </row>
    <row r="269" spans="1:9" s="1" customFormat="1">
      <c r="A269" s="18"/>
      <c r="B269" s="18"/>
      <c r="C269" s="148"/>
      <c r="D269" s="18"/>
      <c r="E269" s="19"/>
      <c r="F269" s="19"/>
      <c r="G269" s="19"/>
      <c r="I269" s="7"/>
    </row>
    <row r="270" spans="1:9" s="1" customFormat="1">
      <c r="A270" s="18"/>
      <c r="B270" s="18"/>
      <c r="C270" s="148"/>
      <c r="D270" s="18"/>
      <c r="E270" s="19"/>
      <c r="F270" s="19"/>
      <c r="G270" s="19"/>
      <c r="I270" s="7"/>
    </row>
    <row r="271" spans="1:9" s="1" customFormat="1">
      <c r="A271" s="18"/>
      <c r="B271" s="18"/>
      <c r="C271" s="148"/>
      <c r="D271" s="18"/>
      <c r="E271" s="19"/>
      <c r="F271" s="19"/>
      <c r="G271" s="19"/>
      <c r="I271" s="7"/>
    </row>
    <row r="272" spans="1:9" s="1" customFormat="1">
      <c r="A272" s="18"/>
      <c r="B272" s="18"/>
      <c r="C272" s="148"/>
      <c r="D272" s="18"/>
      <c r="E272" s="19"/>
      <c r="F272" s="19"/>
      <c r="G272" s="19"/>
      <c r="I272" s="7"/>
    </row>
    <row r="273" spans="1:9" s="1" customFormat="1">
      <c r="A273" s="18"/>
      <c r="B273" s="18"/>
      <c r="C273" s="148"/>
      <c r="D273" s="18"/>
      <c r="E273" s="19"/>
      <c r="F273" s="19"/>
      <c r="G273" s="19"/>
      <c r="I273" s="7"/>
    </row>
    <row r="274" spans="1:9" s="1" customFormat="1">
      <c r="A274" s="18"/>
      <c r="B274" s="18"/>
      <c r="C274" s="148"/>
      <c r="D274" s="18"/>
      <c r="E274" s="19"/>
      <c r="F274" s="19"/>
      <c r="G274" s="19"/>
      <c r="I274" s="7"/>
    </row>
    <row r="275" spans="1:9" s="1" customFormat="1">
      <c r="A275" s="18"/>
      <c r="B275" s="18"/>
      <c r="C275" s="148"/>
      <c r="D275" s="18"/>
      <c r="E275" s="19"/>
      <c r="F275" s="19"/>
      <c r="G275" s="19"/>
      <c r="I275" s="7"/>
    </row>
    <row r="276" spans="1:9" s="1" customFormat="1">
      <c r="A276" s="18"/>
      <c r="B276" s="18"/>
      <c r="C276" s="148"/>
      <c r="D276" s="18"/>
      <c r="E276" s="19"/>
      <c r="F276" s="19"/>
      <c r="G276" s="19"/>
      <c r="I276" s="7"/>
    </row>
    <row r="277" spans="1:9" s="1" customFormat="1">
      <c r="A277" s="18"/>
      <c r="B277" s="18"/>
      <c r="C277" s="148"/>
      <c r="D277" s="18"/>
      <c r="E277" s="19"/>
      <c r="F277" s="19"/>
      <c r="G277" s="19"/>
      <c r="I277" s="7"/>
    </row>
    <row r="278" spans="1:9" s="1" customFormat="1">
      <c r="A278" s="18"/>
      <c r="B278" s="18"/>
      <c r="C278" s="148"/>
      <c r="D278" s="18"/>
      <c r="E278" s="19"/>
      <c r="F278" s="19"/>
      <c r="G278" s="19"/>
      <c r="I278" s="7"/>
    </row>
    <row r="279" spans="1:9" s="1" customFormat="1">
      <c r="A279" s="18"/>
      <c r="B279" s="18"/>
      <c r="C279" s="148"/>
      <c r="D279" s="18"/>
      <c r="E279" s="19"/>
      <c r="F279" s="19"/>
      <c r="G279" s="19"/>
      <c r="I279" s="7"/>
    </row>
    <row r="280" spans="1:9" s="1" customFormat="1">
      <c r="A280" s="18"/>
      <c r="B280" s="18"/>
      <c r="C280" s="148"/>
      <c r="D280" s="18"/>
      <c r="E280" s="19"/>
      <c r="F280" s="19"/>
      <c r="G280" s="19"/>
      <c r="I280" s="7"/>
    </row>
    <row r="281" spans="1:9" s="1" customFormat="1">
      <c r="A281" s="18"/>
      <c r="B281" s="18"/>
      <c r="C281" s="148"/>
      <c r="D281" s="18"/>
      <c r="E281" s="19"/>
      <c r="F281" s="19"/>
      <c r="G281" s="19"/>
      <c r="I281" s="7"/>
    </row>
    <row r="282" spans="1:9" s="1" customFormat="1">
      <c r="A282" s="18"/>
      <c r="B282" s="18"/>
      <c r="C282" s="148"/>
      <c r="D282" s="18"/>
      <c r="E282" s="19"/>
      <c r="F282" s="19"/>
      <c r="G282" s="19"/>
      <c r="I282" s="7"/>
    </row>
    <row r="283" spans="1:9" s="1" customFormat="1">
      <c r="A283" s="18"/>
      <c r="B283" s="18"/>
      <c r="C283" s="148"/>
      <c r="D283" s="18"/>
      <c r="E283" s="19"/>
      <c r="F283" s="19"/>
      <c r="G283" s="19"/>
      <c r="I283" s="7"/>
    </row>
    <row r="284" spans="1:9" s="1" customFormat="1">
      <c r="A284" s="18"/>
      <c r="B284" s="18"/>
      <c r="C284" s="148"/>
      <c r="D284" s="18"/>
      <c r="E284" s="19"/>
      <c r="F284" s="19"/>
      <c r="G284" s="19"/>
      <c r="I284" s="7"/>
    </row>
    <row r="285" spans="1:9" s="1" customFormat="1">
      <c r="A285" s="18"/>
      <c r="B285" s="18"/>
      <c r="C285" s="148"/>
      <c r="D285" s="18"/>
      <c r="E285" s="19"/>
      <c r="F285" s="19"/>
      <c r="G285" s="19"/>
      <c r="I285" s="7"/>
    </row>
    <row r="286" spans="1:9" s="1" customFormat="1">
      <c r="A286" s="18"/>
      <c r="B286" s="18"/>
      <c r="C286" s="148"/>
      <c r="D286" s="18"/>
      <c r="E286" s="19"/>
      <c r="F286" s="19"/>
      <c r="G286" s="19"/>
      <c r="I286" s="7"/>
    </row>
    <row r="287" spans="1:9" s="1" customFormat="1">
      <c r="A287" s="18"/>
      <c r="B287" s="18"/>
      <c r="C287" s="148"/>
      <c r="D287" s="18"/>
      <c r="E287" s="19"/>
      <c r="F287" s="19"/>
      <c r="G287" s="19"/>
      <c r="I287" s="7"/>
    </row>
    <row r="288" spans="1:9" s="1" customFormat="1">
      <c r="A288" s="18"/>
      <c r="B288" s="18"/>
      <c r="C288" s="148"/>
      <c r="D288" s="18"/>
      <c r="E288" s="19"/>
      <c r="F288" s="19"/>
      <c r="G288" s="19"/>
      <c r="I288" s="7"/>
    </row>
    <row r="289" spans="1:9" s="1" customFormat="1">
      <c r="A289" s="18"/>
      <c r="B289" s="18"/>
      <c r="C289" s="148"/>
      <c r="D289" s="18"/>
      <c r="E289" s="19"/>
      <c r="F289" s="19"/>
      <c r="G289" s="19"/>
      <c r="I289" s="7"/>
    </row>
    <row r="290" spans="1:9" s="1" customFormat="1">
      <c r="A290" s="18"/>
      <c r="B290" s="18"/>
      <c r="C290" s="148"/>
      <c r="D290" s="18"/>
      <c r="E290" s="19"/>
      <c r="F290" s="19"/>
      <c r="G290" s="19"/>
      <c r="I290" s="7"/>
    </row>
    <row r="291" spans="1:9" s="1" customFormat="1">
      <c r="A291" s="18"/>
      <c r="B291" s="18"/>
      <c r="C291" s="148"/>
      <c r="D291" s="18"/>
      <c r="E291" s="19"/>
      <c r="F291" s="19"/>
      <c r="G291" s="19"/>
      <c r="I291" s="7"/>
    </row>
    <row r="292" spans="1:9" s="1" customFormat="1">
      <c r="A292" s="18"/>
      <c r="B292" s="18"/>
      <c r="C292" s="148"/>
      <c r="D292" s="18"/>
      <c r="E292" s="19"/>
      <c r="F292" s="19"/>
      <c r="G292" s="19"/>
      <c r="I292" s="7"/>
    </row>
    <row r="293" spans="1:9" s="1" customFormat="1">
      <c r="A293" s="18"/>
      <c r="B293" s="18"/>
      <c r="C293" s="148"/>
      <c r="D293" s="18"/>
      <c r="E293" s="19"/>
      <c r="F293" s="19"/>
      <c r="G293" s="19"/>
      <c r="I293" s="7"/>
    </row>
    <row r="294" spans="1:9" s="1" customFormat="1">
      <c r="A294" s="18"/>
      <c r="B294" s="18"/>
      <c r="C294" s="148"/>
      <c r="D294" s="18"/>
      <c r="E294" s="19"/>
      <c r="F294" s="19"/>
      <c r="G294" s="19"/>
      <c r="I294" s="7"/>
    </row>
    <row r="295" spans="1:9" s="1" customFormat="1">
      <c r="A295" s="18"/>
      <c r="B295" s="18"/>
      <c r="C295" s="148"/>
      <c r="D295" s="18"/>
      <c r="E295" s="19"/>
      <c r="F295" s="19"/>
      <c r="G295" s="19"/>
      <c r="I295" s="7"/>
    </row>
    <row r="296" spans="1:9" s="1" customFormat="1">
      <c r="A296" s="18"/>
      <c r="B296" s="18"/>
      <c r="C296" s="148"/>
      <c r="D296" s="18"/>
      <c r="E296" s="19"/>
      <c r="F296" s="19"/>
      <c r="G296" s="19"/>
      <c r="I296" s="7"/>
    </row>
    <row r="297" spans="1:9" s="1" customFormat="1">
      <c r="A297" s="18"/>
      <c r="B297" s="18"/>
      <c r="C297" s="148"/>
      <c r="D297" s="18"/>
      <c r="E297" s="19"/>
      <c r="F297" s="19"/>
      <c r="G297" s="19"/>
      <c r="I297" s="7"/>
    </row>
    <row r="298" spans="1:9" s="1" customFormat="1">
      <c r="A298" s="18"/>
      <c r="B298" s="18"/>
      <c r="C298" s="148"/>
      <c r="D298" s="18"/>
      <c r="E298" s="19"/>
      <c r="F298" s="19"/>
      <c r="G298" s="19"/>
      <c r="I298" s="7"/>
    </row>
    <row r="299" spans="1:9" s="1" customFormat="1">
      <c r="A299" s="18"/>
      <c r="B299" s="18"/>
      <c r="C299" s="148"/>
      <c r="D299" s="18"/>
      <c r="E299" s="19"/>
      <c r="F299" s="19"/>
      <c r="G299" s="19"/>
      <c r="I299" s="7"/>
    </row>
    <row r="300" spans="1:9" s="1" customFormat="1">
      <c r="A300" s="18"/>
      <c r="B300" s="18"/>
      <c r="C300" s="148"/>
      <c r="D300" s="18"/>
      <c r="E300" s="19"/>
      <c r="F300" s="19"/>
      <c r="G300" s="19"/>
      <c r="I300" s="7"/>
    </row>
    <row r="301" spans="1:9" s="1" customFormat="1">
      <c r="A301" s="18"/>
      <c r="B301" s="18"/>
      <c r="C301" s="148"/>
      <c r="D301" s="18"/>
      <c r="E301" s="19"/>
      <c r="F301" s="19"/>
      <c r="G301" s="19"/>
      <c r="I301" s="7"/>
    </row>
    <row r="302" spans="1:9" s="1" customFormat="1">
      <c r="A302" s="18"/>
      <c r="B302" s="18"/>
      <c r="C302" s="148"/>
      <c r="D302" s="18"/>
      <c r="E302" s="19"/>
      <c r="F302" s="19"/>
      <c r="G302" s="19"/>
      <c r="I302" s="7"/>
    </row>
    <row r="303" spans="1:9" s="1" customFormat="1">
      <c r="A303" s="18"/>
      <c r="B303" s="18"/>
      <c r="C303" s="148"/>
      <c r="D303" s="18"/>
      <c r="E303" s="19"/>
      <c r="F303" s="19"/>
      <c r="G303" s="19"/>
      <c r="I303" s="7"/>
    </row>
    <row r="304" spans="1:9" s="1" customFormat="1">
      <c r="A304" s="18"/>
      <c r="B304" s="18"/>
      <c r="C304" s="148"/>
      <c r="D304" s="18"/>
      <c r="E304" s="19"/>
      <c r="F304" s="19"/>
      <c r="G304" s="19"/>
      <c r="I304" s="7"/>
    </row>
    <row r="305" spans="1:9" s="1" customFormat="1">
      <c r="A305" s="18"/>
      <c r="B305" s="18"/>
      <c r="C305" s="148"/>
      <c r="D305" s="18"/>
      <c r="E305" s="19"/>
      <c r="F305" s="19"/>
      <c r="G305" s="19"/>
      <c r="I305" s="7"/>
    </row>
    <row r="306" spans="1:9" s="1" customFormat="1">
      <c r="A306" s="18"/>
      <c r="B306" s="18"/>
      <c r="C306" s="148"/>
      <c r="D306" s="18"/>
      <c r="E306" s="19"/>
      <c r="F306" s="19"/>
      <c r="G306" s="19"/>
      <c r="I306" s="7"/>
    </row>
    <row r="307" spans="1:9" s="1" customFormat="1">
      <c r="A307" s="18"/>
      <c r="B307" s="18"/>
      <c r="C307" s="148"/>
      <c r="D307" s="18"/>
      <c r="E307" s="19"/>
      <c r="F307" s="19"/>
      <c r="G307" s="19"/>
      <c r="I307" s="7"/>
    </row>
    <row r="308" spans="1:9" s="1" customFormat="1">
      <c r="A308" s="18"/>
      <c r="B308" s="18"/>
      <c r="C308" s="148"/>
      <c r="D308" s="18"/>
      <c r="E308" s="19"/>
      <c r="F308" s="19"/>
      <c r="G308" s="19"/>
      <c r="I308" s="7"/>
    </row>
    <row r="309" spans="1:9" s="1" customFormat="1">
      <c r="A309" s="18"/>
      <c r="B309" s="18"/>
      <c r="C309" s="148"/>
      <c r="D309" s="18"/>
      <c r="E309" s="19"/>
      <c r="F309" s="19"/>
      <c r="G309" s="19"/>
      <c r="I309" s="7"/>
    </row>
    <row r="310" spans="1:9" s="1" customFormat="1">
      <c r="A310" s="18"/>
      <c r="B310" s="18"/>
      <c r="C310" s="148"/>
      <c r="D310" s="18"/>
      <c r="E310" s="19"/>
      <c r="F310" s="19"/>
      <c r="G310" s="19"/>
      <c r="I310" s="7"/>
    </row>
    <row r="311" spans="1:9" s="1" customFormat="1">
      <c r="A311" s="18"/>
      <c r="B311" s="18"/>
      <c r="C311" s="148"/>
      <c r="D311" s="18"/>
      <c r="E311" s="19"/>
      <c r="F311" s="19"/>
      <c r="G311" s="19"/>
      <c r="I311" s="7"/>
    </row>
    <row r="312" spans="1:9" s="1" customFormat="1">
      <c r="A312" s="18"/>
      <c r="B312" s="18"/>
      <c r="C312" s="148"/>
      <c r="D312" s="18"/>
      <c r="E312" s="19"/>
      <c r="F312" s="19"/>
      <c r="G312" s="19"/>
      <c r="I312" s="7"/>
    </row>
    <row r="313" spans="1:9" s="1" customFormat="1">
      <c r="A313" s="18"/>
      <c r="B313" s="18"/>
      <c r="C313" s="148"/>
      <c r="D313" s="18"/>
      <c r="E313" s="19"/>
      <c r="F313" s="19"/>
      <c r="G313" s="19"/>
      <c r="I313" s="7"/>
    </row>
    <row r="314" spans="1:9" s="1" customFormat="1">
      <c r="A314" s="18"/>
      <c r="B314" s="18"/>
      <c r="C314" s="148"/>
      <c r="D314" s="18"/>
      <c r="E314" s="19"/>
      <c r="F314" s="19"/>
      <c r="G314" s="19"/>
      <c r="I314" s="7"/>
    </row>
    <row r="315" spans="1:9" s="1" customFormat="1">
      <c r="A315" s="18"/>
      <c r="B315" s="18"/>
      <c r="C315" s="148"/>
      <c r="D315" s="18"/>
      <c r="E315" s="19"/>
      <c r="F315" s="19"/>
      <c r="G315" s="19"/>
      <c r="I315" s="7"/>
    </row>
    <row r="316" spans="1:9" s="1" customFormat="1">
      <c r="A316" s="18"/>
      <c r="B316" s="18"/>
      <c r="C316" s="148"/>
      <c r="D316" s="18"/>
      <c r="E316" s="19"/>
      <c r="F316" s="19"/>
      <c r="G316" s="19"/>
      <c r="I316" s="7"/>
    </row>
    <row r="317" spans="1:9" s="1" customFormat="1">
      <c r="A317" s="18"/>
      <c r="B317" s="18"/>
      <c r="C317" s="148"/>
      <c r="D317" s="18"/>
      <c r="E317" s="19"/>
      <c r="F317" s="19"/>
      <c r="G317" s="19"/>
      <c r="I317" s="7"/>
    </row>
    <row r="318" spans="1:9" s="1" customFormat="1">
      <c r="A318" s="18"/>
      <c r="B318" s="18"/>
      <c r="C318" s="148"/>
      <c r="D318" s="18"/>
      <c r="E318" s="19"/>
      <c r="F318" s="19"/>
      <c r="G318" s="19"/>
      <c r="I318" s="7"/>
    </row>
    <row r="319" spans="1:9" s="1" customFormat="1">
      <c r="A319" s="18"/>
      <c r="B319" s="18"/>
      <c r="C319" s="148"/>
      <c r="D319" s="18"/>
      <c r="E319" s="19"/>
      <c r="F319" s="19"/>
      <c r="G319" s="19"/>
      <c r="I319" s="7"/>
    </row>
    <row r="320" spans="1:9" s="1" customFormat="1">
      <c r="A320" s="18"/>
      <c r="B320" s="18"/>
      <c r="C320" s="148"/>
      <c r="D320" s="18"/>
      <c r="E320" s="19"/>
      <c r="F320" s="19"/>
      <c r="G320" s="19"/>
      <c r="I320" s="7"/>
    </row>
    <row r="321" spans="1:9" s="1" customFormat="1">
      <c r="A321" s="18"/>
      <c r="B321" s="18"/>
      <c r="C321" s="148"/>
      <c r="D321" s="18"/>
      <c r="E321" s="19"/>
      <c r="F321" s="19"/>
      <c r="G321" s="19"/>
      <c r="I321" s="7"/>
    </row>
    <row r="322" spans="1:9" s="1" customFormat="1">
      <c r="A322" s="18"/>
      <c r="B322" s="18"/>
      <c r="C322" s="148"/>
      <c r="D322" s="18"/>
      <c r="E322" s="19"/>
      <c r="F322" s="19"/>
      <c r="G322" s="19"/>
      <c r="I322" s="7"/>
    </row>
    <row r="323" spans="1:9" s="1" customFormat="1">
      <c r="A323" s="18"/>
      <c r="B323" s="18"/>
      <c r="C323" s="148"/>
      <c r="D323" s="18"/>
      <c r="E323" s="19"/>
      <c r="F323" s="19"/>
      <c r="G323" s="19"/>
      <c r="I323" s="7"/>
    </row>
    <row r="324" spans="1:9" s="1" customFormat="1">
      <c r="A324" s="18"/>
      <c r="B324" s="18"/>
      <c r="C324" s="148"/>
      <c r="D324" s="18"/>
      <c r="E324" s="19"/>
      <c r="F324" s="19"/>
      <c r="G324" s="19"/>
      <c r="I324" s="7"/>
    </row>
    <row r="325" spans="1:9" s="1" customFormat="1">
      <c r="A325" s="18"/>
      <c r="B325" s="18"/>
      <c r="C325" s="148"/>
      <c r="D325" s="18"/>
      <c r="E325" s="19"/>
      <c r="F325" s="19"/>
      <c r="G325" s="19"/>
      <c r="I325" s="7"/>
    </row>
    <row r="326" spans="1:9" s="1" customFormat="1">
      <c r="A326" s="18"/>
      <c r="B326" s="18"/>
      <c r="C326" s="148"/>
      <c r="D326" s="18"/>
      <c r="E326" s="19"/>
      <c r="F326" s="19"/>
      <c r="G326" s="19"/>
      <c r="I326" s="7"/>
    </row>
    <row r="327" spans="1:9" s="1" customFormat="1">
      <c r="A327" s="18"/>
      <c r="B327" s="18"/>
      <c r="C327" s="148"/>
      <c r="D327" s="18"/>
      <c r="E327" s="19"/>
      <c r="F327" s="19"/>
      <c r="G327" s="19"/>
      <c r="I327" s="7"/>
    </row>
    <row r="328" spans="1:9" s="1" customFormat="1">
      <c r="A328" s="18"/>
      <c r="B328" s="18"/>
      <c r="C328" s="148"/>
      <c r="D328" s="18"/>
      <c r="E328" s="19"/>
      <c r="F328" s="19"/>
      <c r="G328" s="19"/>
      <c r="I328" s="7"/>
    </row>
    <row r="329" spans="1:9" s="1" customFormat="1">
      <c r="A329" s="18"/>
      <c r="B329" s="18"/>
      <c r="C329" s="148"/>
      <c r="D329" s="18"/>
      <c r="E329" s="19"/>
      <c r="F329" s="19"/>
      <c r="G329" s="19"/>
      <c r="I329" s="7"/>
    </row>
    <row r="330" spans="1:9" s="1" customFormat="1">
      <c r="A330" s="18"/>
      <c r="B330" s="18"/>
      <c r="C330" s="148"/>
      <c r="D330" s="18"/>
      <c r="E330" s="19"/>
      <c r="F330" s="19"/>
      <c r="G330" s="19"/>
      <c r="I330" s="7"/>
    </row>
    <row r="331" spans="1:9" s="1" customFormat="1">
      <c r="A331" s="18"/>
      <c r="B331" s="18"/>
      <c r="C331" s="148"/>
      <c r="D331" s="18"/>
      <c r="E331" s="19"/>
      <c r="F331" s="19"/>
      <c r="G331" s="19"/>
      <c r="I331" s="7"/>
    </row>
    <row r="332" spans="1:9" s="1" customFormat="1">
      <c r="A332" s="18"/>
      <c r="B332" s="18"/>
      <c r="C332" s="148"/>
      <c r="D332" s="18"/>
      <c r="E332" s="19"/>
      <c r="F332" s="19"/>
      <c r="G332" s="19"/>
      <c r="I332" s="7"/>
    </row>
    <row r="333" spans="1:9" s="1" customFormat="1">
      <c r="A333" s="18"/>
      <c r="B333" s="18"/>
      <c r="C333" s="148"/>
      <c r="D333" s="18"/>
      <c r="E333" s="19"/>
      <c r="F333" s="19"/>
      <c r="G333" s="19"/>
      <c r="I333" s="7"/>
    </row>
    <row r="334" spans="1:9" s="1" customFormat="1">
      <c r="A334" s="18"/>
      <c r="B334" s="18"/>
      <c r="C334" s="148"/>
      <c r="D334" s="18"/>
      <c r="E334" s="19"/>
      <c r="F334" s="19"/>
      <c r="G334" s="19"/>
      <c r="I334" s="7"/>
    </row>
    <row r="335" spans="1:9" s="1" customFormat="1">
      <c r="A335" s="18"/>
      <c r="B335" s="18"/>
      <c r="C335" s="148"/>
      <c r="D335" s="18"/>
      <c r="E335" s="19"/>
      <c r="F335" s="19"/>
      <c r="G335" s="19"/>
      <c r="I335" s="7"/>
    </row>
    <row r="336" spans="1:9" s="1" customFormat="1">
      <c r="A336" s="18"/>
      <c r="B336" s="18"/>
      <c r="C336" s="148"/>
      <c r="D336" s="18"/>
      <c r="E336" s="19"/>
      <c r="F336" s="19"/>
      <c r="G336" s="19"/>
      <c r="I336" s="7"/>
    </row>
    <row r="337" spans="1:9" s="1" customFormat="1">
      <c r="A337" s="18"/>
      <c r="B337" s="18"/>
      <c r="C337" s="148"/>
      <c r="D337" s="18"/>
      <c r="E337" s="19"/>
      <c r="F337" s="19"/>
      <c r="G337" s="19"/>
      <c r="I337" s="7"/>
    </row>
  </sheetData>
  <mergeCells count="4">
    <mergeCell ref="A1:G1"/>
    <mergeCell ref="A2:G2"/>
    <mergeCell ref="A3:G3"/>
    <mergeCell ref="A6:G6"/>
  </mergeCells>
  <pageMargins left="0.7" right="0.7" top="0.75" bottom="0.75" header="0.3" footer="0.3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3A033CD3503E489CBAFB21FD14048D" ma:contentTypeVersion="9" ma:contentTypeDescription="Crear nuevo documento." ma:contentTypeScope="" ma:versionID="371d8d866d0ecf7c1567f35822eeaecc">
  <xsd:schema xmlns:xsd="http://www.w3.org/2001/XMLSchema" xmlns:xs="http://www.w3.org/2001/XMLSchema" xmlns:p="http://schemas.microsoft.com/office/2006/metadata/properties" xmlns:ns2="eb042a4a-7fac-45d9-9708-e03362a0d2d0" targetNamespace="http://schemas.microsoft.com/office/2006/metadata/properties" ma:root="true" ma:fieldsID="1b5ce692c188fcee6200e8e39c2bbbee" ns2:_="">
    <xsd:import namespace="eb042a4a-7fac-45d9-9708-e03362a0d2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9ADC5-91B7-4678-BB46-8E113B67C297}">
  <ds:schemaRefs>
    <ds:schemaRef ds:uri="http://schemas.openxmlformats.org/package/2006/metadata/core-properties"/>
    <ds:schemaRef ds:uri="http://www.w3.org/XML/1998/namespace"/>
    <ds:schemaRef ds:uri="eb042a4a-7fac-45d9-9708-e03362a0d2d0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2163BF-2D56-4C47-8A48-D18066AA6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42a4a-7fac-45d9-9708-e03362a0d2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EB877-6031-4E53-A3C5-83096133D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Kirshe Fernandez</dc:creator>
  <cp:keywords/>
  <dc:description/>
  <cp:lastModifiedBy>Yanela Mazara Thomas</cp:lastModifiedBy>
  <cp:revision/>
  <dcterms:created xsi:type="dcterms:W3CDTF">2016-02-19T19:35:50Z</dcterms:created>
  <dcterms:modified xsi:type="dcterms:W3CDTF">2021-03-15T14:08:34Z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