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KINGSTON/COMPARACION EE/COLINAS DEL ARROYO II/"/>
    </mc:Choice>
  </mc:AlternateContent>
  <xr:revisionPtr revIDLastSave="0" documentId="13_ncr:1_{1D3E99EB-7C48-104B-BF4C-4B13A1A11FAC}" xr6:coauthVersionLast="47" xr6:coauthVersionMax="47" xr10:uidLastSave="{00000000-0000-0000-0000-000000000000}"/>
  <bookViews>
    <workbookView xWindow="0" yWindow="0" windowWidth="25600" windowHeight="16000" tabRatio="500" xr2:uid="{00000000-000D-0000-FFFF-FFFF00000000}"/>
  </bookViews>
  <sheets>
    <sheet name="PRESUP REV LIC" sheetId="2" r:id="rId1"/>
  </sheets>
  <definedNames>
    <definedName name="__xlfn__FV">NA()</definedName>
    <definedName name="__xlfn_IFERROR">NA()</definedName>
    <definedName name="__xlfn_SINGLE">NA()</definedName>
    <definedName name="_AYAL">#REF!</definedName>
    <definedName name="_AYDE">#REF!</definedName>
    <definedName name="_AYEB">#REF!</definedName>
    <definedName name="_AYEL">#REF!</definedName>
    <definedName name="_AYEX">#REF!</definedName>
    <definedName name="_AYOMP">#REF!</definedName>
    <definedName name="_AYPI">#REF!</definedName>
    <definedName name="_AYPL">#REF!</definedName>
    <definedName name="_AYVA">#REF!</definedName>
    <definedName name="_Fill" localSheetId="0">#REF!</definedName>
    <definedName name="_GAN135114">#REF!</definedName>
    <definedName name="_GAN135118">#REF!</definedName>
    <definedName name="_GAN135138">#REF!</definedName>
    <definedName name="_GAN13558">#REF!</definedName>
    <definedName name="_GAN180114">#REF!</definedName>
    <definedName name="_GAN180118">#REF!</definedName>
    <definedName name="_GAN180138">#REF!</definedName>
    <definedName name="_GAN18058">#REF!</definedName>
    <definedName name="_GAN90114">#REF!</definedName>
    <definedName name="_GAN90118">#REF!</definedName>
    <definedName name="_GAN90138">#REF!</definedName>
    <definedName name="_GAN9058">#REF!</definedName>
    <definedName name="_LA135114">#REF!</definedName>
    <definedName name="_LA135118">#REF!</definedName>
    <definedName name="_LA135138">#REF!</definedName>
    <definedName name="_LA13558">#REF!</definedName>
    <definedName name="_LA180114">#REF!</definedName>
    <definedName name="_LA180118">#REF!</definedName>
    <definedName name="_LA180138">#REF!</definedName>
    <definedName name="_LA18058">#REF!</definedName>
    <definedName name="_LA90114">#REF!</definedName>
    <definedName name="_LA90118">#REF!</definedName>
    <definedName name="_LA90138">#REF!</definedName>
    <definedName name="_LA9058">#REF!</definedName>
    <definedName name="_MAAL">#REF!</definedName>
    <definedName name="_MACA">#REF!</definedName>
    <definedName name="_MADE">#REF!</definedName>
    <definedName name="_MAEL">#REF!</definedName>
    <definedName name="_MAEX">#REF!</definedName>
    <definedName name="_MAOMP">#REF!</definedName>
    <definedName name="_MAPI">#REF!</definedName>
    <definedName name="_MAPL">#REF!</definedName>
    <definedName name="_MAVA">#REF!</definedName>
    <definedName name="_OP1AL">#REF!</definedName>
    <definedName name="_OP1DE">#REF!</definedName>
    <definedName name="_OP1EL">#REF!</definedName>
    <definedName name="_OP1EX">#REF!</definedName>
    <definedName name="_OP1OMP">#REF!</definedName>
    <definedName name="_OP1PI">#REF!</definedName>
    <definedName name="_OP1PL">#REF!</definedName>
    <definedName name="_OP1VA">#REF!</definedName>
    <definedName name="_OP2AL">#REF!</definedName>
    <definedName name="_OP2DE">#REF!</definedName>
    <definedName name="_OP2EL">#REF!</definedName>
    <definedName name="_OP2EX">#REF!</definedName>
    <definedName name="_OP2OMP">#REF!</definedName>
    <definedName name="_OP2PI">#REF!</definedName>
    <definedName name="_OP2PL">#REF!</definedName>
    <definedName name="_OP2VA">#REF!</definedName>
    <definedName name="_OP3AL">#REF!</definedName>
    <definedName name="_TCAL">#REF!</definedName>
    <definedName name="_TCDE">#REF!</definedName>
    <definedName name="_TCEL">#REF!</definedName>
    <definedName name="_TCEX">#REF!</definedName>
    <definedName name="_TCOMP">#REF!</definedName>
    <definedName name="_TCPI">#REF!</definedName>
    <definedName name="_TCPL">#REF!</definedName>
    <definedName name="_TCVA">#REF!</definedName>
    <definedName name="_TNCAL">#REF!</definedName>
    <definedName name="_TNCDE">#REF!</definedName>
    <definedName name="_TNCEL">#REF!</definedName>
    <definedName name="_TNCEX">#REF!</definedName>
    <definedName name="_TNCOMP">#REF!</definedName>
    <definedName name="_TNCPI">#REF!</definedName>
    <definedName name="_TNCPL">#REF!</definedName>
    <definedName name="_TNCVA">#REF!</definedName>
    <definedName name="A_2" localSheetId="0">#REF!</definedName>
    <definedName name="ABULT">#REF!</definedName>
    <definedName name="Actual">(PeriodInActual*(#REF!&gt;0))*PeriodInPlan</definedName>
    <definedName name="ActualBeyond">PeriodInActual*(#REF!&gt;0)</definedName>
    <definedName name="_xlnm.Print_Area" localSheetId="0">'PRESUP REV LIC'!$A$1:$G$950</definedName>
    <definedName name="AREA1">#REF!</definedName>
    <definedName name="AREA12">#REF!</definedName>
    <definedName name="AREA34">#REF!</definedName>
    <definedName name="AREA38">#REF!</definedName>
    <definedName name="ARQSA">#REF!</definedName>
    <definedName name="CIUPAISJAGS">#REF!</definedName>
    <definedName name="CIUPAISPROY">#REF!</definedName>
    <definedName name="COLABORA1">#REF!</definedName>
    <definedName name="COLABORA2">#REF!</definedName>
    <definedName name="CONTRA1">#REF!</definedName>
    <definedName name="CONTRA2">#REF!</definedName>
    <definedName name="DESPACE1">#REF!</definedName>
    <definedName name="DESPACE2">#REF!</definedName>
    <definedName name="DESPACEMALLA">#REF!</definedName>
    <definedName name="DESPCLA">#REF!</definedName>
    <definedName name="DESPMAD1">#REF!</definedName>
    <definedName name="DESPMAD2">#REF!</definedName>
    <definedName name="Digitadores">#REF!</definedName>
    <definedName name="Digitadores2">#REF!</definedName>
    <definedName name="DIRJAGS">#REF!</definedName>
    <definedName name="DIRPROY">#REF!</definedName>
    <definedName name="DMDE114">#REF!</definedName>
    <definedName name="DMDE118">#REF!</definedName>
    <definedName name="DMDE138">#REF!</definedName>
    <definedName name="DMDE58">#REF!</definedName>
    <definedName name="DMDO114">#REF!</definedName>
    <definedName name="DMDO118">#REF!</definedName>
    <definedName name="DMDO138">#REF!</definedName>
    <definedName name="DMDO58">#REF!</definedName>
    <definedName name="EMAILARQSA">#REF!</definedName>
    <definedName name="EMAILJAGS">#REF!</definedName>
    <definedName name="Excel_BuiltIn_Print_Area_2" localSheetId="0">#REF!</definedName>
    <definedName name="Excel_BuiltIn_Print_Area_3" localSheetId="0">#REF!</definedName>
    <definedName name="F_2" localSheetId="0">#REF!</definedName>
    <definedName name="FECHACREACION">#REF!</definedName>
    <definedName name="GANAR135114">#REF!</definedName>
    <definedName name="GANAR135118">#REF!</definedName>
    <definedName name="GANAR135138">#REF!</definedName>
    <definedName name="GANAR13558">#REF!</definedName>
    <definedName name="GANAR180114">#REF!</definedName>
    <definedName name="GANAR180118">#REF!</definedName>
    <definedName name="GANAR180138">#REF!</definedName>
    <definedName name="GANAR18058">#REF!</definedName>
    <definedName name="GANAR90114">#REF!</definedName>
    <definedName name="GANAR90118">#REF!</definedName>
    <definedName name="GANAR90138">#REF!</definedName>
    <definedName name="GANAR9058">#REF!</definedName>
    <definedName name="GASOLINA">#REF!</definedName>
    <definedName name="H">#N/A</definedName>
    <definedName name="JAGS">#REF!</definedName>
    <definedName name="MO_ACCATO">mocuadrillas #REF!</definedName>
    <definedName name="MO_ACCEMP">mocuadrillas #REF!</definedName>
    <definedName name="MO_ACERA">#REF!</definedName>
    <definedName name="MO_AMARREVARILLA40">#REF!</definedName>
    <definedName name="MO_ANDAMIOS">mocuadrillas #REF!</definedName>
    <definedName name="MO_APLICARLACA2C">mocuadrillas #REF!</definedName>
    <definedName name="MO_BASECON">#REF!</definedName>
    <definedName name="MO_BLOCK12">#REF!</definedName>
    <definedName name="MO_BLOCK4">#REF!</definedName>
    <definedName name="MO_BLOCK6">#REF!</definedName>
    <definedName name="MO_BLOCK8">#REF!</definedName>
    <definedName name="MO_BLOCKORN52X5X20">#REF!</definedName>
    <definedName name="MO_BOTCOEMP">mocuadrillas #REF!</definedName>
    <definedName name="MO_BOTCOSUP">mocuadrillas #REF!</definedName>
    <definedName name="MO_BOTLUEMP">mocuadrillas #REF!</definedName>
    <definedName name="MO_BOTLUSUP">mocuadrillas #REF!</definedName>
    <definedName name="MO_CANTOS">#REF!</definedName>
    <definedName name="MO_CARANTEPH10">mocuadrillas #REF!</definedName>
    <definedName name="MO_CARARCOFON20RAD30">mocuadrillas #REF!</definedName>
    <definedName name="MO_CARASB36">mocuadrillas #REF!</definedName>
    <definedName name="MO_CARASB36ENLATES">mocuadrillas #REF!</definedName>
    <definedName name="MO_CARASB38">mocuadrillas #REF!</definedName>
    <definedName name="MO_CARASB38ENLATES">mocuadrillas #REF!</definedName>
    <definedName name="MO_CARCABASB">mocuadrillas #REF!</definedName>
    <definedName name="MO_CARCABZINC">mocuadrillas #REF!</definedName>
    <definedName name="MO_CARCIELORASB2X2">mocuadrillas #REF!</definedName>
    <definedName name="MO_CARCIELORCARCOSTILLA">mocuadrillas #REF!</definedName>
    <definedName name="MO_CARCIELORPLY2X2">mocuadrillas #REF!</definedName>
    <definedName name="MO_CARCIELORPLYCARPIEDRA">mocuadrillas #REF!</definedName>
    <definedName name="MO_CARCOL1X1CONF">mocuadrillas #REF!</definedName>
    <definedName name="MO_CARCOL1X1INST">mocuadrillas #REF!</definedName>
    <definedName name="MO_CARCOL2TAPA10RETALLE">mocuadrillas #REF!</definedName>
    <definedName name="MO_CARCOL2TAPA20RETALLE">mocuadrillas #REF!</definedName>
    <definedName name="MO_CARCOL2TAPA30">mocuadrillas #REF!</definedName>
    <definedName name="MO_CARCOL2TAPA30RETALLE">mocuadrillas #REF!</definedName>
    <definedName name="MO_CARCOL2TAPA40">mocuadrillas #REF!</definedName>
    <definedName name="MO_CARCOL2TAPA50">mocuadrillas #REF!</definedName>
    <definedName name="MO_CARCOL30X30CONF">mocuadrillas #REF!</definedName>
    <definedName name="MO_CARCOL30X30INST">mocuadrillas #REF!</definedName>
    <definedName name="MO_CARCOL40X40CONF">mocuadrillas #REF!</definedName>
    <definedName name="MO_CARCOL40X40INST">mocuadrillas #REF!</definedName>
    <definedName name="MO_CARCOL50X50CONF">mocuadrillas #REF!</definedName>
    <definedName name="MO_CARCOL50X50INST">mocuadrillas #REF!</definedName>
    <definedName name="MO_CARCOL60X60CONF">mocuadrillas #REF!</definedName>
    <definedName name="MO_CARCOL60X60INST">mocuadrillas #REF!</definedName>
    <definedName name="MO_CARCOL70X70CONF">mocuadrillas #REF!</definedName>
    <definedName name="MO_CARCOL70X70INST">mocuadrillas #REF!</definedName>
    <definedName name="MO_CARCOL80X80CONF">mocuadrillas #REF!</definedName>
    <definedName name="MO_CARCOL80X80INST">mocuadrillas #REF!</definedName>
    <definedName name="MO_CARCOLADIC">mocuadrillas #REF!</definedName>
    <definedName name="MO_CARCOLADICINST">mocuadrillas #REF!</definedName>
    <definedName name="MO_CARCOLCONICA100">mocuadrillas #REF!</definedName>
    <definedName name="MO_CARCOLCONICA100INST">mocuadrillas #REF!</definedName>
    <definedName name="MO_CARCOLCONICA50">mocuadrillas #REF!</definedName>
    <definedName name="MO_CARCOLCONICA50INST">mocuadrillas #REF!</definedName>
    <definedName name="MO_CARCOLCONICA60">mocuadrillas #REF!</definedName>
    <definedName name="MO_CARCOLCONICA60INST">mocuadrillas #REF!</definedName>
    <definedName name="MO_CARCOLCONICA70">mocuadrillas #REF!</definedName>
    <definedName name="MO_CARCOLCONICA70INST">mocuadrillas #REF!</definedName>
    <definedName name="MO_CARCOLCONICA80">mocuadrillas #REF!</definedName>
    <definedName name="MO_CARCOLCONICA80INST">mocuadrillas #REF!</definedName>
    <definedName name="MO_CARCOLCONICA90">mocuadrillas #REF!</definedName>
    <definedName name="MO_CARCOLCONICA90INST">mocuadrillas #REF!</definedName>
    <definedName name="MO_CARCOLRED100">mocuadrillas #REF!</definedName>
    <definedName name="MO_CARCOLRED100INST">mocuadrillas #REF!</definedName>
    <definedName name="MO_CARCOLRED50">mocuadrillas #REF!</definedName>
    <definedName name="MO_CARCOLRED50INST">mocuadrillas #REF!</definedName>
    <definedName name="MO_CARCOLRED60">mocuadrillas #REF!</definedName>
    <definedName name="MO_CARCOLRED60INST">mocuadrillas #REF!</definedName>
    <definedName name="MO_CARCOLRED70">mocuadrillas #REF!</definedName>
    <definedName name="MO_CARCOLRED70INST">mocuadrillas #REF!</definedName>
    <definedName name="MO_CARCOLRED80">mocuadrillas #REF!</definedName>
    <definedName name="MO_CARCOLRED80INST">mocuadrillas #REF!</definedName>
    <definedName name="MO_CARCOLRED90">mocuadrillas #REF!</definedName>
    <definedName name="MO_CARCOLRED90INST">mocuadrillas #REF!</definedName>
    <definedName name="MO_CARDIN20LUZ2">mocuadrillas #REF!</definedName>
    <definedName name="MO_CARDIN40LUZ2">mocuadrillas #REF!</definedName>
    <definedName name="MO_CARDIVPLY1">mocuadrillas #REF!</definedName>
    <definedName name="MO_CARDIVPLY2">mocuadrillas #REF!</definedName>
    <definedName name="MO_CARETEO">#REF!</definedName>
    <definedName name="MO_CARFP275">mocuadrillas #REF!</definedName>
    <definedName name="MO_CARFP3">mocuadrillas #REF!</definedName>
    <definedName name="MO_CARFP3OMASAGUAS">mocuadrillas #REF!</definedName>
    <definedName name="MO_CARFP4">mocuadrillas #REF!</definedName>
    <definedName name="MO_CARFP5">mocuadrillas #REF!</definedName>
    <definedName name="MO_CARFP6">mocuadrillas #REF!</definedName>
    <definedName name="MO_CARMUROCONF">mocuadrillas #REF!</definedName>
    <definedName name="MO_CARMUROINST">mocuadrillas #REF!</definedName>
    <definedName name="MO_CARRAMPALISACONF">mocuadrillas #REF!</definedName>
    <definedName name="MO_CARSISALENLATES">mocuadrillas #REF!</definedName>
    <definedName name="MO_CARTIJATOR">mocuadrillas #REF!</definedName>
    <definedName name="MO_CARTIJCLAV">mocuadrillas #REF!</definedName>
    <definedName name="MO_CARVIGAAMA1520X20">mocuadrillas #REF!</definedName>
    <definedName name="MO_CARVIGAAMA1520X30">mocuadrillas #REF!</definedName>
    <definedName name="MO_CARVIGAAMA1520X40">mocuadrillas #REF!</definedName>
    <definedName name="MO_CARVIGAAMA1520X50">mocuadrillas #REF!</definedName>
    <definedName name="MO_CARVIGAFONDOH10">mocuadrillas #REF!</definedName>
    <definedName name="MO_CARVIGAINVTAPA10">mocuadrillas #REF!</definedName>
    <definedName name="MO_CARVIGATAPADIC">mocuadrillas #REF!</definedName>
    <definedName name="MO_CARVIGATAPAH10">mocuadrillas #REF!</definedName>
    <definedName name="MO_CARVIGZAP40X40">mocuadrillas #REF!</definedName>
    <definedName name="MO_CARVIGZAP50X50">mocuadrillas #REF!</definedName>
    <definedName name="MO_CARVIGZAP60X60">mocuadrillas #REF!</definedName>
    <definedName name="MO_CARVUELO1">mocuadrillas #REF!</definedName>
    <definedName name="MO_CARVUELO10">mocuadrillas #REF!</definedName>
    <definedName name="MO_CARVUELO20">mocuadrillas #REF!</definedName>
    <definedName name="MO_CARVUELO30">mocuadrillas #REF!</definedName>
    <definedName name="MO_CARVUELO40">mocuadrillas #REF!</definedName>
    <definedName name="MO_CARVUELO5090">mocuadrillas #REF!</definedName>
    <definedName name="MO_CARZINC">mocuadrillas #REF!</definedName>
    <definedName name="MO_CARZINCENLATES">mocuadrillas #REF!</definedName>
    <definedName name="MO_CERRADURACTE">mocuadrillas #REF!</definedName>
    <definedName name="MO_CONFPUERTABISCLA">mocuadrillas #REF!</definedName>
    <definedName name="MO_CONFPUERTACLA">mocuadrillas #REF!</definedName>
    <definedName name="MO_CONFPUERTAFORROZINC">mocuadrillas #REF!</definedName>
    <definedName name="MO_CONFPUERTAPLUM">mocuadrillas #REF!</definedName>
    <definedName name="MO_CONTEN553015">#REF!</definedName>
    <definedName name="MO_CORTEEQUIPO">mocuadrillas #REF!</definedName>
    <definedName name="MO_DESENCARCO">mocuadrillas #REF!</definedName>
    <definedName name="MO_DESENCCOL">mocuadrillas #REF!</definedName>
    <definedName name="MO_DESENCDIN">mocuadrillas #REF!</definedName>
    <definedName name="MO_DESENCFP275">mocuadrillas #REF!</definedName>
    <definedName name="MO_DESENCFPADIC">mocuadrillas #REF!</definedName>
    <definedName name="MO_DESENCVIGA">mocuadrillas #REF!</definedName>
    <definedName name="MO_EMPALMEAGUA212">mocuadrillas #REF!</definedName>
    <definedName name="MO_EMPAÑETECOL">#REF!</definedName>
    <definedName name="MO_EMPAÑETEEXT">#REF!</definedName>
    <definedName name="MO_EMPAÑETEINT">#REF!</definedName>
    <definedName name="MO_EMPAÑETEPULSCOL">#REF!</definedName>
    <definedName name="MO_EMPAÑETERASG">#REF!</definedName>
    <definedName name="MO_EMPAÑETETECHOVIGA">#REF!</definedName>
    <definedName name="MO_ENCTCANTEP">mocuadrillas #REF!</definedName>
    <definedName name="MO_ENCTCCAVA">mocuadrillas #REF!</definedName>
    <definedName name="MO_ENCTCCOL30">mocuadrillas #REF!</definedName>
    <definedName name="MO_ENCTCCOL4050">mocuadrillas #REF!</definedName>
    <definedName name="MO_ENCTCCOLCIL20">mocuadrillas #REF!</definedName>
    <definedName name="MO_ENCTCCOLCIL30">mocuadrillas #REF!</definedName>
    <definedName name="MO_ENCTCCOLCIL40">mocuadrillas #REF!</definedName>
    <definedName name="MO_ENCTCDINT">mocuadrillas #REF!</definedName>
    <definedName name="MO_ENCTCGUARDLOSA">mocuadrillas #REF!</definedName>
    <definedName name="MO_ENCTCGUARDPLATEA">mocuadrillas #REF!</definedName>
    <definedName name="MO_ENCTCISTERNA">mocuadrillas #REF!</definedName>
    <definedName name="MO_ENCTCLOSA3AGUA">mocuadrillas #REF!</definedName>
    <definedName name="MO_ENCTCLOSAINCL1">mocuadrillas #REF!</definedName>
    <definedName name="MO_ENCTCLOSAINCL2">mocuadrillas #REF!</definedName>
    <definedName name="MO_ENCTCLOSAPLA">mocuadrillas #REF!</definedName>
    <definedName name="MO_ENCTCMUROCARA">mocuadrillas #REF!</definedName>
    <definedName name="MO_ENCTCORNIZALOSA">mocuadrillas #REF!</definedName>
    <definedName name="MO_ENCTCPERGOLA">mocuadrillas #REF!</definedName>
    <definedName name="MO_ENCTCRAMPA">mocuadrillas #REF!</definedName>
    <definedName name="MO_ENCTCVAH30">mocuadrillas #REF!</definedName>
    <definedName name="MO_ENCTCVIGA2040">mocuadrillas #REF!</definedName>
    <definedName name="MO_ENCTCVIGA3050">mocuadrillas #REF!</definedName>
    <definedName name="MO_ENCTCVIGA3060">mocuadrillas #REF!</definedName>
    <definedName name="MO_ENCTCVIGA4080">mocuadrillas #REF!</definedName>
    <definedName name="MO_ENCTCVIGAINV2040">mocuadrillas #REF!</definedName>
    <definedName name="MO_ENCTCVIGAINV2050">mocuadrillas #REF!</definedName>
    <definedName name="MO_ENCTCVIGAINV2080">mocuadrillas #REF!</definedName>
    <definedName name="MO_ENCTCVIGASMURO30">mocuadrillas #REF!</definedName>
    <definedName name="MO_ENCTCVIGASMURO50">mocuadrillas #REF!</definedName>
    <definedName name="MO_ENCTCVUE6">mocuadrillas #REF!</definedName>
    <definedName name="MO_ENCTCVUEINCL1D">mocuadrillas #REF!</definedName>
    <definedName name="MO_ENCTCVUEINCL2D">mocuadrillas #REF!</definedName>
    <definedName name="MO_ENCTCVUEINCL3D">mocuadrillas #REF!</definedName>
    <definedName name="MO_ENCTCVUEINCLMAS3D">mocuadrillas #REF!</definedName>
    <definedName name="MO_ENCTCVUEPLANO">mocuadrillas #REF!</definedName>
    <definedName name="MO_ESCACCGRA">mocuadrillas #REF!</definedName>
    <definedName name="MO_ESCHCH">mocuadrillas #REF!</definedName>
    <definedName name="MO_ESCREVCERCRI">mocuadrillas #REF!</definedName>
    <definedName name="MO_ESCREVCERIMP">mocuadrillas #REF!</definedName>
    <definedName name="MO_ESCREVMEZC">mocuadrillas #REF!</definedName>
    <definedName name="MO_ESCYREVLADR">mocuadrillas #REF!</definedName>
    <definedName name="MO_ESTRIAS">#REF!</definedName>
    <definedName name="MO_EXCRCOM3">mocuadrillas #REF!</definedName>
    <definedName name="MO_EXCRCOM5">mocuadrillas #REF!</definedName>
    <definedName name="MO_EXCRCOM7">mocuadrillas #REF!</definedName>
    <definedName name="MO_FINOHOR">#REF!</definedName>
    <definedName name="MO_FRAGUACHE">#REF!</definedName>
    <definedName name="MO_GOTEROCOL">#REF!</definedName>
    <definedName name="MO_GOTERORAN">#REF!</definedName>
    <definedName name="MO_LAVAUTINDUST">mocuadrillas #REF!</definedName>
    <definedName name="MO_LAVPULH15">mocuadrillas #REF!</definedName>
    <definedName name="MO_LAVPULMAS15">mocuadrillas #REF!</definedName>
    <definedName name="MO_LLENADOHUECOS20">#REF!</definedName>
    <definedName name="MO_MARCOCAOBA">mocuadrillas #REF!</definedName>
    <definedName name="MO_MARCOCTE">mocuadrillas #REF!</definedName>
    <definedName name="MO_MARCOMET">mocuadrillas #REF!</definedName>
    <definedName name="MO_MOLDEPREFMULT">mocuadrillas #REF!</definedName>
    <definedName name="MO_NATILLA">#REF!</definedName>
    <definedName name="MO_PAPSERV">mocuadrillas #REF!</definedName>
    <definedName name="MO_PLOMADICPISO2">mocuadrillas #REF!</definedName>
    <definedName name="MO_PLOMADICPISO3">mocuadrillas #REF!</definedName>
    <definedName name="MO_PLOMADICPISO47">mocuadrillas #REF!</definedName>
    <definedName name="MO_PLOMADICPISO710">mocuadrillas #REF!</definedName>
    <definedName name="MO_PLOMADICPISOMAS10">mocuadrillas #REF!</definedName>
    <definedName name="MO_POZOSEPT">mocuadrillas #REF!</definedName>
    <definedName name="MO_PTACORRER1">mocuadrillas #REF!</definedName>
    <definedName name="MO_PTACORRER2">mocuadrillas #REF!</definedName>
    <definedName name="MO_PTAMARCLLAV">mocuadrillas #REF!</definedName>
    <definedName name="MO_PTAPANEL">mocuadrillas #REF!</definedName>
    <definedName name="MO_PTAPINO">mocuadrillas #REF!</definedName>
    <definedName name="MO_PTAPLUM">mocuadrillas #REF!</definedName>
    <definedName name="MO_PTAPLY">mocuadrillas #REF!</definedName>
    <definedName name="MO_PTAVAIVEN">mocuadrillas #REF!</definedName>
    <definedName name="MO_REPELLOTECHO">#REF!</definedName>
    <definedName name="MO_REPISA">mocuadrillas #REF!</definedName>
    <definedName name="MO_RESANEFROT">#REF!</definedName>
    <definedName name="MO_REVESCLADR">mocuadrillas #REF!</definedName>
    <definedName name="MO_REVESCMOSA">mocuadrillas #REF!</definedName>
    <definedName name="MO_ROCANTOENC">#REF!</definedName>
    <definedName name="MO_RUSTICO">#REF!</definedName>
    <definedName name="MO_SUBAREPOL02">#REF!</definedName>
    <definedName name="MO_SUBFDAPOL02">#REF!</definedName>
    <definedName name="MO_SUBGRAPOL02">#REF!</definedName>
    <definedName name="MO_TAPACOLECMAS20">mocuadrillas #REF!</definedName>
    <definedName name="MO_TERMESCEM">mocuadrillas #REF!</definedName>
    <definedName name="MO_VENTHCESCAND">mocuadrillas #REF!</definedName>
    <definedName name="MO_VENTHNORM">mocuadrillas #REF!</definedName>
    <definedName name="MO_VERTEDAZULEJO">mocuadrillas #REF!</definedName>
    <definedName name="MO_VERTEDPUL">mocuadrillas #REF!</definedName>
    <definedName name="MO_VIOLINAR1CARA">#REF!</definedName>
    <definedName name="MO_ZABALETAPISO">#REF!</definedName>
    <definedName name="MOCARP">mocuadrillas #REF!</definedName>
    <definedName name="MOCARPCOLCON">mocuadrillas #REF!</definedName>
    <definedName name="MOCARPCOLCUACONF">mocuadrillas #REF!</definedName>
    <definedName name="MOCARPCOLCUAINST">mocuadrillas #REF!</definedName>
    <definedName name="MOCARPCOLINS">mocuadrillas #REF!</definedName>
    <definedName name="MOCARPCOLTAPAS">mocuadrillas #REF!</definedName>
    <definedName name="MOCARPDESENC">mocuadrillas #REF!</definedName>
    <definedName name="MOCARPESTVARIAS">mocuadrillas #REF!</definedName>
    <definedName name="MOCARPFALSOPISO">mocuadrillas #REF!</definedName>
    <definedName name="MOCARPMUROS">mocuadrillas #REF!</definedName>
    <definedName name="MOCARPOTROS">mocuadrillas #REF!</definedName>
    <definedName name="MOCARPTC">mocuadrillas #REF!</definedName>
    <definedName name="MOCARPTRABTERM">mocuadrillas #REF!</definedName>
    <definedName name="MOCARPVIGADINT">mocuadrillas #REF!</definedName>
    <definedName name="MOEBANIST">mocuadrillas #REF!</definedName>
    <definedName name="MOELECTSALWP">mocuadrillas #REF!</definedName>
    <definedName name="MOESCALONES">mocuadrillas #REF!</definedName>
    <definedName name="MOINSTACCES">mocuadrillas #REF!</definedName>
    <definedName name="MOINSTVENTANAS">mocuadrillas #REF!</definedName>
    <definedName name="MOLAVADEROS">mocuadrillas #REF!</definedName>
    <definedName name="MOPLOMAUMENTO">mocuadrillas #REF!</definedName>
    <definedName name="MOVARIOS">mocuadrillas #REF!</definedName>
    <definedName name="PercentComplete">PercentCompleteBeyond*PeriodInPlan</definedName>
    <definedName name="PercentCompleteBeyond">(#REF!=MEDIAN(#REF!,#REF!,#REF!+#REF!)*(#REF!&gt;0))*((#REF!&lt;(INT(#REF!+#REF!*#REF!)))+(#REF!=#REF!))*(#REF!&gt;0)</definedName>
    <definedName name="PeriodInActual">#REF!=MEDIAN(#REF!,#REF!,#REF!+#REF!-1)</definedName>
    <definedName name="PeriodInPlan">#REF!=MEDIAN(#REF!,#REF!,#REF!+#REF!-1)</definedName>
    <definedName name="Plan">PeriodInPlan*(#REF!&gt;0)</definedName>
    <definedName name="PLIGADORA2">#REF!</definedName>
    <definedName name="Print_Area_MI_2" localSheetId="0">#REF!</definedName>
    <definedName name="PROMEDIO" localSheetId="0">#REF!</definedName>
    <definedName name="PROP">#REF!</definedName>
    <definedName name="PROY">#REF!</definedName>
    <definedName name="PWINCHE2000K">#REF!</definedName>
    <definedName name="RNCARQSA">#REF!</definedName>
    <definedName name="RNCJAGS">#REF!</definedName>
    <definedName name="SALME">#N/A</definedName>
    <definedName name="TELJAGS">#REF!</definedName>
    <definedName name="_xlnm.Print_Titles" localSheetId="0">'PRESUP REV LIC'!$1:$9</definedName>
    <definedName name="USOSMADERA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94" i="2" l="1"/>
  <c r="F95" i="2"/>
  <c r="F96" i="2"/>
  <c r="F97" i="2"/>
  <c r="F98" i="2"/>
  <c r="F99" i="2"/>
  <c r="F100" i="2"/>
  <c r="F101" i="2"/>
  <c r="F102" i="2"/>
  <c r="F103" i="2"/>
  <c r="F104" i="2"/>
  <c r="F107" i="2"/>
  <c r="F108" i="2"/>
  <c r="F110" i="2"/>
  <c r="F113" i="2"/>
  <c r="F114" i="2"/>
  <c r="F106" i="2"/>
  <c r="F109" i="2"/>
  <c r="D943" i="2"/>
  <c r="F920" i="2"/>
  <c r="F919" i="2"/>
  <c r="F916" i="2"/>
  <c r="G916" i="2" s="1"/>
  <c r="F914" i="2"/>
  <c r="F913" i="2"/>
  <c r="C910" i="2"/>
  <c r="F910" i="2" s="1"/>
  <c r="C909" i="2"/>
  <c r="F909" i="2" s="1"/>
  <c r="F906" i="2"/>
  <c r="G906" i="2" s="1"/>
  <c r="F904" i="2"/>
  <c r="G904" i="2" s="1"/>
  <c r="F902" i="2"/>
  <c r="G902" i="2" s="1"/>
  <c r="F900" i="2"/>
  <c r="F899" i="2"/>
  <c r="F898" i="2"/>
  <c r="F897" i="2"/>
  <c r="F896" i="2"/>
  <c r="F895" i="2"/>
  <c r="F894" i="2"/>
  <c r="F893" i="2"/>
  <c r="F891" i="2"/>
  <c r="F890" i="2"/>
  <c r="F888" i="2"/>
  <c r="A888" i="2"/>
  <c r="F886" i="2"/>
  <c r="F885" i="2"/>
  <c r="F884" i="2"/>
  <c r="F883" i="2"/>
  <c r="F882" i="2"/>
  <c r="F881" i="2"/>
  <c r="F880" i="2"/>
  <c r="F879" i="2"/>
  <c r="F877" i="2"/>
  <c r="F876" i="2"/>
  <c r="F874" i="2"/>
  <c r="F873" i="2"/>
  <c r="F872" i="2"/>
  <c r="F871" i="2"/>
  <c r="F870" i="2"/>
  <c r="F869" i="2"/>
  <c r="F868" i="2"/>
  <c r="F867" i="2"/>
  <c r="A866" i="2"/>
  <c r="A875" i="2" s="1"/>
  <c r="F865" i="2"/>
  <c r="F864" i="2"/>
  <c r="F863" i="2"/>
  <c r="F798" i="2"/>
  <c r="F797" i="2"/>
  <c r="F795" i="2"/>
  <c r="F794" i="2"/>
  <c r="F793" i="2"/>
  <c r="F792" i="2"/>
  <c r="F791" i="2"/>
  <c r="F790" i="2"/>
  <c r="F789" i="2"/>
  <c r="F788" i="2"/>
  <c r="F787" i="2"/>
  <c r="F786" i="2"/>
  <c r="F785" i="2"/>
  <c r="F784" i="2"/>
  <c r="F783" i="2"/>
  <c r="F782" i="2"/>
  <c r="F778" i="2"/>
  <c r="F777" i="2"/>
  <c r="F776" i="2"/>
  <c r="F775" i="2"/>
  <c r="F774" i="2"/>
  <c r="F773" i="2"/>
  <c r="F772" i="2"/>
  <c r="F767" i="2"/>
  <c r="F766" i="2"/>
  <c r="C765" i="2"/>
  <c r="F765" i="2" s="1"/>
  <c r="F764" i="2"/>
  <c r="F762" i="2"/>
  <c r="F761" i="2"/>
  <c r="F760" i="2"/>
  <c r="F759" i="2"/>
  <c r="F758" i="2"/>
  <c r="F757" i="2"/>
  <c r="F756" i="2"/>
  <c r="F755" i="2"/>
  <c r="F754" i="2"/>
  <c r="F753" i="2"/>
  <c r="F752" i="2"/>
  <c r="F751" i="2"/>
  <c r="F750" i="2"/>
  <c r="F749" i="2"/>
  <c r="F748" i="2"/>
  <c r="F747" i="2"/>
  <c r="F746" i="2"/>
  <c r="F744" i="2"/>
  <c r="F743" i="2"/>
  <c r="F742" i="2"/>
  <c r="F741" i="2"/>
  <c r="F740" i="2"/>
  <c r="F739" i="2"/>
  <c r="F738" i="2"/>
  <c r="F737" i="2"/>
  <c r="F736" i="2"/>
  <c r="F735" i="2"/>
  <c r="F734" i="2"/>
  <c r="F733" i="2"/>
  <c r="F732" i="2"/>
  <c r="F731" i="2"/>
  <c r="F730" i="2"/>
  <c r="F729" i="2"/>
  <c r="F728" i="2"/>
  <c r="F727" i="2"/>
  <c r="F726" i="2"/>
  <c r="F725" i="2"/>
  <c r="F721" i="2"/>
  <c r="F720" i="2"/>
  <c r="F719" i="2"/>
  <c r="F718" i="2"/>
  <c r="F717" i="2"/>
  <c r="F715" i="2"/>
  <c r="F714" i="2"/>
  <c r="F713" i="2"/>
  <c r="F712" i="2"/>
  <c r="F710" i="2"/>
  <c r="F709" i="2"/>
  <c r="F707" i="2"/>
  <c r="F706" i="2"/>
  <c r="F705" i="2"/>
  <c r="F704" i="2"/>
  <c r="F703" i="2"/>
  <c r="F702" i="2"/>
  <c r="F701" i="2"/>
  <c r="F700" i="2"/>
  <c r="F698" i="2"/>
  <c r="F697" i="2"/>
  <c r="F693" i="2"/>
  <c r="F692" i="2"/>
  <c r="F691" i="2"/>
  <c r="F690" i="2"/>
  <c r="F689" i="2"/>
  <c r="F688" i="2"/>
  <c r="F687" i="2"/>
  <c r="F686" i="2"/>
  <c r="F685" i="2"/>
  <c r="F684" i="2"/>
  <c r="F679" i="2"/>
  <c r="F678" i="2"/>
  <c r="F677" i="2"/>
  <c r="F676" i="2"/>
  <c r="F675" i="2"/>
  <c r="F674" i="2"/>
  <c r="F673" i="2"/>
  <c r="F672" i="2"/>
  <c r="F671" i="2"/>
  <c r="F670" i="2"/>
  <c r="F669" i="2"/>
  <c r="F668" i="2"/>
  <c r="F666" i="2"/>
  <c r="F665" i="2"/>
  <c r="F664" i="2"/>
  <c r="F663" i="2"/>
  <c r="F662" i="2"/>
  <c r="F661" i="2"/>
  <c r="F660" i="2"/>
  <c r="F659" i="2"/>
  <c r="F658" i="2"/>
  <c r="F657" i="2"/>
  <c r="F656" i="2"/>
  <c r="F655" i="2"/>
  <c r="F654" i="2"/>
  <c r="F650" i="2"/>
  <c r="F649" i="2"/>
  <c r="F648" i="2"/>
  <c r="F647" i="2"/>
  <c r="F646" i="2"/>
  <c r="F645" i="2"/>
  <c r="F644" i="2"/>
  <c r="F640" i="2"/>
  <c r="F639" i="2"/>
  <c r="C638" i="2"/>
  <c r="F638" i="2" s="1"/>
  <c r="F637" i="2"/>
  <c r="F634" i="2"/>
  <c r="C633" i="2"/>
  <c r="C635" i="2" s="1"/>
  <c r="F635" i="2" s="1"/>
  <c r="F632" i="2"/>
  <c r="F631" i="2"/>
  <c r="F630" i="2"/>
  <c r="F629" i="2"/>
  <c r="F628" i="2"/>
  <c r="F627" i="2"/>
  <c r="F626" i="2"/>
  <c r="F625" i="2"/>
  <c r="F624" i="2"/>
  <c r="F623" i="2"/>
  <c r="F622" i="2"/>
  <c r="F621" i="2"/>
  <c r="F620" i="2"/>
  <c r="F619" i="2"/>
  <c r="F617" i="2"/>
  <c r="F616" i="2"/>
  <c r="C614" i="2"/>
  <c r="C615" i="2" s="1"/>
  <c r="F615" i="2" s="1"/>
  <c r="F613" i="2"/>
  <c r="F612" i="2"/>
  <c r="F611" i="2"/>
  <c r="F610" i="2"/>
  <c r="F609" i="2"/>
  <c r="F608" i="2"/>
  <c r="F607" i="2"/>
  <c r="F606" i="2"/>
  <c r="F605" i="2"/>
  <c r="F604" i="2"/>
  <c r="F603" i="2"/>
  <c r="F602" i="2"/>
  <c r="F601" i="2"/>
  <c r="F600" i="2"/>
  <c r="F599" i="2"/>
  <c r="F595" i="2"/>
  <c r="F594" i="2"/>
  <c r="F592" i="2"/>
  <c r="F591" i="2"/>
  <c r="F590" i="2"/>
  <c r="F589" i="2"/>
  <c r="F588" i="2"/>
  <c r="F587" i="2"/>
  <c r="F585" i="2"/>
  <c r="F584" i="2"/>
  <c r="F582" i="2"/>
  <c r="F581" i="2"/>
  <c r="F580" i="2"/>
  <c r="F579" i="2"/>
  <c r="F578" i="2"/>
  <c r="F577" i="2"/>
  <c r="F576" i="2"/>
  <c r="F575" i="2"/>
  <c r="F573" i="2"/>
  <c r="F572" i="2"/>
  <c r="F567" i="2"/>
  <c r="F566" i="2"/>
  <c r="F565" i="2"/>
  <c r="F564" i="2"/>
  <c r="F563" i="2"/>
  <c r="F562" i="2"/>
  <c r="F561" i="2"/>
  <c r="F560" i="2"/>
  <c r="F559" i="2"/>
  <c r="F558" i="2"/>
  <c r="F557" i="2"/>
  <c r="F553" i="2"/>
  <c r="F552" i="2"/>
  <c r="F551" i="2"/>
  <c r="F550" i="2"/>
  <c r="F549" i="2"/>
  <c r="F548" i="2"/>
  <c r="F547" i="2"/>
  <c r="F546" i="2"/>
  <c r="F545" i="2"/>
  <c r="F544" i="2"/>
  <c r="F543" i="2"/>
  <c r="F542" i="2"/>
  <c r="F541" i="2"/>
  <c r="F540" i="2"/>
  <c r="F539" i="2"/>
  <c r="F538" i="2"/>
  <c r="F537" i="2"/>
  <c r="F536" i="2"/>
  <c r="F535" i="2"/>
  <c r="F534" i="2"/>
  <c r="F532" i="2"/>
  <c r="F531" i="2"/>
  <c r="F530" i="2"/>
  <c r="F529" i="2"/>
  <c r="F528" i="2"/>
  <c r="F524" i="2"/>
  <c r="F523" i="2"/>
  <c r="F522" i="2"/>
  <c r="F521" i="2"/>
  <c r="F520" i="2"/>
  <c r="F519" i="2"/>
  <c r="F518" i="2"/>
  <c r="F513" i="2"/>
  <c r="F510" i="2"/>
  <c r="F507" i="2"/>
  <c r="C506" i="2"/>
  <c r="C508" i="2" s="1"/>
  <c r="F508" i="2" s="1"/>
  <c r="F503" i="2"/>
  <c r="F502" i="2"/>
  <c r="C501" i="2"/>
  <c r="C504" i="2" s="1"/>
  <c r="F504" i="2" s="1"/>
  <c r="C496" i="2"/>
  <c r="C499" i="2" s="1"/>
  <c r="F499" i="2" s="1"/>
  <c r="F495" i="2"/>
  <c r="F493" i="2"/>
  <c r="F492" i="2"/>
  <c r="F490" i="2"/>
  <c r="F489" i="2"/>
  <c r="C487" i="2"/>
  <c r="C488" i="2" s="1"/>
  <c r="F486" i="2"/>
  <c r="F485" i="2"/>
  <c r="F484" i="2"/>
  <c r="F483" i="2"/>
  <c r="F482" i="2"/>
  <c r="F481" i="2"/>
  <c r="F480" i="2"/>
  <c r="F479" i="2"/>
  <c r="F478" i="2"/>
  <c r="F477" i="2"/>
  <c r="F476" i="2"/>
  <c r="F475" i="2"/>
  <c r="F474" i="2"/>
  <c r="F473" i="2"/>
  <c r="F472" i="2"/>
  <c r="F471" i="2"/>
  <c r="F466" i="2"/>
  <c r="F465" i="2"/>
  <c r="F464" i="2"/>
  <c r="F463" i="2"/>
  <c r="G441" i="2"/>
  <c r="G426" i="2"/>
  <c r="G402" i="2"/>
  <c r="F391" i="2"/>
  <c r="F388" i="2"/>
  <c r="F386" i="2"/>
  <c r="C385" i="2"/>
  <c r="F385" i="2" s="1"/>
  <c r="F381" i="2"/>
  <c r="F380" i="2"/>
  <c r="C379" i="2"/>
  <c r="C382" i="2" s="1"/>
  <c r="F382" i="2" s="1"/>
  <c r="C374" i="2"/>
  <c r="C376" i="2" s="1"/>
  <c r="F376" i="2" s="1"/>
  <c r="F373" i="2"/>
  <c r="F372" i="2"/>
  <c r="F371" i="2"/>
  <c r="F369" i="2"/>
  <c r="F368" i="2"/>
  <c r="C366" i="2"/>
  <c r="C367" i="2" s="1"/>
  <c r="F367" i="2" s="1"/>
  <c r="F365" i="2"/>
  <c r="F364" i="2"/>
  <c r="F363" i="2"/>
  <c r="F362" i="2"/>
  <c r="F361" i="2"/>
  <c r="F359" i="2"/>
  <c r="F358" i="2"/>
  <c r="F357" i="2"/>
  <c r="F356" i="2"/>
  <c r="F355" i="2"/>
  <c r="F354" i="2"/>
  <c r="F353" i="2"/>
  <c r="F352" i="2"/>
  <c r="F351" i="2"/>
  <c r="F350" i="2"/>
  <c r="F349" i="2"/>
  <c r="F344" i="2"/>
  <c r="F343" i="2"/>
  <c r="F342" i="2"/>
  <c r="F341" i="2"/>
  <c r="F340" i="2"/>
  <c r="F339" i="2"/>
  <c r="F337" i="2"/>
  <c r="F336" i="2"/>
  <c r="F334" i="2"/>
  <c r="F333" i="2"/>
  <c r="F331" i="2"/>
  <c r="F330" i="2"/>
  <c r="F329" i="2"/>
  <c r="F328" i="2"/>
  <c r="F327" i="2"/>
  <c r="F326" i="2"/>
  <c r="F325" i="2"/>
  <c r="F324" i="2"/>
  <c r="F322" i="2"/>
  <c r="F321" i="2"/>
  <c r="F302" i="2"/>
  <c r="F301" i="2"/>
  <c r="F300" i="2"/>
  <c r="F299" i="2"/>
  <c r="F298" i="2"/>
  <c r="F297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C278" i="2"/>
  <c r="F278" i="2" s="1"/>
  <c r="F277" i="2"/>
  <c r="F273" i="2"/>
  <c r="F272" i="2"/>
  <c r="F271" i="2"/>
  <c r="F270" i="2"/>
  <c r="F269" i="2"/>
  <c r="F268" i="2"/>
  <c r="F267" i="2"/>
  <c r="F261" i="2"/>
  <c r="F258" i="2"/>
  <c r="F256" i="2"/>
  <c r="C255" i="2"/>
  <c r="C257" i="2" s="1"/>
  <c r="F257" i="2" s="1"/>
  <c r="F252" i="2"/>
  <c r="F250" i="2"/>
  <c r="C249" i="2"/>
  <c r="C253" i="2" s="1"/>
  <c r="F253" i="2" s="1"/>
  <c r="C244" i="2"/>
  <c r="C247" i="2" s="1"/>
  <c r="F247" i="2" s="1"/>
  <c r="F243" i="2"/>
  <c r="F242" i="2"/>
  <c r="F241" i="2"/>
  <c r="F239" i="2"/>
  <c r="F238" i="2"/>
  <c r="C236" i="2"/>
  <c r="C237" i="2" s="1"/>
  <c r="F235" i="2"/>
  <c r="F234" i="2"/>
  <c r="F233" i="2"/>
  <c r="F232" i="2"/>
  <c r="F231" i="2"/>
  <c r="F230" i="2"/>
  <c r="F229" i="2"/>
  <c r="F228" i="2"/>
  <c r="F227" i="2"/>
  <c r="F226" i="2"/>
  <c r="F224" i="2"/>
  <c r="F223" i="2"/>
  <c r="F222" i="2"/>
  <c r="F221" i="2"/>
  <c r="F220" i="2"/>
  <c r="F219" i="2"/>
  <c r="G214" i="2"/>
  <c r="G188" i="2"/>
  <c r="G173" i="2"/>
  <c r="F143" i="2"/>
  <c r="G149" i="2" s="1"/>
  <c r="F136" i="2"/>
  <c r="F133" i="2"/>
  <c r="F130" i="2"/>
  <c r="C129" i="2"/>
  <c r="F129" i="2" s="1"/>
  <c r="F126" i="2"/>
  <c r="F125" i="2"/>
  <c r="C124" i="2"/>
  <c r="C127" i="2" s="1"/>
  <c r="F127" i="2" s="1"/>
  <c r="C119" i="2"/>
  <c r="C121" i="2" s="1"/>
  <c r="F121" i="2" s="1"/>
  <c r="F118" i="2"/>
  <c r="F117" i="2"/>
  <c r="F116" i="2"/>
  <c r="C111" i="2"/>
  <c r="F111" i="2" s="1"/>
  <c r="F90" i="2"/>
  <c r="F89" i="2"/>
  <c r="F88" i="2"/>
  <c r="F87" i="2"/>
  <c r="F86" i="2"/>
  <c r="F85" i="2"/>
  <c r="F84" i="2"/>
  <c r="F83" i="2"/>
  <c r="C81" i="2"/>
  <c r="F81" i="2" s="1"/>
  <c r="F80" i="2"/>
  <c r="F77" i="2"/>
  <c r="F76" i="2"/>
  <c r="F75" i="2"/>
  <c r="F74" i="2"/>
  <c r="F73" i="2"/>
  <c r="F72" i="2"/>
  <c r="F71" i="2"/>
  <c r="F70" i="2"/>
  <c r="F68" i="2"/>
  <c r="F67" i="2"/>
  <c r="F62" i="2"/>
  <c r="F61" i="2"/>
  <c r="F60" i="2"/>
  <c r="F59" i="2"/>
  <c r="F57" i="2"/>
  <c r="F56" i="2"/>
  <c r="F55" i="2"/>
  <c r="F54" i="2"/>
  <c r="F53" i="2"/>
  <c r="F52" i="2"/>
  <c r="F51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2" i="2"/>
  <c r="F31" i="2"/>
  <c r="F30" i="2"/>
  <c r="F29" i="2"/>
  <c r="F28" i="2"/>
  <c r="F27" i="2"/>
  <c r="F26" i="2"/>
  <c r="F21" i="2"/>
  <c r="F20" i="2"/>
  <c r="F19" i="2"/>
  <c r="F18" i="2"/>
  <c r="F17" i="2"/>
  <c r="F16" i="2"/>
  <c r="F15" i="2"/>
  <c r="C387" i="2" l="1"/>
  <c r="F387" i="2" s="1"/>
  <c r="F236" i="2"/>
  <c r="G886" i="2"/>
  <c r="F379" i="2"/>
  <c r="F119" i="2"/>
  <c r="C122" i="2"/>
  <c r="F122" i="2" s="1"/>
  <c r="G864" i="2"/>
  <c r="G273" i="2"/>
  <c r="C377" i="2"/>
  <c r="F377" i="2" s="1"/>
  <c r="G910" i="2"/>
  <c r="G62" i="2"/>
  <c r="C112" i="2"/>
  <c r="G302" i="2"/>
  <c r="G920" i="2"/>
  <c r="C497" i="2"/>
  <c r="F497" i="2" s="1"/>
  <c r="G553" i="2"/>
  <c r="G595" i="2"/>
  <c r="G679" i="2"/>
  <c r="G766" i="2"/>
  <c r="F124" i="2"/>
  <c r="F255" i="2"/>
  <c r="G567" i="2"/>
  <c r="F633" i="2"/>
  <c r="G650" i="2"/>
  <c r="G778" i="2"/>
  <c r="G872" i="2"/>
  <c r="G900" i="2"/>
  <c r="G914" i="2"/>
  <c r="G46" i="2"/>
  <c r="G344" i="2"/>
  <c r="F366" i="2"/>
  <c r="F374" i="2"/>
  <c r="G524" i="2"/>
  <c r="C245" i="2"/>
  <c r="F245" i="2" s="1"/>
  <c r="C375" i="2"/>
  <c r="F375" i="2" s="1"/>
  <c r="G721" i="2"/>
  <c r="G466" i="2"/>
  <c r="F506" i="2"/>
  <c r="C511" i="2"/>
  <c r="F488" i="2"/>
  <c r="C259" i="2"/>
  <c r="F237" i="2"/>
  <c r="G90" i="2"/>
  <c r="C131" i="2"/>
  <c r="F131" i="2" s="1"/>
  <c r="C389" i="2"/>
  <c r="F487" i="2"/>
  <c r="C120" i="2"/>
  <c r="F120" i="2" s="1"/>
  <c r="F244" i="2"/>
  <c r="F249" i="2"/>
  <c r="F496" i="2"/>
  <c r="F501" i="2"/>
  <c r="C246" i="2"/>
  <c r="F246" i="2" s="1"/>
  <c r="C498" i="2"/>
  <c r="F498" i="2" s="1"/>
  <c r="G21" i="2"/>
  <c r="F614" i="2"/>
  <c r="C134" i="2" l="1"/>
  <c r="F112" i="2"/>
  <c r="G922" i="2"/>
  <c r="G639" i="2"/>
  <c r="G641" i="2" s="1"/>
  <c r="C260" i="2"/>
  <c r="F260" i="2" s="1"/>
  <c r="F259" i="2"/>
  <c r="G261" i="2" s="1"/>
  <c r="G263" i="2" s="1"/>
  <c r="C390" i="2"/>
  <c r="F390" i="2" s="1"/>
  <c r="F389" i="2"/>
  <c r="G391" i="2" s="1"/>
  <c r="G393" i="2" s="1"/>
  <c r="C512" i="2"/>
  <c r="F512" i="2" s="1"/>
  <c r="F511" i="2"/>
  <c r="G513" i="2" l="1"/>
  <c r="G515" i="2" s="1"/>
  <c r="C135" i="2"/>
  <c r="F135" i="2" s="1"/>
  <c r="F134" i="2"/>
  <c r="G136" i="2" l="1"/>
  <c r="G138" i="2" s="1"/>
  <c r="G925" i="2" s="1"/>
  <c r="G926" i="2"/>
  <c r="F932" i="2" l="1"/>
  <c r="F931" i="2"/>
  <c r="F930" i="2"/>
  <c r="F929" i="2"/>
  <c r="G943" i="2"/>
  <c r="G945" i="2"/>
  <c r="G941" i="2"/>
  <c r="F928" i="2"/>
  <c r="F933" i="2"/>
  <c r="G935" i="2" l="1"/>
  <c r="G947" i="2"/>
  <c r="G939" i="2" l="1"/>
  <c r="G937" i="2"/>
  <c r="G949" i="2" l="1"/>
</calcChain>
</file>

<file path=xl/sharedStrings.xml><?xml version="1.0" encoding="utf-8"?>
<sst xmlns="http://schemas.openxmlformats.org/spreadsheetml/2006/main" count="2315" uniqueCount="473">
  <si>
    <t xml:space="preserve">CORPORACIÓN DEL ACUEDUCTO Y ALCANTARILLADO DE SANTO DOMINGO </t>
  </si>
  <si>
    <t>* * *  C. A. A. S. D.  * * *</t>
  </si>
  <si>
    <t>Unidad Ejecutora de Proyectos</t>
  </si>
  <si>
    <t>2020-40 UEP</t>
  </si>
  <si>
    <t xml:space="preserve">                       PRESUPUESTO: CONSTRUCCION CAMPO DE POZOS Y RED DE DISTRIBUCION DE AGUA POTABLE EN TUEBRIAS DE Ø6" Y Ø4" PVC SDR-21, PARA EL SECTOR COLINA DEL ARROYO II. SANTO DOMINGO NORTE  (Departamento Noroeste)</t>
  </si>
  <si>
    <t>No.</t>
  </si>
  <si>
    <t>PARTIDAS</t>
  </si>
  <si>
    <t>CANT.</t>
  </si>
  <si>
    <t>UD</t>
  </si>
  <si>
    <t>P.U. RD$</t>
  </si>
  <si>
    <t>VALOR RD$</t>
  </si>
  <si>
    <t>SUB TOTAL
 RD$</t>
  </si>
  <si>
    <t>FASE A.-</t>
  </si>
  <si>
    <t>CONSTRUCCION, ELECTRIFICACION Y EQUIPAMIENTO DE POZO #1</t>
  </si>
  <si>
    <t>A1.-</t>
  </si>
  <si>
    <t>POZO #1</t>
  </si>
  <si>
    <t>1.-</t>
  </si>
  <si>
    <t>CONSTRUCCION DE POZO  A PERCUSION PERFORADO EN Ø12", ENCAMISADO EN Ø 10"  ACERO Y 220 PIES DE PROFUNDIDAD,  PARA EL POZO #1</t>
  </si>
  <si>
    <t>1.1.-</t>
  </si>
  <si>
    <t>Perforación de pozo en Ø10" Acero</t>
  </si>
  <si>
    <t>PL</t>
  </si>
  <si>
    <t>1.2.-</t>
  </si>
  <si>
    <t xml:space="preserve">Hincado de tuberia Ø10" Acero, e= 3/8" </t>
  </si>
  <si>
    <t>1.3.-</t>
  </si>
  <si>
    <t>Ranurado de  tuberia de Ø10" Acero, e=  3/8"</t>
  </si>
  <si>
    <t>1.4.-</t>
  </si>
  <si>
    <t>Suministro de zapata</t>
  </si>
  <si>
    <t>1.5.-</t>
  </si>
  <si>
    <t>Sumininstro de  tuberia Ø10" Acero, e=  3/8"</t>
  </si>
  <si>
    <t>1.6.-</t>
  </si>
  <si>
    <t>Desarrollo por pistoneo</t>
  </si>
  <si>
    <t>1.7.-</t>
  </si>
  <si>
    <t>Prueba de bombeo por 48 horas</t>
  </si>
  <si>
    <t>2.-</t>
  </si>
  <si>
    <t>ELECTRIFICACION PRIMARIA:</t>
  </si>
  <si>
    <t>2.1.-</t>
  </si>
  <si>
    <t>Suministro de:</t>
  </si>
  <si>
    <t>2.1.1.-</t>
  </si>
  <si>
    <t>2.1.2.-</t>
  </si>
  <si>
    <t>33 ML de  3 Linaeas de Alambre URD # 2  C u . 33%</t>
  </si>
  <si>
    <t>2.1.3.-</t>
  </si>
  <si>
    <t xml:space="preserve">Estructura  MT – 301/C  </t>
  </si>
  <si>
    <t>2.1.4.-</t>
  </si>
  <si>
    <t>Estructura HA -100B</t>
  </si>
  <si>
    <t>2.1.5.-</t>
  </si>
  <si>
    <t xml:space="preserve">Aterrizaje Completo </t>
  </si>
  <si>
    <t>PA</t>
  </si>
  <si>
    <t>2.1.6.-</t>
  </si>
  <si>
    <t xml:space="preserve">Estructura  MT – 302/C  </t>
  </si>
  <si>
    <t>2.1.7.-</t>
  </si>
  <si>
    <t>Cut Out de 200 Amps. A 15 KV</t>
  </si>
  <si>
    <t>2.1.8.-</t>
  </si>
  <si>
    <t>Pararrayo 9 KV</t>
  </si>
  <si>
    <t>2.1.9.-</t>
  </si>
  <si>
    <t>Condulet de Ø3"</t>
  </si>
  <si>
    <t>2.1.10.-</t>
  </si>
  <si>
    <t>El Bow Conector para URD Aislado 15 KV.</t>
  </si>
  <si>
    <t>2.1.11.-</t>
  </si>
  <si>
    <t>Terminación Exterior Completa para URD  (Espiga y Varilla)</t>
  </si>
  <si>
    <t>2.1.12.-</t>
  </si>
  <si>
    <t>Fusible Tipo Vela de 15 KV.</t>
  </si>
  <si>
    <t>2.1.13.-</t>
  </si>
  <si>
    <t>Soporte  tipo Planchuela para  Cut Out y Pararrayo</t>
  </si>
  <si>
    <t>2.1.14.-</t>
  </si>
  <si>
    <t>Soporte  tipo  L  para  Cut Out y Pararrayo</t>
  </si>
  <si>
    <t>2.1.15.-</t>
  </si>
  <si>
    <t xml:space="preserve">Soporte Trifásico  para  URD </t>
  </si>
  <si>
    <t>2.1.16.-</t>
  </si>
  <si>
    <t xml:space="preserve">Tuberia de  Ø3" x 19'  PVC SDR 26  </t>
  </si>
  <si>
    <t>2.1.17.-</t>
  </si>
  <si>
    <t>Tuberia de Ø3" x 10' IMC,  Con sus Couplimg</t>
  </si>
  <si>
    <t>2.1.18.-</t>
  </si>
  <si>
    <r>
      <rPr>
        <b/>
        <sz val="14"/>
        <rFont val="Times New Roman"/>
        <family val="1"/>
        <charset val="1"/>
      </rPr>
      <t xml:space="preserve">Miscelaneos: </t>
    </r>
    <r>
      <rPr>
        <sz val="14"/>
        <rFont val="Times New Roman"/>
        <family val="1"/>
        <charset val="1"/>
      </rPr>
      <t>Incluye: 1.00  Rollos Cinta Aviso de Peligro, 2.00 Adaptadores de  Ø3" PVC  Hembra, 42.00 Curvas de Ø3" PVC ,  1.00 Tapones Ciegos de Ø3" PVC , 5.00 Libras de Soga Nilón de 3/8", 4.00 Abrazaderas Unistrut de Ø3", 1.00 Soporte Unistrut de 3/4" x 10´, etc.</t>
    </r>
  </si>
  <si>
    <t>2.2.-</t>
  </si>
  <si>
    <t xml:space="preserve">Excavación de Zanja en Calle Asfaltada y Acera de  0.60 mt x 1.20 mt x 11.00 mt, (incluye una Reposición de  Asiento de arena  Itabo Normal de 0.60 mt x 0.20 mt x 11.00 mts y colocación de Block de 6" ) </t>
  </si>
  <si>
    <t>2.3.-</t>
  </si>
  <si>
    <t>Mano de Obra 20%</t>
  </si>
  <si>
    <t>3.-</t>
  </si>
  <si>
    <t>ELECTRIFICACION SECUNDARIA:</t>
  </si>
  <si>
    <t>3.1.-</t>
  </si>
  <si>
    <t>3.1.1.-</t>
  </si>
  <si>
    <t>15 PL de Alimentador A0, desde el Transformador hasta Enclouset Principal. Formado por: 1 THHN No. 2 ST por fases., 2 THHN No. 4 Neutro Y Tierra  en Tuberia IMC de Ø2"</t>
  </si>
  <si>
    <t>3.1.2.-</t>
  </si>
  <si>
    <t>25 PL de Alimentador A1, desde el Transformador  desde  Enclouset al panel  Principal. Formado por: 1 THHN No. 2 ST por fases, 2 THHN No. 4 Neutro Y Tierra  en Tuberia IMC  de Ø2"</t>
  </si>
  <si>
    <t>3.1.3.-</t>
  </si>
  <si>
    <t>Panel de Control Directo  a las Lineas para Motobomba de 15 H.P.,  460V, Trifásico 20.8 Amps., (Incluye :1.00 Breaker 60 Amps, 3.00 polos Industrial marca EATON o similar, 1 .00 Arrancador Magnéctico de 40 Amps.,  bobina de 115V  marca EATON ó similar,  1.00 Relay Térmico, Protector de Fases contra pérdidas e Inversión de fases marca  DIVERSIFIED ELECTRINICS o similar,  Transformador  para Circuito de Control 460V/115V, 100 VA, 1.00 Apartarrayo Secundario, control de nivel  por electrodos marca METEK o similar, 1.00 pulsador de arranque y paro  1 Luces Indicadoras marcha,1.00 Cubierta Metálica de ensamble local.</t>
  </si>
  <si>
    <t>3.1.4.-</t>
  </si>
  <si>
    <t>Sub Franlin Electric con Cubierta individual</t>
  </si>
  <si>
    <t>3.1.5.-</t>
  </si>
  <si>
    <t>Cable Sumergible # 6/4 hilos, marca KALAS o similar</t>
  </si>
  <si>
    <t>3.1.6.-</t>
  </si>
  <si>
    <t>Cable goma  # 14/2 hilos</t>
  </si>
  <si>
    <t>3.1.7.-</t>
  </si>
  <si>
    <t>Lamprara Led de 200W 100-250V incluye Br´azo de  6</t>
  </si>
  <si>
    <t>3.1.8.-</t>
  </si>
  <si>
    <t>Salida de Luces  de  para Lampara Tipo Poste</t>
  </si>
  <si>
    <t>3.1.9.-</t>
  </si>
  <si>
    <t>Poste para Lampara de 15´ en Perfil 4´´ x 4´´ con base de Hormigón</t>
  </si>
  <si>
    <t>3.1.10.-</t>
  </si>
  <si>
    <t>Suministro e Instalación de Transformador Seco de 1 KVA 460/120-240V</t>
  </si>
  <si>
    <t>3.2.-</t>
  </si>
  <si>
    <t xml:space="preserve">Mano de Obra </t>
  </si>
  <si>
    <t>4.-</t>
  </si>
  <si>
    <t>INSTALACION EQUIPO DE BOMBEO Y CONSTRUCCION DE DESCARGA</t>
  </si>
  <si>
    <t>4.1.-</t>
  </si>
  <si>
    <t>4.1.1.-</t>
  </si>
  <si>
    <t xml:space="preserve">Electrobomba Sumergible de 5 Estapa, marca APEC o similar, con cheque Integrado, Construción todos en Acero Inoxidable, Capacidad: 34.5 M3/Hr. (152 GMP)  Vs.76.5 Mts.( 250´ T.D.H.), 3450  RPM, incluye  un Motor Sumergible FRANKLIN ELECTRIC o similar de  de 15 H.P., 460 V,TRIFASICO  60Hz.,  F.S.  1.15,Tipo Sand Fighter. 28 Amps.  23.7 Amps. maximo  </t>
  </si>
  <si>
    <t>4.1.2.-</t>
  </si>
  <si>
    <t xml:space="preserve">Tuberia de Hierro Negro de Ø4" </t>
  </si>
  <si>
    <t>4.1.3.-</t>
  </si>
  <si>
    <t>Niple de Hierro Negro de:</t>
  </si>
  <si>
    <t>4.1.3.1.-</t>
  </si>
  <si>
    <t xml:space="preserve"> Ø4" x12" Platillado en Ambos Extremos</t>
  </si>
  <si>
    <t>4.1.3.2.-</t>
  </si>
  <si>
    <t xml:space="preserve"> Ø4" x12" Platillado en un Extremo</t>
  </si>
  <si>
    <t>4.1.3.3.-</t>
  </si>
  <si>
    <t xml:space="preserve"> Ø3" x12" Platillado en un Extremo</t>
  </si>
  <si>
    <t>4.1.4.-</t>
  </si>
  <si>
    <t>Tee Ø4" x Ø4" HN (Platillada)</t>
  </si>
  <si>
    <t>4.1.5.-</t>
  </si>
  <si>
    <t>Codo Ø10" x 90° HN (Platilado)</t>
  </si>
  <si>
    <t>4.1.6.-</t>
  </si>
  <si>
    <t>Salida Manometrica completa Incluyendo Valvula de aire de 3/4''</t>
  </si>
  <si>
    <t>4.1.7.-</t>
  </si>
  <si>
    <t>Zeta  Ø4" x 1.50 mts de desarrollo H. N.</t>
  </si>
  <si>
    <t>4.1.8.-</t>
  </si>
  <si>
    <t>Cabezal Tipo Cuello de ganzo en Ø4" Platillado</t>
  </si>
  <si>
    <t>4.1.9.-</t>
  </si>
  <si>
    <t>Juntas de :</t>
  </si>
  <si>
    <t>4.1.9.1.-</t>
  </si>
  <si>
    <t>Dresser de Ø4"</t>
  </si>
  <si>
    <t>4.1.9.2.-</t>
  </si>
  <si>
    <t xml:space="preserve">Goma de Ø4" </t>
  </si>
  <si>
    <t xml:space="preserve">  4.1.10.-</t>
  </si>
  <si>
    <t>Valvulas de Compuerta de:</t>
  </si>
  <si>
    <t>4.1.10.1.-</t>
  </si>
  <si>
    <t xml:space="preserve">Ø4", HF, platillada, de Vastago Ascendente (Completa)  </t>
  </si>
  <si>
    <t>4.1.10.2.-</t>
  </si>
  <si>
    <t xml:space="preserve">Ø3", HF, platillada, de Vastago Ascendente (Completa)  </t>
  </si>
  <si>
    <t>4.1.10.3.-</t>
  </si>
  <si>
    <t>Check Horizontal de Ø4",  HF, Platillado</t>
  </si>
  <si>
    <t>4.1.10.4.-</t>
  </si>
  <si>
    <t>Inductor de Flujo de Ø6"</t>
  </si>
  <si>
    <t>4.1.10.5.-</t>
  </si>
  <si>
    <t>Tornillo de Ø 5/8" x 3 1/2 "con su tuerca</t>
  </si>
  <si>
    <t>4.2.-</t>
  </si>
  <si>
    <t>4.3.-</t>
  </si>
  <si>
    <t>4.4.-</t>
  </si>
  <si>
    <t>Pintura para Descarga</t>
  </si>
  <si>
    <t>5.-</t>
  </si>
  <si>
    <t>CONSTRUCCION DE CASETA DE PANEL ELECTRICO (2.30 x 3.00 x 2.70 mts)</t>
  </si>
  <si>
    <t>5.1.-</t>
  </si>
  <si>
    <t>Limpieza y Replanteo:</t>
  </si>
  <si>
    <t>5.1.1.-</t>
  </si>
  <si>
    <t xml:space="preserve">Limpieza y Replateo </t>
  </si>
  <si>
    <t>5.2.-</t>
  </si>
  <si>
    <t>Movimiento de Tierra:</t>
  </si>
  <si>
    <t>5.2.1.-</t>
  </si>
  <si>
    <t>Extracción de Capa Vegetal de Terreno                     (3.00 mts x 2.30 mts)  H=0.30 mts.</t>
  </si>
  <si>
    <t>M2</t>
  </si>
  <si>
    <t>5.2.2.-</t>
  </si>
  <si>
    <t>Excavacion Zapata de Muros de Bloques de 6"</t>
  </si>
  <si>
    <t>M3</t>
  </si>
  <si>
    <t>5.2.3.-</t>
  </si>
  <si>
    <t>Relleno Reposición (manual)</t>
  </si>
  <si>
    <t>5.2.4.-</t>
  </si>
  <si>
    <t>Bote de Material Sobrante (e=1.25)</t>
  </si>
  <si>
    <t>5.3.-</t>
  </si>
  <si>
    <t>Hormigon Armado en:</t>
  </si>
  <si>
    <t>5.3.1.-</t>
  </si>
  <si>
    <t>Zapata  Muros  de 6" (0.45 x 0.25 mts)</t>
  </si>
  <si>
    <t>5.3.2.-</t>
  </si>
  <si>
    <t>Viga de Amarre (A.N.P.) (0.15 x 0.20 mts)</t>
  </si>
  <si>
    <t>5.3.3.-</t>
  </si>
  <si>
    <t>Losa  maciza ( e=0.15 mts)</t>
  </si>
  <si>
    <t>5.3.4.-</t>
  </si>
  <si>
    <t>Dintel (0.20 x 0.20 mts)</t>
  </si>
  <si>
    <t>5.4.-</t>
  </si>
  <si>
    <t>Muros de Bloques de:</t>
  </si>
  <si>
    <t>5.4.1.-</t>
  </si>
  <si>
    <t xml:space="preserve">6"  B.N.P.  </t>
  </si>
  <si>
    <t>5.4.2.-</t>
  </si>
  <si>
    <t xml:space="preserve">6" S.N.P. </t>
  </si>
  <si>
    <t>5.5.-</t>
  </si>
  <si>
    <t>Terminacion se Superficies:</t>
  </si>
  <si>
    <t>5.5.1.-</t>
  </si>
  <si>
    <t>Fraguache en Losa y vigas</t>
  </si>
  <si>
    <t>5.5.2.-</t>
  </si>
  <si>
    <t>Fraguache en Muros</t>
  </si>
  <si>
    <t>5.5.3.-</t>
  </si>
  <si>
    <t>Pañete en Losa y Vigas</t>
  </si>
  <si>
    <t>5.5.4.-</t>
  </si>
  <si>
    <t xml:space="preserve">Pañete en Muros </t>
  </si>
  <si>
    <t>5.5.5.-</t>
  </si>
  <si>
    <t>Cantos en General</t>
  </si>
  <si>
    <t>ML</t>
  </si>
  <si>
    <t>5.6.-</t>
  </si>
  <si>
    <t>Terminacion de Pisos:</t>
  </si>
  <si>
    <t>5.6.1.-</t>
  </si>
  <si>
    <t>5.6.2.-</t>
  </si>
  <si>
    <t>H.A.B/Piso (chapapote), e=0.08 mts, con Malla Electrosoldada, W2.3 x 150 x 150</t>
  </si>
  <si>
    <t>5.7.-</t>
  </si>
  <si>
    <t>Aceras Perimetrales, Laterales y Posterior,  A=1.50 mts.</t>
  </si>
  <si>
    <t>5.7.1.-</t>
  </si>
  <si>
    <t>Construccion de bordillos 2L (h=40m)</t>
  </si>
  <si>
    <t>5.7.2.-</t>
  </si>
  <si>
    <t>Relleno compactado (h=0.20m) Laterales</t>
  </si>
  <si>
    <t>5.7.3.-</t>
  </si>
  <si>
    <t>Hormigon simple violinado (h=0.10m)</t>
  </si>
  <si>
    <t>5.7.4.-</t>
  </si>
  <si>
    <t>Zabaletas</t>
  </si>
  <si>
    <t>5.8.-</t>
  </si>
  <si>
    <t>Puertas y Ventanas:</t>
  </si>
  <si>
    <t>5.8.1.-</t>
  </si>
  <si>
    <t>Ventanas de Bloques Calados</t>
  </si>
  <si>
    <t>5.8.2.-</t>
  </si>
  <si>
    <t>Puerta en Tola (0.90 x 2.10 mts) incluye Soldadura</t>
  </si>
  <si>
    <t xml:space="preserve">  5.9.-</t>
  </si>
  <si>
    <t>Protectores Metalicos:</t>
  </si>
  <si>
    <t>5.9.1.-</t>
  </si>
  <si>
    <t>Protectores de Hierrro en Barras Cuadradas de1/2" en Ventanas</t>
  </si>
  <si>
    <t>P2</t>
  </si>
  <si>
    <t>5.10.-</t>
  </si>
  <si>
    <t>Terminacion de Techos:</t>
  </si>
  <si>
    <t>5.10.1.-</t>
  </si>
  <si>
    <t xml:space="preserve">Fino en Techo Plano </t>
  </si>
  <si>
    <t>5.10.2.-</t>
  </si>
  <si>
    <t xml:space="preserve">Zabaleta en Techo </t>
  </si>
  <si>
    <t>5.10.3.-</t>
  </si>
  <si>
    <t>Impermeabilizante en Fibra Poliglass, 4.00 Kg=3.00 mm</t>
  </si>
  <si>
    <t>5.11.-</t>
  </si>
  <si>
    <t xml:space="preserve">PINTURA: </t>
  </si>
  <si>
    <t>5.11.1.-</t>
  </si>
  <si>
    <t>Pintura de Base Primer Tropical</t>
  </si>
  <si>
    <t>5.11.2.-</t>
  </si>
  <si>
    <t>Acrilica en muros  Interior y Exterior,  en Losa, Vigas y Columnas (1.50 mts)</t>
  </si>
  <si>
    <t>5.11.3.-</t>
  </si>
  <si>
    <t>Pintura Mantenimiento en Protectores Metalicos (A=1.96 m2)</t>
  </si>
  <si>
    <t>SUB-TOTAL DE COSTOS POZO #1</t>
  </si>
  <si>
    <t>A2.-</t>
  </si>
  <si>
    <t>POZO #2</t>
  </si>
  <si>
    <t>CONSTRUCCION DE POZO  A PERCUSION PERFORADO EN Ø12", ENCAMISADO EN Ø 10"  ACERO Y 220 PIES DE PROFUNDIDAD,  PARA EL POZO #2</t>
  </si>
  <si>
    <t>ELECTRIFICACION PRIMARIA</t>
  </si>
  <si>
    <t>33 ML de 3 Linaeas de Alambre URD # 2  Cada una 33%</t>
  </si>
  <si>
    <t xml:space="preserve">Estructura  MT – 307/C  </t>
  </si>
  <si>
    <r>
      <rPr>
        <b/>
        <sz val="14"/>
        <rFont val="Times New Roman"/>
        <family val="1"/>
        <charset val="1"/>
      </rPr>
      <t xml:space="preserve">Excavación de Zanja en Calle Asfaltada y Acera de  0.60 x 1.20  x 11.00 mts., </t>
    </r>
    <r>
      <rPr>
        <sz val="14"/>
        <rFont val="Times New Roman"/>
        <family val="1"/>
        <charset val="1"/>
      </rPr>
      <t>incluye una Reposición de  Asiento de arena  de 0.60 x 0.20 x 11.00 mts, colocación de Block de 6´´ los 11.00 ML.</t>
    </r>
  </si>
  <si>
    <t>15 PL de Alimentador A0, desde el Transformador hasta Enclouset Principal. Formado por: 1 THHN No. 2 ST por fases ., 2 THHN No. 4 Neutro Y Tierra  en Tuberia IMC,   de Ø2"</t>
  </si>
  <si>
    <t>25 PL de Alimentador A1, desde el Transformador  desde  Enclouset al panel  Principal. Formado por: 1 THHN No. 2 ST por fases ., 2 THHN No. 4 Neutro Y Tierra  en Tuberia IMC,   de Ø2"</t>
  </si>
  <si>
    <t>Panel de Control Directo  a las Lineas para Motobomba de 15 H.P.  460V, Trifásico 20.8 Amps., Incluye :1.00 Breaker 60 Amps, 3.00 polos Industrial marca  EATON o similar, 1 .00 Arrancadores Magnécticos de 40Amps.  bobina 115V  marca EATON ó similar,  1.00 Relay Térmico, Protector de Fases, contra pérdidas e Inversión de fases marca DIVERSIFIED ELECTRINICS o similar, Transformador  para Circuito de Control 460V/115V, 100 VA, 1 Apartarrayo Secundario, control de nivel  por electrodos marca AMETEK o similar, 1 pulsador de arranque y paro, 1 Luces Indicadoras marcha, Cubierta Metálica ensamble local.</t>
  </si>
  <si>
    <t>Sub Franklin Electric con cubierta individual</t>
  </si>
  <si>
    <t>Cable Sumergible # 6/4 hilos, mmarca  KALAS o similar</t>
  </si>
  <si>
    <t>Lamprara Led de 200W 100-250V incluye Brazo de  6</t>
  </si>
  <si>
    <t xml:space="preserve">Electrobomba Sumergible 5 Estapas marca  APEC o similar, con cheque Integrado, Construción todos en Acero Inoxidable, Capacidad:   34.5 M3/Hr. (152 GMP)  Vs.76.5 Mts. (250´ T.D.H.), 3450  RPM, incluye  un Motor Sumergible FRANKLIN ELECTRIC o similar de  de 15 H.P., 460 V, TRIFASICO  60Hz.,  F.S.  1.15,Tipo Sand Fighter. 28 Amps.  23.7 Amps. maximo  </t>
  </si>
  <si>
    <t xml:space="preserve">Tuberia Hierro Negro de Ø4" </t>
  </si>
  <si>
    <t>Ø3" x12" Platillado en un Extremo</t>
  </si>
  <si>
    <t>Salida magnometrica completa Incluyendo Valvula de Aire de 3/4''</t>
  </si>
  <si>
    <t xml:space="preserve">Zeta  Ø4" x 1.50 mts., H. N.  </t>
  </si>
  <si>
    <t>Cabezal Tipo Cuello de ganzo en   Ø4"HN  Platillado</t>
  </si>
  <si>
    <t>4.1.10.-</t>
  </si>
  <si>
    <t>Valvula de Compuerta de:</t>
  </si>
  <si>
    <t xml:space="preserve">Ø4", HF, platillada, de Vastago Ascendente (completa) </t>
  </si>
  <si>
    <t xml:space="preserve"> Ø3", HF, platillada, de Vastago Ascendente (completa)  </t>
  </si>
  <si>
    <t>4.1.11.-</t>
  </si>
  <si>
    <t>Check Horizontal de Ø4",  HF, platillado</t>
  </si>
  <si>
    <t>4.1.12.-</t>
  </si>
  <si>
    <t>4.1.13.-</t>
  </si>
  <si>
    <t>Tornillo de Ø 5/8" x 3 1/2 ", con su tuerca</t>
  </si>
  <si>
    <t>Base de Hormigón para Soporte Bomba (.40 mts x .40mts), H=0.80 mts</t>
  </si>
  <si>
    <t>CONSTRUCCION DE CASETA DE PANEL ELECTRICO (2.30 Mts x 3.00 Mts x 2.70 Mts)</t>
  </si>
  <si>
    <t xml:space="preserve">Movimiento de Tierra: </t>
  </si>
  <si>
    <t>Terminacion de Superficies:</t>
  </si>
  <si>
    <t>Pisos de Granito fondo gris ( Incuye Pulido)</t>
  </si>
  <si>
    <t>H.A.B/Piso (chapapote), e=0.08 mts, con Malla Electrosoldad W2.3 x 150 x 150</t>
  </si>
  <si>
    <t>Aceras Perimetrales, (Laterales y Posterior) A=1.50 mts.</t>
  </si>
  <si>
    <t>Construccion de bordillos 2L (h=40 m)</t>
  </si>
  <si>
    <t>Relleno compactado (h=0.20 m) Laterales</t>
  </si>
  <si>
    <t>5.9.-</t>
  </si>
  <si>
    <t xml:space="preserve">Protectores Metalicos:      </t>
  </si>
  <si>
    <t>Terminacion de Techo:</t>
  </si>
  <si>
    <t xml:space="preserve">Pintura: </t>
  </si>
  <si>
    <t xml:space="preserve"> Base Primer Tropical</t>
  </si>
  <si>
    <t>SUB-TOTAL DE COSTOS POZO #2</t>
  </si>
  <si>
    <t>A3.-</t>
  </si>
  <si>
    <t>POZO #3</t>
  </si>
  <si>
    <t>CONSTRUCCION DE POZO  A PERCUSION PERFORADO EN Ø12", ENCAMISADO EN Ø 10"  ACERO Y 220 PIES DE PROFUNDIDAD,  PARA EL POZO #3</t>
  </si>
  <si>
    <t xml:space="preserve"> Transformador de 45KVA tipo Pad Mounted, con Voltage Primario  12460-7200 /Y y Voltage Secundario 277/480 V.,  sumergido en aceite con Taps, Valvula de Alivio, terminales sello y Placa característica </t>
  </si>
  <si>
    <t>107 ML de  3 Linaeas de Alambre AAAC# 2/0  Aluminio</t>
  </si>
  <si>
    <t>2.1.19.-</t>
  </si>
  <si>
    <t>2.1.20.-</t>
  </si>
  <si>
    <t>2.1.21.-</t>
  </si>
  <si>
    <t>Poste HA de 40´ 500 DAN</t>
  </si>
  <si>
    <t>2.1.22.-</t>
  </si>
  <si>
    <t>Poste HA de 40´800 DAN</t>
  </si>
  <si>
    <t>2.1.23.-</t>
  </si>
  <si>
    <t xml:space="preserve">Izaje para  2 </t>
  </si>
  <si>
    <t>Excavación de Zanja en Calle Asfaltada y Acera de  0.60 mt x 1.20 mt x 11.00 mts, (incluye una Reposición de  Asiento de arena  Itabo Normal de 0.60 mt x 0.20 mt x 11.00 mts , colocación de Block de 6´´ )</t>
  </si>
  <si>
    <t>25 PL de Alimentador A1, desde el Transformador  desde  Enclouset al panel  Principal. Formado por: 1 THHN No. 2 ST por fases ., 2 THHN No. 4 Neutro y Tierra  en Tuberia IMC,   de Ø2"</t>
  </si>
  <si>
    <t>Panel de Control Directo  a las Lienas para Motobomba de 15 H.P.  460V, Trifásico 20.8 Amps., Incluye :1.00 Breaker 60 Amps, 3.00 polos Industrial marca ''EATON '' o similar ,1 .00 Arrancadores Magnécticos de 40Amps.  bobina 115V  marca " EATON" ó similar,  1.00 Relay Térmico, , Protector de Fases, contra pérdidas e Inversión de fases marca '' DIVERSIFIED ELECTRINICS'' o similar    ,    Transformador  para Circuito de Control 460V/115V, 100 VA , 1 Apartarrayo Secundario, control de nivel  por electrodos marca ''AMETEK'' o similar 1 pulsador de arranque y paro  1 Luces Indicadoras marcha  ,1 Cubierta Metálica ensamble local .</t>
  </si>
  <si>
    <t>Cable Sumergible # 6/4 hilos mmarca '' KALAS '' o similar</t>
  </si>
  <si>
    <t xml:space="preserve">Electrobomba Sumergible 5 Etapas, marca  APEC o similar, con cheque Integrado, Construcción todos en Acero Inoxidable, Capacidad:   34.5 M3/Hr. (152 GMP)  Vs.76.5 Mts.( 250´ T.D.H.), 3450  RPM, incluye  un Motor Sumergible FRANKLIN ELECTRIC o similar de 15 H.P., 460 V,Trifasico de 60Hz.,  F.S.  1.15,Tipo Sand Fighter. 28 Amps.  23.7 Amps. maximo  </t>
  </si>
  <si>
    <t>Salida magnometrica completa, Incluyendo Valvula de aire de 3/4''</t>
  </si>
  <si>
    <t xml:space="preserve">Zeta  Ø4" x 1.50M HN </t>
  </si>
  <si>
    <t>Cabezal Tipo Cuello de ganzo en   Ø4" Platillado</t>
  </si>
  <si>
    <t>Juntas de:</t>
  </si>
  <si>
    <t xml:space="preserve">Ø4", HF, platillada, de Vastago Ascendente (completa)  </t>
  </si>
  <si>
    <t>Tornillo de Ø5/8" x 3 1/2 "con su tuerca</t>
  </si>
  <si>
    <t>Base de Hormigón para Soporte Bomba (0.40 mts x 0.40 mts), H=0.80 mts</t>
  </si>
  <si>
    <t>Aceras Perimetrales (Laterales y Posterior) A=1.50 mts.</t>
  </si>
  <si>
    <t>SUB-TOTAL DE COSTOS POZO #3</t>
  </si>
  <si>
    <t>A4.-</t>
  </si>
  <si>
    <t>POZO #4</t>
  </si>
  <si>
    <t>CONSTRUCCION DE POZO  A PERCUSION PERFORADO EN Ø12", ENCAMISADO EN Ø 10"  ACERO Y 220 PIES DE PROFUNDIDAD,  PARA EL POZO #4</t>
  </si>
  <si>
    <t>Excavación de Zanja en Calle Asfaltada y Acera de  0.60 mt x 1.20 mt x 11.00 mt, (incluye una Reposición de  Asiento de arena  Itabo Normal de 0.60 mt x 0.20 mt x 11.00 mt , colocación de Block de 6´´ )</t>
  </si>
  <si>
    <t>ELECTRIFICACION SECUNDARIA</t>
  </si>
  <si>
    <t>Panel de Control Directo  a las Lineas para Motobomba de 15 H.P.  460V, Trifásico 20.8 Amps., Incluye :1.00 Breaker 60 Amps, 3.00 polos Industrial marca EATON o similar ,1 .00 Arrancador Magnéctico de 40Amps.  Bobina 115V  marca EATON ó similar,  1.00 Relay Térmico, Protector de Fases, contra pérdidas e Inversión de fases marca DIVERSIFIED ELECTRINICS o similar, Transformador  para Circuito de Control 460V/115V, 100 VA, 1 Apartarrayo Secundario, control de nivel  por electrodos marca AMETEK o similar 1.00 pulsador de arranque y paro  1 Luces Indicadoras marcha,1.00 Cubierta Metálica ensamble local .</t>
  </si>
  <si>
    <t>Sub Franklin Electric con Cubierta individual</t>
  </si>
  <si>
    <t xml:space="preserve">Electrobomba Sumergible 5 Etapas, marca APEC o similar , con cheque Integrado , Construción todos en Acero Inoxidable, Capacidad:   34.5 M3/Hr. (152 GMP)  Vs.76.5 Mts.( 250´ T.D.H.), 3450  RPM, incluye  un Motor Sumergible FRANKLIN ELECTRIC o similar de  de 15 H.P. , 460V ,TRIFASICO  60Hz.,  F.S.  1.15,Tipo Sand Fighter. 28 Amps.  23.7 Amps. maximo  </t>
  </si>
  <si>
    <t>Ø4" x12" Platillado en Ambos Extremos</t>
  </si>
  <si>
    <t>Ø4" x12" Platillado en un Extremo</t>
  </si>
  <si>
    <t>Salida magnometrica completa Incluyendo Valvula de aire de 3/4''</t>
  </si>
  <si>
    <t>Zeta  Ø4"HN  desarrollo a 60 " (5')</t>
  </si>
  <si>
    <t>4.1.11.1.-</t>
  </si>
  <si>
    <t xml:space="preserve"> Ø4", HF, platillada, de Vastago Ascendente (completa) </t>
  </si>
  <si>
    <t>4.1.11.2.-</t>
  </si>
  <si>
    <t xml:space="preserve">Ø3", HF, platillada, de Vastago Ascendente (completa) </t>
  </si>
  <si>
    <t>4.1.14.-</t>
  </si>
  <si>
    <t>Base de Hormigón para Soporte Bomba (0.40 mts x 0.40mts), H=0.80 mts</t>
  </si>
  <si>
    <t>Limpieza y Replanteo</t>
  </si>
  <si>
    <t>Base Primer Tropical</t>
  </si>
  <si>
    <t>SUB-TOTAL DE COSTOS POZO #4</t>
  </si>
  <si>
    <t>A5.-</t>
  </si>
  <si>
    <t>POZO #5</t>
  </si>
  <si>
    <t>CONSTRUCCION DE POZO  A PERCUSION PERFORADO EN Ø12", ENCAMISADO EN Ø 10"  ACERO Y 220 PIES DE PROFUNDIDAD,  PARA EL POZO #5</t>
  </si>
  <si>
    <t>20 ML de  3 Linaeas de Alambre AAAC# 2/0  Aluminio</t>
  </si>
  <si>
    <t>Excavación de Zanja en Calle Asfaltada y Acera de  0.60 mt x 1.20 mt x 11.00 mt, (incluye una Reposición de  Asiento de arena  Itabo Normal de 0.60 mt x 0.20 mt x 11.00 mt , colocación de Block de 6´´)</t>
  </si>
  <si>
    <t>Panel de Control Directo  a las Lienas para Motobomba de 15 H.P.  460V, Trifásico 20.8 Amps., Incluye :1.00 Breaker 60 Amps, 3.00 polos Industrial marca EATON' o similar, 1 .00 Arrancador Magnéctico de 40Amps.  bobina 115V  marca EATON ó similar,  1.00 Relay Térmico, Protector de Fases, contra pérdidas e Inversión de fases marca DIVERSIFIED ELECTRINICS o similar, Transformador  para Circuito de Control 460V/115V, 100 VA , 1.00 Apartarrayo Secundario, control de nivel  por electrodos marca AMETEK o similar 1.00 pulsador de arranque y paro  1.00 Luces Indicadoras marcha,1.00 Cubierta Metálica ensamble local.</t>
  </si>
  <si>
    <t>Cable Sumergible # 6/4 hilos mmarca KALAS o similar</t>
  </si>
  <si>
    <t xml:space="preserve">Electrobomba Sumergible 5 Estapas marca  APEC o similar , con cheque Integrado , Construción todos en Acero Inoxidable , Capacidad:   34.5 M3/Hr. (152 GMP)  Vs.76.5 Mts.( 250´ T.D.H.), 3450  RPM, incluye  un Motor Sumergible FRANKLIN ELECTRIC o similar de  de 15 H.P. , 460 V,Trifasico de 60Hz.,  F.S.  1.15,Tipo Sand Fighter. 28 Amps.  23.7 Amps. maximo  </t>
  </si>
  <si>
    <t>Cabezal Tipo Cuello de ganzo en   Ø4"HN  desarrollo a 60 " (5')</t>
  </si>
  <si>
    <t>Ø4", HF, platillada, de Vastago Ascendente (completa)   ncluye:  Tornillos)</t>
  </si>
  <si>
    <t xml:space="preserve"> Ø3", HF, platillada, de Vastago Ascendente (completa)   ncluye:  Tornillos)</t>
  </si>
  <si>
    <t xml:space="preserve">Limpieza y Replanteo </t>
  </si>
  <si>
    <t>TERMINACION DE PISOS:</t>
  </si>
  <si>
    <t>SUB-TOTAL DE COSTOS POZO #5</t>
  </si>
  <si>
    <t>A6.-</t>
  </si>
  <si>
    <t>POZO #6</t>
  </si>
  <si>
    <t>CONSTRUCCION DE POZO  A PERCUSION PERFORADO EN Ø12", ENCAMISADO EN Ø 10"  ACERO Y 220 PIES DE PROFUNDIDAD,  PARA EL POZO #6</t>
  </si>
  <si>
    <t>70 ML de  3 Linaeas de Alambre AAAC# 2/0  Aluminio</t>
  </si>
  <si>
    <t>21.9.-</t>
  </si>
  <si>
    <t xml:space="preserve">Excavación de Zanja en Calle Asfaltada y Acera de  ( 0.60mt x 1.20 mt x 11.00 mt ), incluye una Reposición de  Asiento de arena  Itabo Normal de. (0.60mt x 0.20 mt x 11.00 mt ) , colocación de Block de 6´´ </t>
  </si>
  <si>
    <t>Cable Sumergible # 6/4 hilos mmarca  KALAS o similar</t>
  </si>
  <si>
    <t>3.1.11.-</t>
  </si>
  <si>
    <t xml:space="preserve">Electrobomba Sumergible 5 Estapas marca '' APEC'' o similar , con cheque Integrado , Construción todos en Acero Inoxidable , Capacidad:   34.5 M3/Hr. (152 GMP)  Vs.76.5 Mts.( 250´ T.D.H.), 3450  RPM, incluye  un Motor Sumergible '' FRANKLIN ELECTRIC'' o similar de  de 15 H.P. , 460V ,TRIFASICO  60Hz.,  F.S.  1.15,Tipo Sand Fighter. 28 Amps.  23.7 Amps. maximo  </t>
  </si>
  <si>
    <t>Niple Hierro Negro de:</t>
  </si>
  <si>
    <t>4.1.12.1.-</t>
  </si>
  <si>
    <t xml:space="preserve">Ø4", HF, platillada, de Vastago Ascendente (completa)   </t>
  </si>
  <si>
    <t>4.1.12.2.-</t>
  </si>
  <si>
    <t xml:space="preserve"> Ø3", HF, platillada, de Vastago Ascendente (completa) </t>
  </si>
  <si>
    <t>4.1.15.-</t>
  </si>
  <si>
    <t>4.1.16.-</t>
  </si>
  <si>
    <t>Limoieza y Replanteo</t>
  </si>
  <si>
    <t>6.5.8.1.-</t>
  </si>
  <si>
    <t>6.5.8.2.-</t>
  </si>
  <si>
    <t>6.5.9.-</t>
  </si>
  <si>
    <t xml:space="preserve">Protectores Metalicos      </t>
  </si>
  <si>
    <t>6.5.9.1.-</t>
  </si>
  <si>
    <t>SUB-TOTAL DE COSTOS POZO #6</t>
  </si>
  <si>
    <t>A7.-</t>
  </si>
  <si>
    <t>POZO #7</t>
  </si>
  <si>
    <t>CONSTRUCCION DE POZO  A PERCUSION PERFORADO EN Ø12", ENCAMISADO EN Ø 10"  ACERO Y 220 PIES DE PROFUNDIDAD,  PARA EL POZO #7</t>
  </si>
  <si>
    <t xml:space="preserve"> Transformador de 45KVA tipo Pad Mounted, con Voltage Primario  12460-7200 /Y y Voltage Secundario 277/480 V.,  sumergido en aceite con Taps, Valvula de Alivio, Terminales sello y Placa característica </t>
  </si>
  <si>
    <t>33 ML de  3 Lineas de Alambre URD # 2  C u . 33%</t>
  </si>
  <si>
    <t>Excavación de Zanja en Calle Asfaltada y Acera de  ( 0.60mt x 1.20 mt x 11.00 mt ), incluye una Reposición de  Asiento de arena  Itabo Normal de. (0.60mt x 0.20 mt x 11.00 mt ) , colocación de Block de 6´´ los 11.00 ML.</t>
  </si>
  <si>
    <t xml:space="preserve">Electrobomba Sumergible 5 Estapas marca '' APEC'' o similar , con cheque Integrado , Construción todos en Acero Inoxidable , Capacidad:   51 M3/Hr. (225 GMP)  Vs.57 Mts.( 180´ T.D.H.), 3450  RPM, incluye  un Motor Sumergible '' FRANKLIN ELECTRIC'' o similar de  de 15 H.P. , 460V ,TRIFASICO  60Hz.,  F.S.  1.15,Tipo Sand Fighter. 28 Amps.  23.7 Amps. maximo  </t>
  </si>
  <si>
    <t xml:space="preserve"> Ø4", HF, platillada, de Vastago Ascendente (completa)   </t>
  </si>
  <si>
    <t xml:space="preserve">Ø3", HF, platillada, de Vastago Ascendente (completa)   </t>
  </si>
  <si>
    <t>SISTEMA DE CLORACION</t>
  </si>
  <si>
    <t>Sistema de Cloración, Marca: Hydro Instruments, Modelo: 500 para cloración mediante Cloro Gas, sistema para capacidad máxima de 25 PPD y rango de 0-25 libras por dia, el Kit incluye: (1) Regulador de Cloro Gas por Vacio Modelo 500 para ser montado directamente en cilindro de 150 libras, (1) Eyector EJ-1000, Tuberia (1) Llave para cierre de cilindro y (1) Paquete de accesorios y (1) Manual de operación .</t>
  </si>
  <si>
    <t>Cilindro para Cloro Gas de 150 libras, diametro 232 mm, altura 1450 mm, presión de trabajo de 150 bar, ISO 9809</t>
  </si>
  <si>
    <t>Sherwood, #1210-B3, 3/4" Cylinder Valve, Fuse Plug, Garlock Packing, CL-3</t>
  </si>
  <si>
    <t xml:space="preserve">Electrobomba Booster, marca Flint &amp; Walling, modelo: PB1014C101 de capacidad de 1 HP - succión y descarga de 3/4" - de 14 etapas, capacidad de 11.2 GPM vs. 100 psi presión añadida (presión maxima 183 psi), Motor Electrico de 1 HP - 155/230 V - monofasico - 60 Hz. </t>
  </si>
  <si>
    <t>Arrancador Magnetico</t>
  </si>
  <si>
    <t>Miscelaneos (Piezas y Accesorios P/Succion e Inyección Cloro)</t>
  </si>
  <si>
    <t>Mano de Obra</t>
  </si>
  <si>
    <t>Llenado Cilindro Gas Cloro</t>
  </si>
  <si>
    <t>Acometida Para Respiradero</t>
  </si>
  <si>
    <t>SUB-TOTAL DE COSTOS POZO #7</t>
  </si>
  <si>
    <t>LINEA  Ø6" Y Ø4" PVC SDR-21 AGUA POTABLE</t>
  </si>
  <si>
    <t>TRABAJOS PRELIMINARES:</t>
  </si>
  <si>
    <t>Replanteo Topografico</t>
  </si>
  <si>
    <t>Caseta para Materiales</t>
  </si>
  <si>
    <t>MOVIMIENTO DE TIERRA:</t>
  </si>
  <si>
    <t>Excavacion:</t>
  </si>
  <si>
    <t>Material no Clasificado con Retroexcavadora con Neumatico</t>
  </si>
  <si>
    <t>Suministro y Colocación Asiento de Arena</t>
  </si>
  <si>
    <t xml:space="preserve">Relleno Compactado con Maquito  </t>
  </si>
  <si>
    <t xml:space="preserve">Suministro de Material Para Relleno </t>
  </si>
  <si>
    <t>2.4.-</t>
  </si>
  <si>
    <t xml:space="preserve">Bote de Material Sobrante </t>
  </si>
  <si>
    <t>2.5.-</t>
  </si>
  <si>
    <t>Corte de Asfalto con Maquina</t>
  </si>
  <si>
    <t>SUMINISTRO DE TUBERIAS Y PIEZAS:</t>
  </si>
  <si>
    <t>Tuberias de:</t>
  </si>
  <si>
    <t xml:space="preserve"> Ø6" PVC SDR-21 Con J/G</t>
  </si>
  <si>
    <t xml:space="preserve"> Ø4" PVC SDR-21 Con J/G</t>
  </si>
  <si>
    <t xml:space="preserve">Tee de:  </t>
  </si>
  <si>
    <t>Ø6" x Ø4" Acero</t>
  </si>
  <si>
    <t>3.2.1.-</t>
  </si>
  <si>
    <t>Ø6" x Ø6" Acero</t>
  </si>
  <si>
    <t>3.2.2.-</t>
  </si>
  <si>
    <t>Ø4" x Ø4" Acero</t>
  </si>
  <si>
    <t>3.2.3.-</t>
  </si>
  <si>
    <t>Codos de:</t>
  </si>
  <si>
    <t>3.3.-</t>
  </si>
  <si>
    <t>Ø4" x 45° Acero</t>
  </si>
  <si>
    <t>3.3.1.-</t>
  </si>
  <si>
    <t>Ø4" x 45° PVC</t>
  </si>
  <si>
    <t>3.3.2.-</t>
  </si>
  <si>
    <t>Ø4" x 15° PVC</t>
  </si>
  <si>
    <t>3.3.3.-</t>
  </si>
  <si>
    <t>Reducción Ø6" x Ø4" Acero</t>
  </si>
  <si>
    <t>COLOCACION DE TUBERIAS Y PIEZAS:</t>
  </si>
  <si>
    <t>4.2.1.-</t>
  </si>
  <si>
    <t>4.2.2.-</t>
  </si>
  <si>
    <t>4.2.3.-</t>
  </si>
  <si>
    <t>4.3.1.-</t>
  </si>
  <si>
    <t>4.3.2.-</t>
  </si>
  <si>
    <t>4.3.3.-</t>
  </si>
  <si>
    <t>CEMENTO SOLVENTE</t>
  </si>
  <si>
    <t>GALON</t>
  </si>
  <si>
    <t>6.-</t>
  </si>
  <si>
    <t>ANCLAJE DE PIEZAS EN H.S.</t>
  </si>
  <si>
    <t>7.-</t>
  </si>
  <si>
    <t>8.-</t>
  </si>
  <si>
    <t>TRANSPORTE INTERNO TUBERIAS DE:</t>
  </si>
  <si>
    <t>8.1.-</t>
  </si>
  <si>
    <t>Ø6" PVC SDR-21</t>
  </si>
  <si>
    <t>8.2.-</t>
  </si>
  <si>
    <t>Ø4" PVC SDR-21</t>
  </si>
  <si>
    <t>9.-</t>
  </si>
  <si>
    <t>PRUEBA HIDROSTATICA TUBERIAS DE:</t>
  </si>
  <si>
    <t>9.1.-</t>
  </si>
  <si>
    <t>9.2.-</t>
  </si>
  <si>
    <t>10.-</t>
  </si>
  <si>
    <t>REPOSICIÓN DE ASFALTO, e=2"</t>
  </si>
  <si>
    <t>11.-</t>
  </si>
  <si>
    <t>SEÑALIZACION Y MANEJO DE TRANSITO</t>
  </si>
  <si>
    <t>11.1.-</t>
  </si>
  <si>
    <t>Señalizacion Vial</t>
  </si>
  <si>
    <t>11.2.-</t>
  </si>
  <si>
    <t>Letreros de señalizacion</t>
  </si>
  <si>
    <t>SUB-TOTAL DE COSTOS DIRECTOS FASE "B"</t>
  </si>
  <si>
    <t xml:space="preserve">SUB-TOTAL </t>
  </si>
  <si>
    <t xml:space="preserve">SUB-TOTAL GENERAL </t>
  </si>
  <si>
    <t>DIRECCIÓN TÉCNICA</t>
  </si>
  <si>
    <t>GASTOS ADMINISTRATIVOS</t>
  </si>
  <si>
    <t>SEGURO Y FIANZAS</t>
  </si>
  <si>
    <t>TRANSPORTE</t>
  </si>
  <si>
    <t>LEY # 6/86</t>
  </si>
  <si>
    <t>SUPERVISIÓN</t>
  </si>
  <si>
    <t>TOTAL DE GASTOS INDIRECTOS</t>
  </si>
  <si>
    <t>SUB-TOTAL GENERAL EN RD$</t>
  </si>
  <si>
    <t>CUENCA HIDROGRAFICA</t>
  </si>
  <si>
    <t>EQUIPAMIENTO CAASD</t>
  </si>
  <si>
    <t>CODIA</t>
  </si>
  <si>
    <t>IMPREVISTOS</t>
  </si>
  <si>
    <t>ITBIS (18% DE DIRECCIÓN TÉCNICA)SEGÚN NORMA 07-2007 DGII</t>
  </si>
  <si>
    <t>TOTAL GENERAL A CONTRATAR</t>
  </si>
  <si>
    <t>Base de Hormigón para Soporte Bomba                              (0.40 x 0.40 mts), H=0.80 mts</t>
  </si>
  <si>
    <t>SUB-TOTAL COSTOS DIRECTOS  FASE "A"</t>
  </si>
  <si>
    <t>2.6.-</t>
  </si>
  <si>
    <t>REPARACION DE SERVICIOS EXISTENTES (Cubicar esta partida detallando las actividades realizadas)                               Cubicar Desglosado</t>
  </si>
  <si>
    <t>SUB-TOTAL  COSTOS DIRECTOS  FASE "A + B"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</si>
</sst>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164" formatCode="_(* #,##0.00_);_(* \(#,##0.00\);_(* \-??_);_(@_)"/>
    <numFmt numFmtId="165" formatCode="_-* #,##0.00_-;\-* #,##0.00_-;_-* \-??_-;_-@_-"/>
    <numFmt numFmtId="166" formatCode="_(\$* #,##0.00_);_(\$* \(#,##0.00\);_(\$* \-??_);_(@_)"/>
    <numFmt numFmtId="167" formatCode="\$#,##0.00;&quot;-$&quot;#,##0.00"/>
    <numFmt numFmtId="168" formatCode="_-* #,##0.00&quot; €&quot;_-;\-* #,##0.00&quot; €&quot;_-;_-* \-??&quot; €&quot;_-;_-@_-"/>
    <numFmt numFmtId="169" formatCode="&quot;RD$&quot;#,##0_);&quot;(RD$&quot;#,##0\)"/>
    <numFmt numFmtId="170" formatCode="dd/mm/yyyy"/>
    <numFmt numFmtId="171" formatCode="_([$€]* #,##0.00_);_([$€]* \(#,##0.00\);_([$€]* \-??_);_(@_)"/>
    <numFmt numFmtId="172" formatCode="_([$€-2]* #,##0.00_);_([$€-2]* \(#,##0.00\);_([$€-2]* \-??_)"/>
    <numFmt numFmtId="173" formatCode="_-* #,##0.00\ _€_-;\-* #,##0.00\ _€_-;_-* \-??\ _€_-;_-@_-"/>
    <numFmt numFmtId="174" formatCode="0.0"/>
    <numFmt numFmtId="175" formatCode="0.\-"/>
    <numFmt numFmtId="176" formatCode="0.00_)"/>
    <numFmt numFmtId="177" formatCode="#,##0.00;\-#,##0.00"/>
    <numFmt numFmtId="178" formatCode="0.00_);\(0.00\)"/>
    <numFmt numFmtId="179" formatCode="#,##0.\-"/>
    <numFmt numFmtId="180" formatCode="#,##0.#,\-"/>
    <numFmt numFmtId="181" formatCode="#,##0.#&quot;.-&quot;"/>
    <numFmt numFmtId="182" formatCode="#,##0.##,\-"/>
    <numFmt numFmtId="183" formatCode="[$-C0A]###,000\ _€;[Red]\-###,000\ _€"/>
    <numFmt numFmtId="184" formatCode="[$-1C0A]#,##0.00_);[Red]\(#,##0.00\)"/>
    <numFmt numFmtId="185" formatCode="0_)"/>
    <numFmt numFmtId="186" formatCode="0.0_)"/>
  </numFmts>
  <fonts count="44" x14ac:knownFonts="1">
    <font>
      <sz val="10"/>
      <name val="Arial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008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996633"/>
      <name val="Calibri"/>
      <family val="2"/>
      <charset val="1"/>
    </font>
    <font>
      <sz val="10"/>
      <name val="Arial"/>
      <family val="2"/>
      <charset val="1"/>
    </font>
    <font>
      <b/>
      <sz val="11"/>
      <color rgb="FF996633"/>
      <name val="Calibri"/>
      <family val="2"/>
      <charset val="1"/>
    </font>
    <font>
      <b/>
      <sz val="11"/>
      <color rgb="FF3333CC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333399"/>
      <name val="Calibri"/>
      <family val="2"/>
      <charset val="1"/>
    </font>
    <font>
      <i/>
      <sz val="11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sz val="11"/>
      <color rgb="FF800080"/>
      <name val="Calibri"/>
      <family val="2"/>
      <charset val="1"/>
    </font>
    <font>
      <sz val="14"/>
      <name val="Arial"/>
      <family val="2"/>
      <charset val="1"/>
    </font>
    <font>
      <b/>
      <sz val="14"/>
      <name val="Arial"/>
      <family val="2"/>
      <charset val="1"/>
    </font>
    <font>
      <sz val="14"/>
      <color rgb="FF000000"/>
      <name val="Calibri"/>
      <family val="2"/>
      <charset val="1"/>
    </font>
    <font>
      <b/>
      <sz val="14"/>
      <name val="Times New Roman"/>
      <family val="1"/>
      <charset val="1"/>
    </font>
    <font>
      <b/>
      <sz val="16"/>
      <color rgb="FF000000"/>
      <name val="Times New Roman"/>
      <family val="1"/>
      <charset val="1"/>
    </font>
    <font>
      <sz val="14"/>
      <name val="Calibri"/>
      <family val="2"/>
      <charset val="1"/>
    </font>
    <font>
      <sz val="14"/>
      <color rgb="FF000000"/>
      <name val="Times New Roman"/>
      <family val="1"/>
      <charset val="1"/>
    </font>
    <font>
      <b/>
      <sz val="16"/>
      <name val="Times New Roman"/>
      <family val="1"/>
      <charset val="1"/>
    </font>
    <font>
      <sz val="14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6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b/>
      <sz val="12"/>
      <name val="Times New Roman"/>
      <family val="1"/>
      <charset val="1"/>
    </font>
    <font>
      <sz val="14"/>
      <color rgb="FFFF0000"/>
      <name val="Times New Roman"/>
      <family val="1"/>
      <charset val="1"/>
    </font>
    <font>
      <sz val="12"/>
      <color rgb="FFFF0000"/>
      <name val="Times New Roman"/>
      <family val="1"/>
      <charset val="1"/>
    </font>
    <font>
      <sz val="16"/>
      <name val="Times New Roman"/>
      <family val="1"/>
      <charset val="1"/>
    </font>
    <font>
      <sz val="12"/>
      <color rgb="FF000000"/>
      <name val="Arial"/>
      <family val="2"/>
      <charset val="1"/>
    </font>
    <font>
      <sz val="12"/>
      <name val="Arial"/>
      <family val="2"/>
      <charset val="1"/>
    </font>
    <font>
      <sz val="10"/>
      <color rgb="FF000000"/>
      <name val="Arial"/>
      <family val="2"/>
      <charset val="1"/>
    </font>
    <font>
      <sz val="14"/>
      <color rgb="FF000000"/>
      <name val="Arial"/>
      <family val="2"/>
      <charset val="1"/>
    </font>
    <font>
      <b/>
      <sz val="14"/>
      <color rgb="FF000000"/>
      <name val="Arial"/>
      <family val="2"/>
      <charset val="1"/>
    </font>
    <font>
      <u/>
      <sz val="14"/>
      <name val="Calibri"/>
      <family val="2"/>
      <charset val="1"/>
    </font>
    <font>
      <sz val="13"/>
      <color rgb="FF000000"/>
      <name val="Arial"/>
      <family val="2"/>
      <charset val="1"/>
    </font>
    <font>
      <sz val="13"/>
      <name val="Arial"/>
      <family val="2"/>
      <charset val="1"/>
    </font>
    <font>
      <sz val="10"/>
      <name val="Arial"/>
      <charset val="1"/>
    </font>
  </fonts>
  <fills count="22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FF"/>
        <bgColor rgb="FFB4C7E7"/>
      </patternFill>
    </fill>
    <fill>
      <patternFill patternType="solid">
        <fgColor rgb="FFCC9CCC"/>
        <bgColor rgb="FFCC99FF"/>
      </patternFill>
    </fill>
    <fill>
      <patternFill patternType="solid">
        <fgColor rgb="FFCCFFCC"/>
        <bgColor rgb="FFE3E3E3"/>
      </patternFill>
    </fill>
    <fill>
      <patternFill patternType="solid">
        <fgColor rgb="FFCC99FF"/>
        <bgColor rgb="FFCC9CCC"/>
      </patternFill>
    </fill>
    <fill>
      <patternFill patternType="solid">
        <fgColor rgb="FFA0E0E0"/>
        <bgColor rgb="FFA6CAF0"/>
      </patternFill>
    </fill>
    <fill>
      <patternFill patternType="solid">
        <fgColor rgb="FFE3E3E3"/>
        <bgColor rgb="FFCCFFCC"/>
      </patternFill>
    </fill>
    <fill>
      <patternFill patternType="solid">
        <fgColor rgb="FFA6CAF0"/>
        <bgColor rgb="FFB4C7E7"/>
      </patternFill>
    </fill>
    <fill>
      <patternFill patternType="solid">
        <fgColor rgb="FFFF8080"/>
        <bgColor rgb="FFCC9CCC"/>
      </patternFill>
    </fill>
    <fill>
      <patternFill patternType="solid">
        <fgColor rgb="FF00FF00"/>
        <bgColor rgb="FF33CCCC"/>
      </patternFill>
    </fill>
    <fill>
      <patternFill patternType="solid">
        <fgColor rgb="FF999933"/>
        <bgColor rgb="FF969696"/>
      </patternFill>
    </fill>
    <fill>
      <patternFill patternType="solid">
        <fgColor rgb="FF0080C0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B0F0"/>
      </patternFill>
    </fill>
    <fill>
      <patternFill patternType="solid">
        <fgColor rgb="FF996633"/>
        <bgColor rgb="FF808080"/>
      </patternFill>
    </fill>
    <fill>
      <patternFill patternType="solid">
        <fgColor rgb="FF333399"/>
        <bgColor rgb="FF3333CC"/>
      </patternFill>
    </fill>
    <fill>
      <patternFill patternType="solid">
        <fgColor rgb="FF339966"/>
        <bgColor rgb="FF008080"/>
      </patternFill>
    </fill>
    <fill>
      <patternFill patternType="solid">
        <fgColor rgb="FF969696"/>
        <bgColor rgb="FF808080"/>
      </patternFill>
    </fill>
    <fill>
      <patternFill patternType="solid">
        <fgColor rgb="FFC0C0C0"/>
        <bgColor rgb="FFB4C7E7"/>
      </patternFill>
    </fill>
    <fill>
      <patternFill patternType="solid">
        <fgColor rgb="FFB4C7E7"/>
        <bgColor rgb="FFA6CAF0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424242"/>
      </left>
      <right style="double">
        <color rgb="FF424242"/>
      </right>
      <top style="double">
        <color rgb="FF424242"/>
      </top>
      <bottom style="double">
        <color rgb="FF424242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996633"/>
      </bottom>
      <diagonal/>
    </border>
    <border>
      <left/>
      <right/>
      <top/>
      <bottom style="double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tted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double">
        <color auto="1"/>
      </right>
      <top style="dotted">
        <color auto="1"/>
      </top>
      <bottom/>
      <diagonal/>
    </border>
  </borders>
  <cellStyleXfs count="2128">
    <xf numFmtId="0" fontId="0" fillId="0" borderId="0"/>
    <xf numFmtId="164" fontId="8" fillId="0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2" fillId="3" borderId="0"/>
    <xf numFmtId="0" fontId="2" fillId="3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2" fillId="3" borderId="0"/>
    <xf numFmtId="0" fontId="1" fillId="2" borderId="0"/>
    <xf numFmtId="0" fontId="1" fillId="2" borderId="0"/>
    <xf numFmtId="0" fontId="1" fillId="2" borderId="0"/>
    <xf numFmtId="0" fontId="1" fillId="2" borderId="0"/>
    <xf numFmtId="0" fontId="2" fillId="4" borderId="0"/>
    <xf numFmtId="0" fontId="2" fillId="4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2" fillId="4" borderId="0"/>
    <xf numFmtId="0" fontId="1" fillId="2" borderId="0"/>
    <xf numFmtId="0" fontId="1" fillId="2" borderId="0"/>
    <xf numFmtId="0" fontId="1" fillId="2" borderId="0"/>
    <xf numFmtId="0" fontId="1" fillId="2" borderId="0"/>
    <xf numFmtId="0" fontId="2" fillId="5" borderId="0"/>
    <xf numFmtId="0" fontId="2" fillId="5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2" fillId="5" borderId="0"/>
    <xf numFmtId="0" fontId="1" fillId="2" borderId="0"/>
    <xf numFmtId="0" fontId="1" fillId="2" borderId="0"/>
    <xf numFmtId="0" fontId="1" fillId="2" borderId="0"/>
    <xf numFmtId="0" fontId="1" fillId="2" borderId="0"/>
    <xf numFmtId="0" fontId="2" fillId="6" borderId="0"/>
    <xf numFmtId="0" fontId="2" fillId="6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2" fillId="6" borderId="0"/>
    <xf numFmtId="0" fontId="1" fillId="2" borderId="0"/>
    <xf numFmtId="0" fontId="1" fillId="2" borderId="0"/>
    <xf numFmtId="0" fontId="1" fillId="2" borderId="0"/>
    <xf numFmtId="0" fontId="1" fillId="2" borderId="0"/>
    <xf numFmtId="0" fontId="2" fillId="7" borderId="0"/>
    <xf numFmtId="0" fontId="2" fillId="7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2" fillId="7" borderId="0"/>
    <xf numFmtId="0" fontId="1" fillId="2" borderId="0"/>
    <xf numFmtId="0" fontId="1" fillId="2" borderId="0"/>
    <xf numFmtId="0" fontId="1" fillId="2" borderId="0"/>
    <xf numFmtId="0" fontId="1" fillId="2" borderId="0"/>
    <xf numFmtId="0" fontId="2" fillId="8" borderId="0"/>
    <xf numFmtId="0" fontId="2" fillId="8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2" fillId="8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2" fillId="9" borderId="0"/>
    <xf numFmtId="0" fontId="2" fillId="9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2" fillId="9" borderId="0"/>
    <xf numFmtId="0" fontId="1" fillId="2" borderId="0"/>
    <xf numFmtId="0" fontId="1" fillId="2" borderId="0"/>
    <xf numFmtId="0" fontId="1" fillId="2" borderId="0"/>
    <xf numFmtId="0" fontId="1" fillId="2" borderId="0"/>
    <xf numFmtId="0" fontId="2" fillId="10" borderId="0"/>
    <xf numFmtId="0" fontId="2" fillId="10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2" fillId="10" borderId="0"/>
    <xf numFmtId="0" fontId="1" fillId="2" borderId="0"/>
    <xf numFmtId="0" fontId="1" fillId="2" borderId="0"/>
    <xf numFmtId="0" fontId="1" fillId="2" borderId="0"/>
    <xf numFmtId="0" fontId="1" fillId="2" borderId="0"/>
    <xf numFmtId="0" fontId="2" fillId="11" borderId="0"/>
    <xf numFmtId="0" fontId="2" fillId="11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2" fillId="11" borderId="0"/>
    <xf numFmtId="0" fontId="1" fillId="2" borderId="0"/>
    <xf numFmtId="0" fontId="1" fillId="2" borderId="0"/>
    <xf numFmtId="0" fontId="1" fillId="2" borderId="0"/>
    <xf numFmtId="0" fontId="1" fillId="2" borderId="0"/>
    <xf numFmtId="0" fontId="2" fillId="6" borderId="0"/>
    <xf numFmtId="0" fontId="2" fillId="6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2" fillId="6" borderId="0"/>
    <xf numFmtId="0" fontId="1" fillId="2" borderId="0"/>
    <xf numFmtId="0" fontId="1" fillId="2" borderId="0"/>
    <xf numFmtId="0" fontId="1" fillId="2" borderId="0"/>
    <xf numFmtId="0" fontId="1" fillId="2" borderId="0"/>
    <xf numFmtId="0" fontId="2" fillId="9" borderId="0"/>
    <xf numFmtId="0" fontId="2" fillId="9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2" fillId="9" borderId="0"/>
    <xf numFmtId="0" fontId="1" fillId="2" borderId="0"/>
    <xf numFmtId="0" fontId="1" fillId="2" borderId="0"/>
    <xf numFmtId="0" fontId="1" fillId="2" borderId="0"/>
    <xf numFmtId="0" fontId="1" fillId="2" borderId="0"/>
    <xf numFmtId="0" fontId="2" fillId="12" borderId="0"/>
    <xf numFmtId="0" fontId="2" fillId="1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2" fillId="1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3" fillId="13" borderId="0"/>
    <xf numFmtId="0" fontId="3" fillId="13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3" fillId="13" borderId="0"/>
    <xf numFmtId="0" fontId="1" fillId="2" borderId="0"/>
    <xf numFmtId="0" fontId="1" fillId="2" borderId="0"/>
    <xf numFmtId="0" fontId="1" fillId="2" borderId="0"/>
    <xf numFmtId="0" fontId="1" fillId="2" borderId="0"/>
    <xf numFmtId="0" fontId="3" fillId="10" borderId="0"/>
    <xf numFmtId="0" fontId="3" fillId="10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3" fillId="10" borderId="0"/>
    <xf numFmtId="0" fontId="1" fillId="2" borderId="0"/>
    <xf numFmtId="0" fontId="1" fillId="2" borderId="0"/>
    <xf numFmtId="0" fontId="1" fillId="2" borderId="0"/>
    <xf numFmtId="0" fontId="1" fillId="2" borderId="0"/>
    <xf numFmtId="0" fontId="3" fillId="11" borderId="0"/>
    <xf numFmtId="0" fontId="3" fillId="11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3" fillId="11" borderId="0"/>
    <xf numFmtId="0" fontId="1" fillId="2" borderId="0"/>
    <xf numFmtId="0" fontId="1" fillId="2" borderId="0"/>
    <xf numFmtId="0" fontId="1" fillId="2" borderId="0"/>
    <xf numFmtId="0" fontId="1" fillId="2" borderId="0"/>
    <xf numFmtId="0" fontId="3" fillId="14" borderId="0"/>
    <xf numFmtId="0" fontId="3" fillId="14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3" fillId="14" borderId="0"/>
    <xf numFmtId="0" fontId="1" fillId="2" borderId="0"/>
    <xf numFmtId="0" fontId="1" fillId="2" borderId="0"/>
    <xf numFmtId="0" fontId="1" fillId="2" borderId="0"/>
    <xf numFmtId="0" fontId="1" fillId="2" borderId="0"/>
    <xf numFmtId="0" fontId="3" fillId="15" borderId="0"/>
    <xf numFmtId="0" fontId="3" fillId="15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3" fillId="15" borderId="0"/>
    <xf numFmtId="0" fontId="1" fillId="2" borderId="0"/>
    <xf numFmtId="0" fontId="1" fillId="2" borderId="0"/>
    <xf numFmtId="0" fontId="1" fillId="2" borderId="0"/>
    <xf numFmtId="0" fontId="1" fillId="2" borderId="0"/>
    <xf numFmtId="0" fontId="3" fillId="16" borderId="0"/>
    <xf numFmtId="0" fontId="3" fillId="16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3" fillId="16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17" borderId="0"/>
    <xf numFmtId="0" fontId="1" fillId="17" borderId="0"/>
    <xf numFmtId="0" fontId="1" fillId="2" borderId="0"/>
    <xf numFmtId="0" fontId="1" fillId="2" borderId="0"/>
    <xf numFmtId="0" fontId="1" fillId="18" borderId="0"/>
    <xf numFmtId="0" fontId="1" fillId="18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4" fillId="5" borderId="0"/>
    <xf numFmtId="0" fontId="4" fillId="5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4" fillId="5" borderId="0"/>
    <xf numFmtId="0" fontId="1" fillId="2" borderId="0"/>
    <xf numFmtId="0" fontId="1" fillId="2" borderId="0"/>
    <xf numFmtId="0" fontId="1" fillId="2" borderId="0"/>
    <xf numFmtId="0" fontId="1" fillId="2" borderId="0"/>
    <xf numFmtId="0" fontId="5" fillId="2" borderId="1"/>
    <xf numFmtId="0" fontId="5" fillId="2" borderId="1"/>
    <xf numFmtId="0" fontId="6" fillId="19" borderId="2"/>
    <xf numFmtId="0" fontId="6" fillId="19" borderId="2"/>
    <xf numFmtId="0" fontId="5" fillId="2" borderId="3"/>
    <xf numFmtId="0" fontId="5" fillId="2" borderId="3"/>
    <xf numFmtId="0" fontId="5" fillId="2" borderId="3"/>
    <xf numFmtId="0" fontId="5" fillId="2" borderId="3"/>
    <xf numFmtId="0" fontId="5" fillId="2" borderId="3"/>
    <xf numFmtId="0" fontId="5" fillId="2" borderId="3"/>
    <xf numFmtId="0" fontId="6" fillId="19" borderId="2"/>
    <xf numFmtId="0" fontId="6" fillId="19" borderId="2"/>
    <xf numFmtId="0" fontId="5" fillId="2" borderId="3"/>
    <xf numFmtId="0" fontId="5" fillId="2" borderId="3"/>
    <xf numFmtId="0" fontId="5" fillId="2" borderId="3"/>
    <xf numFmtId="0" fontId="5" fillId="2" borderId="3"/>
    <xf numFmtId="0" fontId="5" fillId="2" borderId="3"/>
    <xf numFmtId="0" fontId="7" fillId="0" borderId="4"/>
    <xf numFmtId="0" fontId="7" fillId="0" borderId="4"/>
    <xf numFmtId="0" fontId="1" fillId="0" borderId="5"/>
    <xf numFmtId="0" fontId="1" fillId="0" borderId="5"/>
    <xf numFmtId="0" fontId="1" fillId="0" borderId="5"/>
    <xf numFmtId="0" fontId="1" fillId="0" borderId="5"/>
    <xf numFmtId="0" fontId="1" fillId="0" borderId="5"/>
    <xf numFmtId="0" fontId="1" fillId="0" borderId="5"/>
    <xf numFmtId="0" fontId="7" fillId="0" borderId="4"/>
    <xf numFmtId="0" fontId="7" fillId="0" borderId="4"/>
    <xf numFmtId="0" fontId="1" fillId="0" borderId="5"/>
    <xf numFmtId="0" fontId="1" fillId="0" borderId="5"/>
    <xf numFmtId="0" fontId="1" fillId="0" borderId="5"/>
    <xf numFmtId="0" fontId="1" fillId="0" borderId="5"/>
    <xf numFmtId="0" fontId="5" fillId="2" borderId="3"/>
    <xf numFmtId="164" fontId="8" fillId="0" borderId="0"/>
    <xf numFmtId="164" fontId="8" fillId="0" borderId="0"/>
    <xf numFmtId="164" fontId="8" fillId="0" borderId="0"/>
    <xf numFmtId="164" fontId="8" fillId="0" borderId="0"/>
    <xf numFmtId="165" fontId="8" fillId="0" borderId="0"/>
    <xf numFmtId="164" fontId="8" fillId="0" borderId="0"/>
    <xf numFmtId="165" fontId="8" fillId="0" borderId="0"/>
    <xf numFmtId="164" fontId="8" fillId="0" borderId="0"/>
    <xf numFmtId="164" fontId="8" fillId="0" borderId="0"/>
    <xf numFmtId="165" fontId="8" fillId="0" borderId="0"/>
    <xf numFmtId="3" fontId="8" fillId="0" borderId="0"/>
    <xf numFmtId="166" fontId="8" fillId="0" borderId="0"/>
    <xf numFmtId="166" fontId="8" fillId="0" borderId="0"/>
    <xf numFmtId="167" fontId="8" fillId="0" borderId="0"/>
    <xf numFmtId="168" fontId="8" fillId="0" borderId="0"/>
    <xf numFmtId="166" fontId="8" fillId="0" borderId="0"/>
    <xf numFmtId="169" fontId="8" fillId="0" borderId="0"/>
    <xf numFmtId="0" fontId="9" fillId="20" borderId="6"/>
    <xf numFmtId="0" fontId="9" fillId="20" borderId="6"/>
    <xf numFmtId="0" fontId="9" fillId="20" borderId="6"/>
    <xf numFmtId="0" fontId="5" fillId="2" borderId="1"/>
    <xf numFmtId="0" fontId="5" fillId="2" borderId="1"/>
    <xf numFmtId="0" fontId="9" fillId="20" borderId="6"/>
    <xf numFmtId="0" fontId="5" fillId="2" borderId="1"/>
    <xf numFmtId="0" fontId="5" fillId="2" borderId="1"/>
    <xf numFmtId="0" fontId="5" fillId="2" borderId="1"/>
    <xf numFmtId="0" fontId="9" fillId="20" borderId="6"/>
    <xf numFmtId="0" fontId="9" fillId="20" borderId="6"/>
    <xf numFmtId="0" fontId="9" fillId="20" borderId="6"/>
    <xf numFmtId="0" fontId="5" fillId="2" borderId="1"/>
    <xf numFmtId="0" fontId="5" fillId="2" borderId="1"/>
    <xf numFmtId="0" fontId="5" fillId="2" borderId="1"/>
    <xf numFmtId="0" fontId="5" fillId="2" borderId="1"/>
    <xf numFmtId="170" fontId="8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2" fillId="8" borderId="6"/>
    <xf numFmtId="0" fontId="12" fillId="8" borderId="6"/>
    <xf numFmtId="0" fontId="12" fillId="8" borderId="6"/>
    <xf numFmtId="0" fontId="12" fillId="2" borderId="1"/>
    <xf numFmtId="0" fontId="12" fillId="2" borderId="1"/>
    <xf numFmtId="0" fontId="12" fillId="8" borderId="6"/>
    <xf numFmtId="0" fontId="12" fillId="2" borderId="1"/>
    <xf numFmtId="0" fontId="12" fillId="2" borderId="1"/>
    <xf numFmtId="0" fontId="12" fillId="2" borderId="1"/>
    <xf numFmtId="0" fontId="12" fillId="8" borderId="6"/>
    <xf numFmtId="0" fontId="12" fillId="8" borderId="6"/>
    <xf numFmtId="0" fontId="12" fillId="8" borderId="6"/>
    <xf numFmtId="0" fontId="12" fillId="2" borderId="1"/>
    <xf numFmtId="0" fontId="12" fillId="2" borderId="1"/>
    <xf numFmtId="0" fontId="12" fillId="2" borderId="1"/>
    <xf numFmtId="0" fontId="12" fillId="2" borderId="1"/>
    <xf numFmtId="171" fontId="8" fillId="0" borderId="0"/>
    <xf numFmtId="171" fontId="8" fillId="0" borderId="0"/>
    <xf numFmtId="171" fontId="8" fillId="0" borderId="0"/>
    <xf numFmtId="171" fontId="8" fillId="0" borderId="0"/>
    <xf numFmtId="171" fontId="43" fillId="0" borderId="0"/>
    <xf numFmtId="171" fontId="8" fillId="0" borderId="0"/>
    <xf numFmtId="171" fontId="8" fillId="0" borderId="0"/>
    <xf numFmtId="171" fontId="8" fillId="0" borderId="0"/>
    <xf numFmtId="171" fontId="43" fillId="0" borderId="0"/>
    <xf numFmtId="171" fontId="8" fillId="0" borderId="0"/>
    <xf numFmtId="171" fontId="8" fillId="0" borderId="0"/>
    <xf numFmtId="171" fontId="8" fillId="0" borderId="0"/>
    <xf numFmtId="171" fontId="43" fillId="0" borderId="0"/>
    <xf numFmtId="171" fontId="8" fillId="0" borderId="0"/>
    <xf numFmtId="171" fontId="8" fillId="0" borderId="0"/>
    <xf numFmtId="171" fontId="43" fillId="0" borderId="0"/>
    <xf numFmtId="171" fontId="8" fillId="0" borderId="0"/>
    <xf numFmtId="171" fontId="8" fillId="0" borderId="0"/>
    <xf numFmtId="171" fontId="8" fillId="0" borderId="0"/>
    <xf numFmtId="171" fontId="8" fillId="0" borderId="0"/>
    <xf numFmtId="171" fontId="43" fillId="0" borderId="0"/>
    <xf numFmtId="171" fontId="8" fillId="0" borderId="0"/>
    <xf numFmtId="171" fontId="8" fillId="0" borderId="0"/>
    <xf numFmtId="171" fontId="8" fillId="0" borderId="0"/>
    <xf numFmtId="171" fontId="43" fillId="0" borderId="0"/>
    <xf numFmtId="171" fontId="8" fillId="0" borderId="0"/>
    <xf numFmtId="171" fontId="8" fillId="0" borderId="0"/>
    <xf numFmtId="171" fontId="8" fillId="0" borderId="0"/>
    <xf numFmtId="171" fontId="43" fillId="0" borderId="0"/>
    <xf numFmtId="171" fontId="8" fillId="0" borderId="0"/>
    <xf numFmtId="171" fontId="8" fillId="0" borderId="0"/>
    <xf numFmtId="171" fontId="43" fillId="0" borderId="0"/>
    <xf numFmtId="171" fontId="8" fillId="0" borderId="0"/>
    <xf numFmtId="171" fontId="8" fillId="0" borderId="0"/>
    <xf numFmtId="171" fontId="8" fillId="0" borderId="0"/>
    <xf numFmtId="171" fontId="8" fillId="0" borderId="0"/>
    <xf numFmtId="171" fontId="43" fillId="0" borderId="0"/>
    <xf numFmtId="171" fontId="8" fillId="0" borderId="0"/>
    <xf numFmtId="171" fontId="8" fillId="0" borderId="0"/>
    <xf numFmtId="171" fontId="8" fillId="0" borderId="0"/>
    <xf numFmtId="171" fontId="43" fillId="0" borderId="0"/>
    <xf numFmtId="171" fontId="8" fillId="0" borderId="0"/>
    <xf numFmtId="171" fontId="8" fillId="0" borderId="0"/>
    <xf numFmtId="171" fontId="8" fillId="0" borderId="0"/>
    <xf numFmtId="171" fontId="43" fillId="0" borderId="0"/>
    <xf numFmtId="171" fontId="8" fillId="0" borderId="0"/>
    <xf numFmtId="171" fontId="8" fillId="0" borderId="0"/>
    <xf numFmtId="171" fontId="43" fillId="0" borderId="0"/>
    <xf numFmtId="171" fontId="8" fillId="0" borderId="0"/>
    <xf numFmtId="171" fontId="8" fillId="0" borderId="0"/>
    <xf numFmtId="171" fontId="8" fillId="0" borderId="0"/>
    <xf numFmtId="171" fontId="8" fillId="0" borderId="0"/>
    <xf numFmtId="171" fontId="43" fillId="0" borderId="0"/>
    <xf numFmtId="171" fontId="8" fillId="0" borderId="0"/>
    <xf numFmtId="171" fontId="8" fillId="0" borderId="0"/>
    <xf numFmtId="171" fontId="8" fillId="0" borderId="0"/>
    <xf numFmtId="171" fontId="43" fillId="0" borderId="0"/>
    <xf numFmtId="171" fontId="8" fillId="0" borderId="0"/>
    <xf numFmtId="171" fontId="8" fillId="0" borderId="0"/>
    <xf numFmtId="171" fontId="8" fillId="0" borderId="0"/>
    <xf numFmtId="171" fontId="43" fillId="0" borderId="0"/>
    <xf numFmtId="171" fontId="8" fillId="0" borderId="0"/>
    <xf numFmtId="171" fontId="8" fillId="0" borderId="0"/>
    <xf numFmtId="171" fontId="43" fillId="0" borderId="0"/>
    <xf numFmtId="171" fontId="8" fillId="0" borderId="0"/>
    <xf numFmtId="171" fontId="8" fillId="0" borderId="0"/>
    <xf numFmtId="171" fontId="8" fillId="0" borderId="0"/>
    <xf numFmtId="171" fontId="8" fillId="0" borderId="0"/>
    <xf numFmtId="171" fontId="43" fillId="0" borderId="0"/>
    <xf numFmtId="171" fontId="8" fillId="0" borderId="0"/>
    <xf numFmtId="171" fontId="8" fillId="0" borderId="0"/>
    <xf numFmtId="171" fontId="8" fillId="0" borderId="0"/>
    <xf numFmtId="171" fontId="43" fillId="0" borderId="0"/>
    <xf numFmtId="171" fontId="8" fillId="0" borderId="0"/>
    <xf numFmtId="171" fontId="8" fillId="0" borderId="0"/>
    <xf numFmtId="171" fontId="8" fillId="0" borderId="0"/>
    <xf numFmtId="171" fontId="43" fillId="0" borderId="0"/>
    <xf numFmtId="171" fontId="8" fillId="0" borderId="0"/>
    <xf numFmtId="171" fontId="8" fillId="0" borderId="0"/>
    <xf numFmtId="171" fontId="43" fillId="0" borderId="0"/>
    <xf numFmtId="171" fontId="8" fillId="0" borderId="0"/>
    <xf numFmtId="171" fontId="8" fillId="0" borderId="0"/>
    <xf numFmtId="171" fontId="8" fillId="0" borderId="0"/>
    <xf numFmtId="171" fontId="8" fillId="0" borderId="0"/>
    <xf numFmtId="171" fontId="43" fillId="0" borderId="0"/>
    <xf numFmtId="171" fontId="8" fillId="0" borderId="0"/>
    <xf numFmtId="171" fontId="8" fillId="0" borderId="0"/>
    <xf numFmtId="171" fontId="8" fillId="0" borderId="0"/>
    <xf numFmtId="171" fontId="43" fillId="0" borderId="0"/>
    <xf numFmtId="171" fontId="8" fillId="0" borderId="0"/>
    <xf numFmtId="171" fontId="8" fillId="0" borderId="0"/>
    <xf numFmtId="171" fontId="8" fillId="0" borderId="0"/>
    <xf numFmtId="171" fontId="43" fillId="0" borderId="0"/>
    <xf numFmtId="171" fontId="8" fillId="0" borderId="0"/>
    <xf numFmtId="171" fontId="8" fillId="0" borderId="0"/>
    <xf numFmtId="171" fontId="43" fillId="0" borderId="0"/>
    <xf numFmtId="171" fontId="8" fillId="0" borderId="0"/>
    <xf numFmtId="171" fontId="8" fillId="0" borderId="0"/>
    <xf numFmtId="171" fontId="8" fillId="0" borderId="0"/>
    <xf numFmtId="171" fontId="8" fillId="0" borderId="0"/>
    <xf numFmtId="171" fontId="43" fillId="0" borderId="0"/>
    <xf numFmtId="171" fontId="8" fillId="0" borderId="0"/>
    <xf numFmtId="171" fontId="8" fillId="0" borderId="0"/>
    <xf numFmtId="171" fontId="8" fillId="0" borderId="0"/>
    <xf numFmtId="171" fontId="43" fillId="0" borderId="0"/>
    <xf numFmtId="171" fontId="8" fillId="0" borderId="0"/>
    <xf numFmtId="171" fontId="8" fillId="0" borderId="0"/>
    <xf numFmtId="171" fontId="8" fillId="0" borderId="0"/>
    <xf numFmtId="171" fontId="43" fillId="0" borderId="0"/>
    <xf numFmtId="171" fontId="8" fillId="0" borderId="0"/>
    <xf numFmtId="171" fontId="8" fillId="0" borderId="0"/>
    <xf numFmtId="171" fontId="43" fillId="0" borderId="0"/>
    <xf numFmtId="171" fontId="8" fillId="0" borderId="0"/>
    <xf numFmtId="171" fontId="8" fillId="0" borderId="0"/>
    <xf numFmtId="171" fontId="8" fillId="0" borderId="0"/>
    <xf numFmtId="171" fontId="8" fillId="0" borderId="0"/>
    <xf numFmtId="171" fontId="43" fillId="0" borderId="0"/>
    <xf numFmtId="171" fontId="8" fillId="0" borderId="0"/>
    <xf numFmtId="171" fontId="8" fillId="0" borderId="0"/>
    <xf numFmtId="171" fontId="8" fillId="0" borderId="0"/>
    <xf numFmtId="171" fontId="43" fillId="0" borderId="0"/>
    <xf numFmtId="171" fontId="8" fillId="0" borderId="0"/>
    <xf numFmtId="171" fontId="8" fillId="0" borderId="0"/>
    <xf numFmtId="171" fontId="8" fillId="0" borderId="0"/>
    <xf numFmtId="171" fontId="43" fillId="0" borderId="0"/>
    <xf numFmtId="171" fontId="8" fillId="0" borderId="0"/>
    <xf numFmtId="171" fontId="8" fillId="0" borderId="0"/>
    <xf numFmtId="171" fontId="43" fillId="0" borderId="0"/>
    <xf numFmtId="171" fontId="8" fillId="0" borderId="0"/>
    <xf numFmtId="171" fontId="8" fillId="0" borderId="0"/>
    <xf numFmtId="171" fontId="8" fillId="0" borderId="0"/>
    <xf numFmtId="171" fontId="43" fillId="0" borderId="0"/>
    <xf numFmtId="171" fontId="8" fillId="0" borderId="0"/>
    <xf numFmtId="171" fontId="8" fillId="0" borderId="0"/>
    <xf numFmtId="171" fontId="8" fillId="0" borderId="0"/>
    <xf numFmtId="171" fontId="43" fillId="0" borderId="0"/>
    <xf numFmtId="171" fontId="8" fillId="0" borderId="0"/>
    <xf numFmtId="171" fontId="8" fillId="0" borderId="0"/>
    <xf numFmtId="171" fontId="8" fillId="0" borderId="0"/>
    <xf numFmtId="171" fontId="43" fillId="0" borderId="0"/>
    <xf numFmtId="171" fontId="8" fillId="0" borderId="0"/>
    <xf numFmtId="171" fontId="8" fillId="0" borderId="0"/>
    <xf numFmtId="171" fontId="43" fillId="0" borderId="0"/>
    <xf numFmtId="171" fontId="8" fillId="0" borderId="0"/>
    <xf numFmtId="171" fontId="8" fillId="0" borderId="0"/>
    <xf numFmtId="171" fontId="8" fillId="0" borderId="0"/>
    <xf numFmtId="171" fontId="8" fillId="0" borderId="0"/>
    <xf numFmtId="171" fontId="8" fillId="0" borderId="0"/>
    <xf numFmtId="171" fontId="43" fillId="0" borderId="0"/>
    <xf numFmtId="171" fontId="8" fillId="0" borderId="0"/>
    <xf numFmtId="171" fontId="8" fillId="0" borderId="0"/>
    <xf numFmtId="171" fontId="8" fillId="0" borderId="0"/>
    <xf numFmtId="171" fontId="43" fillId="0" borderId="0"/>
    <xf numFmtId="171" fontId="8" fillId="0" borderId="0"/>
    <xf numFmtId="171" fontId="8" fillId="0" borderId="0"/>
    <xf numFmtId="171" fontId="8" fillId="0" borderId="0"/>
    <xf numFmtId="171" fontId="43" fillId="0" borderId="0"/>
    <xf numFmtId="171" fontId="8" fillId="0" borderId="0"/>
    <xf numFmtId="171" fontId="8" fillId="0" borderId="0"/>
    <xf numFmtId="171" fontId="43" fillId="0" borderId="0"/>
    <xf numFmtId="171" fontId="8" fillId="0" borderId="0"/>
    <xf numFmtId="171" fontId="8" fillId="0" borderId="0"/>
    <xf numFmtId="171" fontId="8" fillId="0" borderId="0"/>
    <xf numFmtId="171" fontId="8" fillId="0" borderId="0"/>
    <xf numFmtId="171" fontId="43" fillId="0" borderId="0"/>
    <xf numFmtId="171" fontId="8" fillId="0" borderId="0"/>
    <xf numFmtId="171" fontId="8" fillId="0" borderId="0"/>
    <xf numFmtId="171" fontId="8" fillId="0" borderId="0"/>
    <xf numFmtId="171" fontId="43" fillId="0" borderId="0"/>
    <xf numFmtId="171" fontId="8" fillId="0" borderId="0"/>
    <xf numFmtId="171" fontId="8" fillId="0" borderId="0"/>
    <xf numFmtId="171" fontId="8" fillId="0" borderId="0"/>
    <xf numFmtId="171" fontId="43" fillId="0" borderId="0"/>
    <xf numFmtId="171" fontId="8" fillId="0" borderId="0"/>
    <xf numFmtId="171" fontId="8" fillId="0" borderId="0"/>
    <xf numFmtId="171" fontId="43" fillId="0" borderId="0"/>
    <xf numFmtId="171" fontId="8" fillId="0" borderId="0"/>
    <xf numFmtId="171" fontId="8" fillId="0" borderId="0"/>
    <xf numFmtId="171" fontId="8" fillId="0" borderId="0"/>
    <xf numFmtId="171" fontId="8" fillId="0" borderId="0"/>
    <xf numFmtId="171" fontId="43" fillId="0" borderId="0"/>
    <xf numFmtId="171" fontId="8" fillId="0" borderId="0"/>
    <xf numFmtId="171" fontId="8" fillId="0" borderId="0"/>
    <xf numFmtId="171" fontId="8" fillId="0" borderId="0"/>
    <xf numFmtId="171" fontId="43" fillId="0" borderId="0"/>
    <xf numFmtId="171" fontId="8" fillId="0" borderId="0"/>
    <xf numFmtId="171" fontId="8" fillId="0" borderId="0"/>
    <xf numFmtId="171" fontId="8" fillId="0" borderId="0"/>
    <xf numFmtId="171" fontId="43" fillId="0" borderId="0"/>
    <xf numFmtId="171" fontId="8" fillId="0" borderId="0"/>
    <xf numFmtId="171" fontId="8" fillId="0" borderId="0"/>
    <xf numFmtId="171" fontId="43" fillId="0" borderId="0"/>
    <xf numFmtId="171" fontId="8" fillId="0" borderId="0"/>
    <xf numFmtId="171" fontId="8" fillId="0" borderId="0"/>
    <xf numFmtId="171" fontId="8" fillId="0" borderId="0"/>
    <xf numFmtId="171" fontId="8" fillId="0" borderId="0"/>
    <xf numFmtId="171" fontId="43" fillId="0" borderId="0"/>
    <xf numFmtId="171" fontId="8" fillId="0" borderId="0"/>
    <xf numFmtId="171" fontId="8" fillId="0" borderId="0"/>
    <xf numFmtId="171" fontId="8" fillId="0" borderId="0"/>
    <xf numFmtId="171" fontId="43" fillId="0" borderId="0"/>
    <xf numFmtId="171" fontId="8" fillId="0" borderId="0"/>
    <xf numFmtId="171" fontId="8" fillId="0" borderId="0"/>
    <xf numFmtId="171" fontId="8" fillId="0" borderId="0"/>
    <xf numFmtId="171" fontId="43" fillId="0" borderId="0"/>
    <xf numFmtId="171" fontId="8" fillId="0" borderId="0"/>
    <xf numFmtId="171" fontId="8" fillId="0" borderId="0"/>
    <xf numFmtId="171" fontId="43" fillId="0" borderId="0"/>
    <xf numFmtId="171" fontId="8" fillId="0" borderId="0"/>
    <xf numFmtId="171" fontId="8" fillId="0" borderId="0"/>
    <xf numFmtId="171" fontId="8" fillId="0" borderId="0"/>
    <xf numFmtId="171" fontId="8" fillId="0" borderId="0"/>
    <xf numFmtId="171" fontId="43" fillId="0" borderId="0"/>
    <xf numFmtId="171" fontId="8" fillId="0" borderId="0"/>
    <xf numFmtId="171" fontId="8" fillId="0" borderId="0"/>
    <xf numFmtId="171" fontId="8" fillId="0" borderId="0"/>
    <xf numFmtId="171" fontId="43" fillId="0" borderId="0"/>
    <xf numFmtId="171" fontId="8" fillId="0" borderId="0"/>
    <xf numFmtId="171" fontId="8" fillId="0" borderId="0"/>
    <xf numFmtId="171" fontId="8" fillId="0" borderId="0"/>
    <xf numFmtId="171" fontId="43" fillId="0" borderId="0"/>
    <xf numFmtId="171" fontId="8" fillId="0" borderId="0"/>
    <xf numFmtId="171" fontId="8" fillId="0" borderId="0"/>
    <xf numFmtId="171" fontId="43" fillId="0" borderId="0"/>
    <xf numFmtId="171" fontId="8" fillId="0" borderId="0"/>
    <xf numFmtId="171" fontId="8" fillId="0" borderId="0"/>
    <xf numFmtId="171" fontId="43" fillId="0" borderId="0"/>
    <xf numFmtId="171" fontId="8" fillId="0" borderId="0"/>
    <xf numFmtId="171" fontId="8" fillId="0" borderId="0"/>
    <xf numFmtId="171" fontId="8" fillId="0" borderId="0"/>
    <xf numFmtId="171" fontId="8" fillId="0" borderId="0"/>
    <xf numFmtId="171" fontId="43" fillId="0" borderId="0"/>
    <xf numFmtId="171" fontId="8" fillId="0" borderId="0"/>
    <xf numFmtId="171" fontId="8" fillId="0" borderId="0"/>
    <xf numFmtId="171" fontId="8" fillId="0" borderId="0"/>
    <xf numFmtId="171" fontId="43" fillId="0" borderId="0"/>
    <xf numFmtId="171" fontId="8" fillId="0" borderId="0"/>
    <xf numFmtId="171" fontId="8" fillId="0" borderId="0"/>
    <xf numFmtId="171" fontId="8" fillId="0" borderId="0"/>
    <xf numFmtId="171" fontId="43" fillId="0" borderId="0"/>
    <xf numFmtId="171" fontId="8" fillId="0" borderId="0"/>
    <xf numFmtId="171" fontId="8" fillId="0" borderId="0"/>
    <xf numFmtId="171" fontId="43" fillId="0" borderId="0"/>
    <xf numFmtId="171" fontId="8" fillId="0" borderId="0"/>
    <xf numFmtId="171" fontId="8" fillId="0" borderId="0"/>
    <xf numFmtId="171" fontId="8" fillId="0" borderId="0"/>
    <xf numFmtId="171" fontId="43" fillId="0" borderId="0"/>
    <xf numFmtId="171" fontId="8" fillId="0" borderId="0"/>
    <xf numFmtId="171" fontId="8" fillId="0" borderId="0"/>
    <xf numFmtId="171" fontId="8" fillId="0" borderId="0"/>
    <xf numFmtId="171" fontId="43" fillId="0" borderId="0"/>
    <xf numFmtId="171" fontId="8" fillId="0" borderId="0"/>
    <xf numFmtId="171" fontId="8" fillId="0" borderId="0"/>
    <xf numFmtId="171" fontId="8" fillId="0" borderId="0"/>
    <xf numFmtId="171" fontId="43" fillId="0" borderId="0"/>
    <xf numFmtId="171" fontId="8" fillId="0" borderId="0"/>
    <xf numFmtId="171" fontId="8" fillId="0" borderId="0"/>
    <xf numFmtId="171" fontId="8" fillId="0" borderId="0"/>
    <xf numFmtId="171" fontId="43" fillId="0" borderId="0"/>
    <xf numFmtId="171" fontId="8" fillId="0" borderId="0"/>
    <xf numFmtId="171" fontId="8" fillId="0" borderId="0"/>
    <xf numFmtId="171" fontId="8" fillId="0" borderId="0"/>
    <xf numFmtId="171" fontId="43" fillId="0" borderId="0"/>
    <xf numFmtId="171" fontId="8" fillId="0" borderId="0"/>
    <xf numFmtId="171" fontId="8" fillId="0" borderId="0"/>
    <xf numFmtId="171" fontId="8" fillId="0" borderId="0"/>
    <xf numFmtId="171" fontId="43" fillId="0" borderId="0"/>
    <xf numFmtId="171" fontId="8" fillId="0" borderId="0"/>
    <xf numFmtId="172" fontId="8" fillId="0" borderId="0"/>
    <xf numFmtId="171" fontId="8" fillId="0" borderId="0"/>
    <xf numFmtId="171" fontId="8" fillId="0" borderId="0"/>
    <xf numFmtId="171" fontId="8" fillId="0" borderId="0"/>
    <xf numFmtId="171" fontId="43" fillId="0" borderId="0"/>
    <xf numFmtId="171" fontId="8" fillId="0" borderId="0"/>
    <xf numFmtId="171" fontId="8" fillId="0" borderId="0"/>
    <xf numFmtId="171" fontId="8" fillId="0" borderId="0"/>
    <xf numFmtId="171" fontId="43" fillId="0" borderId="0"/>
    <xf numFmtId="171" fontId="8" fillId="0" borderId="0"/>
    <xf numFmtId="171" fontId="8" fillId="0" borderId="0"/>
    <xf numFmtId="171" fontId="8" fillId="0" borderId="0"/>
    <xf numFmtId="171" fontId="43" fillId="0" borderId="0"/>
    <xf numFmtId="171" fontId="8" fillId="0" borderId="0"/>
    <xf numFmtId="171" fontId="8" fillId="0" borderId="0"/>
    <xf numFmtId="171" fontId="8" fillId="0" borderId="0"/>
    <xf numFmtId="171" fontId="43" fillId="0" borderId="0"/>
    <xf numFmtId="171" fontId="8" fillId="0" borderId="0"/>
    <xf numFmtId="171" fontId="8" fillId="0" borderId="0"/>
    <xf numFmtId="171" fontId="43" fillId="0" borderId="0"/>
    <xf numFmtId="171" fontId="8" fillId="0" borderId="0"/>
    <xf numFmtId="171" fontId="8" fillId="0" borderId="0"/>
    <xf numFmtId="171" fontId="8" fillId="0" borderId="0"/>
    <xf numFmtId="171" fontId="8" fillId="0" borderId="0"/>
    <xf numFmtId="171" fontId="43" fillId="0" borderId="0"/>
    <xf numFmtId="171" fontId="8" fillId="0" borderId="0"/>
    <xf numFmtId="171" fontId="8" fillId="0" borderId="0"/>
    <xf numFmtId="171" fontId="8" fillId="0" borderId="0"/>
    <xf numFmtId="171" fontId="43" fillId="0" borderId="0"/>
    <xf numFmtId="171" fontId="8" fillId="0" borderId="0"/>
    <xf numFmtId="171" fontId="8" fillId="0" borderId="0"/>
    <xf numFmtId="171" fontId="8" fillId="0" borderId="0"/>
    <xf numFmtId="171" fontId="43" fillId="0" borderId="0"/>
    <xf numFmtId="171" fontId="8" fillId="0" borderId="0"/>
    <xf numFmtId="171" fontId="8" fillId="0" borderId="0"/>
    <xf numFmtId="171" fontId="8" fillId="0" borderId="0"/>
    <xf numFmtId="171" fontId="43" fillId="0" borderId="0"/>
    <xf numFmtId="171" fontId="8" fillId="0" borderId="0"/>
    <xf numFmtId="171" fontId="8" fillId="0" borderId="0"/>
    <xf numFmtId="171" fontId="43" fillId="0" borderId="0"/>
    <xf numFmtId="171" fontId="8" fillId="0" borderId="0"/>
    <xf numFmtId="171" fontId="8" fillId="0" borderId="0"/>
    <xf numFmtId="171" fontId="8" fillId="0" borderId="0"/>
    <xf numFmtId="171" fontId="8" fillId="0" borderId="0"/>
    <xf numFmtId="171" fontId="43" fillId="0" borderId="0"/>
    <xf numFmtId="171" fontId="8" fillId="0" borderId="0"/>
    <xf numFmtId="171" fontId="8" fillId="0" borderId="0"/>
    <xf numFmtId="171" fontId="8" fillId="0" borderId="0"/>
    <xf numFmtId="171" fontId="43" fillId="0" borderId="0"/>
    <xf numFmtId="171" fontId="8" fillId="0" borderId="0"/>
    <xf numFmtId="171" fontId="8" fillId="0" borderId="0"/>
    <xf numFmtId="171" fontId="8" fillId="0" borderId="0"/>
    <xf numFmtId="171" fontId="43" fillId="0" borderId="0"/>
    <xf numFmtId="171" fontId="8" fillId="0" borderId="0"/>
    <xf numFmtId="171" fontId="8" fillId="0" borderId="0"/>
    <xf numFmtId="171" fontId="43" fillId="0" borderId="0"/>
    <xf numFmtId="171" fontId="8" fillId="0" borderId="0"/>
    <xf numFmtId="171" fontId="8" fillId="0" borderId="0"/>
    <xf numFmtId="171" fontId="8" fillId="0" borderId="0"/>
    <xf numFmtId="171" fontId="8" fillId="0" borderId="0"/>
    <xf numFmtId="171" fontId="43" fillId="0" borderId="0"/>
    <xf numFmtId="171" fontId="8" fillId="0" borderId="0"/>
    <xf numFmtId="171" fontId="8" fillId="0" borderId="0"/>
    <xf numFmtId="171" fontId="8" fillId="0" borderId="0"/>
    <xf numFmtId="171" fontId="43" fillId="0" borderId="0"/>
    <xf numFmtId="171" fontId="8" fillId="0" borderId="0"/>
    <xf numFmtId="171" fontId="8" fillId="0" borderId="0"/>
    <xf numFmtId="171" fontId="8" fillId="0" borderId="0"/>
    <xf numFmtId="171" fontId="43" fillId="0" borderId="0"/>
    <xf numFmtId="171" fontId="8" fillId="0" borderId="0"/>
    <xf numFmtId="171" fontId="8" fillId="0" borderId="0"/>
    <xf numFmtId="171" fontId="43" fillId="0" borderId="0"/>
    <xf numFmtId="171" fontId="8" fillId="0" borderId="0"/>
    <xf numFmtId="171" fontId="8" fillId="0" borderId="0"/>
    <xf numFmtId="171" fontId="8" fillId="0" borderId="0"/>
    <xf numFmtId="171" fontId="8" fillId="0" borderId="0"/>
    <xf numFmtId="171" fontId="43" fillId="0" borderId="0"/>
    <xf numFmtId="171" fontId="8" fillId="0" borderId="0"/>
    <xf numFmtId="171" fontId="8" fillId="0" borderId="0"/>
    <xf numFmtId="171" fontId="8" fillId="0" borderId="0"/>
    <xf numFmtId="171" fontId="43" fillId="0" borderId="0"/>
    <xf numFmtId="171" fontId="8" fillId="0" borderId="0"/>
    <xf numFmtId="171" fontId="8" fillId="0" borderId="0"/>
    <xf numFmtId="171" fontId="8" fillId="0" borderId="0"/>
    <xf numFmtId="171" fontId="43" fillId="0" borderId="0"/>
    <xf numFmtId="171" fontId="8" fillId="0" borderId="0"/>
    <xf numFmtId="171" fontId="8" fillId="0" borderId="0"/>
    <xf numFmtId="171" fontId="43" fillId="0" borderId="0"/>
    <xf numFmtId="171" fontId="8" fillId="0" borderId="0"/>
    <xf numFmtId="171" fontId="8" fillId="0" borderId="0"/>
    <xf numFmtId="171" fontId="8" fillId="0" borderId="0"/>
    <xf numFmtId="171" fontId="8" fillId="0" borderId="0"/>
    <xf numFmtId="171" fontId="43" fillId="0" borderId="0"/>
    <xf numFmtId="171" fontId="8" fillId="0" borderId="0"/>
    <xf numFmtId="171" fontId="8" fillId="0" borderId="0"/>
    <xf numFmtId="171" fontId="8" fillId="0" borderId="0"/>
    <xf numFmtId="171" fontId="43" fillId="0" borderId="0"/>
    <xf numFmtId="171" fontId="8" fillId="0" borderId="0"/>
    <xf numFmtId="171" fontId="8" fillId="0" borderId="0"/>
    <xf numFmtId="171" fontId="8" fillId="0" borderId="0"/>
    <xf numFmtId="171" fontId="43" fillId="0" borderId="0"/>
    <xf numFmtId="171" fontId="8" fillId="0" borderId="0"/>
    <xf numFmtId="171" fontId="8" fillId="0" borderId="0"/>
    <xf numFmtId="171" fontId="43" fillId="0" borderId="0"/>
    <xf numFmtId="171" fontId="8" fillId="0" borderId="0"/>
    <xf numFmtId="171" fontId="8" fillId="0" borderId="0"/>
    <xf numFmtId="171" fontId="8" fillId="0" borderId="0"/>
    <xf numFmtId="171" fontId="43" fillId="0" borderId="0"/>
    <xf numFmtId="171" fontId="8" fillId="0" borderId="0"/>
    <xf numFmtId="171" fontId="8" fillId="0" borderId="0"/>
    <xf numFmtId="171" fontId="8" fillId="0" borderId="0"/>
    <xf numFmtId="171" fontId="43" fillId="0" borderId="0"/>
    <xf numFmtId="171" fontId="8" fillId="0" borderId="0"/>
    <xf numFmtId="171" fontId="8" fillId="0" borderId="0"/>
    <xf numFmtId="171" fontId="8" fillId="0" borderId="0"/>
    <xf numFmtId="171" fontId="43" fillId="0" borderId="0"/>
    <xf numFmtId="171" fontId="8" fillId="0" borderId="0"/>
    <xf numFmtId="171" fontId="8" fillId="0" borderId="0"/>
    <xf numFmtId="171" fontId="8" fillId="0" borderId="0"/>
    <xf numFmtId="171" fontId="43" fillId="0" borderId="0"/>
    <xf numFmtId="171" fontId="8" fillId="0" borderId="0"/>
    <xf numFmtId="171" fontId="8" fillId="0" borderId="0"/>
    <xf numFmtId="171" fontId="8" fillId="0" borderId="0"/>
    <xf numFmtId="171" fontId="43" fillId="0" borderId="0"/>
    <xf numFmtId="171" fontId="8" fillId="0" borderId="0"/>
    <xf numFmtId="171" fontId="8" fillId="0" borderId="0"/>
    <xf numFmtId="171" fontId="8" fillId="0" borderId="0"/>
    <xf numFmtId="171" fontId="43" fillId="0" borderId="0"/>
    <xf numFmtId="171" fontId="8" fillId="0" borderId="0"/>
    <xf numFmtId="171" fontId="8" fillId="0" borderId="0"/>
    <xf numFmtId="171" fontId="8" fillId="0" borderId="0"/>
    <xf numFmtId="171" fontId="43" fillId="0" borderId="0"/>
    <xf numFmtId="171" fontId="8" fillId="0" borderId="0"/>
    <xf numFmtId="171" fontId="8" fillId="0" borderId="0"/>
    <xf numFmtId="171" fontId="8" fillId="0" borderId="0"/>
    <xf numFmtId="171" fontId="43" fillId="0" borderId="0"/>
    <xf numFmtId="171" fontId="8" fillId="0" borderId="0"/>
    <xf numFmtId="171" fontId="8" fillId="0" borderId="0"/>
    <xf numFmtId="171" fontId="8" fillId="0" borderId="0"/>
    <xf numFmtId="171" fontId="43" fillId="0" borderId="0"/>
    <xf numFmtId="171" fontId="8" fillId="0" borderId="0"/>
    <xf numFmtId="0" fontId="13" fillId="0" borderId="0"/>
    <xf numFmtId="0" fontId="13" fillId="0" borderId="0"/>
    <xf numFmtId="2" fontId="8" fillId="0" borderId="0"/>
    <xf numFmtId="0" fontId="1" fillId="2" borderId="0"/>
    <xf numFmtId="0" fontId="14" fillId="0" borderId="7"/>
    <xf numFmtId="0" fontId="8" fillId="0" borderId="0"/>
    <xf numFmtId="0" fontId="15" fillId="0" borderId="8"/>
    <xf numFmtId="0" fontId="11" fillId="0" borderId="9"/>
    <xf numFmtId="0" fontId="11" fillId="0" borderId="9"/>
    <xf numFmtId="0" fontId="11" fillId="0" borderId="0"/>
    <xf numFmtId="0" fontId="16" fillId="4" borderId="0"/>
    <xf numFmtId="0" fontId="16" fillId="4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6" fillId="4" borderId="0"/>
    <xf numFmtId="0" fontId="1" fillId="2" borderId="0"/>
    <xf numFmtId="0" fontId="1" fillId="2" borderId="0"/>
    <xf numFmtId="0" fontId="1" fillId="2" borderId="0"/>
    <xf numFmtId="0" fontId="1" fillId="2" borderId="0"/>
    <xf numFmtId="0" fontId="12" fillId="2" borderId="1"/>
    <xf numFmtId="0" fontId="1" fillId="0" borderId="5"/>
    <xf numFmtId="0" fontId="1" fillId="0" borderId="5"/>
    <xf numFmtId="173" fontId="8" fillId="0" borderId="0"/>
    <xf numFmtId="173" fontId="8" fillId="0" borderId="0"/>
    <xf numFmtId="164" fontId="8" fillId="0" borderId="0"/>
    <xf numFmtId="173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43" fillId="0" borderId="0"/>
    <xf numFmtId="164" fontId="43" fillId="0" borderId="0"/>
    <xf numFmtId="164" fontId="8" fillId="0" borderId="0"/>
    <xf numFmtId="164" fontId="8" fillId="0" borderId="0"/>
    <xf numFmtId="164" fontId="8" fillId="0" borderId="0"/>
    <xf numFmtId="164" fontId="43" fillId="0" borderId="0"/>
    <xf numFmtId="164" fontId="43" fillId="0" borderId="0"/>
    <xf numFmtId="164" fontId="8" fillId="0" borderId="0"/>
    <xf numFmtId="164" fontId="8" fillId="0" borderId="0"/>
    <xf numFmtId="173" fontId="8" fillId="0" borderId="0"/>
    <xf numFmtId="164" fontId="43" fillId="0" borderId="0"/>
    <xf numFmtId="164" fontId="8" fillId="0" borderId="0"/>
    <xf numFmtId="173" fontId="8" fillId="0" borderId="0"/>
    <xf numFmtId="173" fontId="8" fillId="0" borderId="0"/>
    <xf numFmtId="173" fontId="8" fillId="0" borderId="0"/>
    <xf numFmtId="164" fontId="8" fillId="0" borderId="0"/>
    <xf numFmtId="164" fontId="8" fillId="0" borderId="0"/>
    <xf numFmtId="164" fontId="8" fillId="0" borderId="0"/>
    <xf numFmtId="173" fontId="8" fillId="0" borderId="0"/>
    <xf numFmtId="164" fontId="43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0" fontId="8" fillId="0" borderId="0"/>
    <xf numFmtId="173" fontId="8" fillId="0" borderId="0"/>
    <xf numFmtId="164" fontId="43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64" fontId="8" fillId="0" borderId="0"/>
    <xf numFmtId="164" fontId="8" fillId="0" borderId="0"/>
    <xf numFmtId="164" fontId="8" fillId="0" borderId="0"/>
    <xf numFmtId="173" fontId="8" fillId="0" borderId="0"/>
    <xf numFmtId="164" fontId="43" fillId="0" borderId="0"/>
    <xf numFmtId="164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43" fillId="0" borderId="0"/>
    <xf numFmtId="164" fontId="8" fillId="0" borderId="0"/>
    <xf numFmtId="164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64" fontId="8" fillId="0" borderId="0"/>
    <xf numFmtId="164" fontId="8" fillId="0" borderId="0"/>
    <xf numFmtId="164" fontId="8" fillId="0" borderId="0"/>
    <xf numFmtId="173" fontId="8" fillId="0" borderId="0"/>
    <xf numFmtId="164" fontId="43" fillId="0" borderId="0"/>
    <xf numFmtId="164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64" fontId="8" fillId="0" borderId="0"/>
    <xf numFmtId="164" fontId="8" fillId="0" borderId="0"/>
    <xf numFmtId="164" fontId="8" fillId="0" borderId="0"/>
    <xf numFmtId="173" fontId="8" fillId="0" borderId="0"/>
    <xf numFmtId="164" fontId="43" fillId="0" borderId="0"/>
    <xf numFmtId="164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64" fontId="8" fillId="0" borderId="0"/>
    <xf numFmtId="164" fontId="8" fillId="0" borderId="0"/>
    <xf numFmtId="164" fontId="8" fillId="0" borderId="0"/>
    <xf numFmtId="173" fontId="8" fillId="0" borderId="0"/>
    <xf numFmtId="173" fontId="8" fillId="0" borderId="0"/>
    <xf numFmtId="164" fontId="43" fillId="0" borderId="0"/>
    <xf numFmtId="164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64" fontId="8" fillId="0" borderId="0"/>
    <xf numFmtId="164" fontId="8" fillId="0" borderId="0"/>
    <xf numFmtId="164" fontId="8" fillId="0" borderId="0"/>
    <xf numFmtId="173" fontId="8" fillId="0" borderId="0"/>
    <xf numFmtId="164" fontId="43" fillId="0" borderId="0"/>
    <xf numFmtId="164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64" fontId="8" fillId="0" borderId="0"/>
    <xf numFmtId="164" fontId="8" fillId="0" borderId="0"/>
    <xf numFmtId="164" fontId="8" fillId="0" borderId="0"/>
    <xf numFmtId="173" fontId="8" fillId="0" borderId="0"/>
    <xf numFmtId="164" fontId="43" fillId="0" borderId="0"/>
    <xf numFmtId="164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64" fontId="8" fillId="0" borderId="0"/>
    <xf numFmtId="164" fontId="8" fillId="0" borderId="0"/>
    <xf numFmtId="164" fontId="8" fillId="0" borderId="0"/>
    <xf numFmtId="173" fontId="8" fillId="0" borderId="0"/>
    <xf numFmtId="164" fontId="43" fillId="0" borderId="0"/>
    <xf numFmtId="164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64" fontId="8" fillId="0" borderId="0"/>
    <xf numFmtId="164" fontId="8" fillId="0" borderId="0"/>
    <xf numFmtId="164" fontId="8" fillId="0" borderId="0"/>
    <xf numFmtId="173" fontId="8" fillId="0" borderId="0"/>
    <xf numFmtId="164" fontId="43" fillId="0" borderId="0"/>
    <xf numFmtId="164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64" fontId="8" fillId="0" borderId="0"/>
    <xf numFmtId="164" fontId="8" fillId="0" borderId="0"/>
    <xf numFmtId="164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65" fontId="8" fillId="0" borderId="0"/>
    <xf numFmtId="173" fontId="8" fillId="0" borderId="0"/>
    <xf numFmtId="164" fontId="8" fillId="0" borderId="0"/>
    <xf numFmtId="164" fontId="8" fillId="0" borderId="0"/>
    <xf numFmtId="173" fontId="8" fillId="0" borderId="0"/>
    <xf numFmtId="164" fontId="8" fillId="0" borderId="0"/>
    <xf numFmtId="164" fontId="8" fillId="0" borderId="0"/>
    <xf numFmtId="164" fontId="8" fillId="0" borderId="0"/>
    <xf numFmtId="173" fontId="8" fillId="0" borderId="0"/>
    <xf numFmtId="164" fontId="43" fillId="0" borderId="0"/>
    <xf numFmtId="164" fontId="8" fillId="0" borderId="0"/>
    <xf numFmtId="173" fontId="8" fillId="0" borderId="0"/>
    <xf numFmtId="164" fontId="8" fillId="0" borderId="0"/>
    <xf numFmtId="164" fontId="43" fillId="0" borderId="0"/>
    <xf numFmtId="164" fontId="43" fillId="0" borderId="0"/>
    <xf numFmtId="173" fontId="8" fillId="0" borderId="0"/>
    <xf numFmtId="173" fontId="8" fillId="0" borderId="0"/>
    <xf numFmtId="173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73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73" fontId="8" fillId="0" borderId="0"/>
    <xf numFmtId="164" fontId="43" fillId="0" borderId="0"/>
    <xf numFmtId="164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64" fontId="8" fillId="0" borderId="0"/>
    <xf numFmtId="0" fontId="8" fillId="0" borderId="0"/>
    <xf numFmtId="0" fontId="8" fillId="0" borderId="0"/>
    <xf numFmtId="165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43" fillId="0" borderId="0"/>
    <xf numFmtId="164" fontId="43" fillId="0" borderId="0"/>
    <xf numFmtId="164" fontId="8" fillId="0" borderId="0"/>
    <xf numFmtId="164" fontId="8" fillId="0" borderId="0"/>
    <xf numFmtId="164" fontId="8" fillId="0" borderId="0"/>
    <xf numFmtId="173" fontId="8" fillId="0" borderId="0"/>
    <xf numFmtId="164" fontId="8" fillId="0" borderId="0"/>
    <xf numFmtId="173" fontId="8" fillId="0" borderId="0"/>
    <xf numFmtId="164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64" fontId="8" fillId="0" borderId="0"/>
    <xf numFmtId="164" fontId="8" fillId="0" borderId="0"/>
    <xf numFmtId="0" fontId="8" fillId="0" borderId="0"/>
    <xf numFmtId="0" fontId="8" fillId="0" borderId="0"/>
    <xf numFmtId="164" fontId="8" fillId="0" borderId="0"/>
    <xf numFmtId="0" fontId="8" fillId="0" borderId="0"/>
    <xf numFmtId="173" fontId="8" fillId="0" borderId="0"/>
    <xf numFmtId="164" fontId="43" fillId="0" borderId="0"/>
    <xf numFmtId="164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64" fontId="8" fillId="0" borderId="0"/>
    <xf numFmtId="164" fontId="8" fillId="0" borderId="0"/>
    <xf numFmtId="164" fontId="8" fillId="0" borderId="0"/>
    <xf numFmtId="173" fontId="8" fillId="0" borderId="0"/>
    <xf numFmtId="164" fontId="43" fillId="0" borderId="0"/>
    <xf numFmtId="164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64" fontId="8" fillId="0" borderId="0"/>
    <xf numFmtId="164" fontId="8" fillId="0" borderId="0"/>
    <xf numFmtId="164" fontId="8" fillId="0" borderId="0"/>
    <xf numFmtId="173" fontId="8" fillId="0" borderId="0"/>
    <xf numFmtId="164" fontId="43" fillId="0" borderId="0"/>
    <xf numFmtId="164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64" fontId="8" fillId="0" borderId="0"/>
    <xf numFmtId="164" fontId="8" fillId="0" borderId="0"/>
    <xf numFmtId="164" fontId="8" fillId="0" borderId="0"/>
    <xf numFmtId="173" fontId="8" fillId="0" borderId="0"/>
    <xf numFmtId="164" fontId="43" fillId="0" borderId="0"/>
    <xf numFmtId="173" fontId="8" fillId="0" borderId="0"/>
    <xf numFmtId="164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64" fontId="8" fillId="0" borderId="0"/>
    <xf numFmtId="164" fontId="8" fillId="0" borderId="0"/>
    <xf numFmtId="164" fontId="8" fillId="0" borderId="0"/>
    <xf numFmtId="173" fontId="8" fillId="0" borderId="0"/>
    <xf numFmtId="164" fontId="43" fillId="0" borderId="0"/>
    <xf numFmtId="164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64" fontId="8" fillId="0" borderId="0"/>
    <xf numFmtId="164" fontId="8" fillId="0" borderId="0"/>
    <xf numFmtId="164" fontId="8" fillId="0" borderId="0"/>
    <xf numFmtId="173" fontId="8" fillId="0" borderId="0"/>
    <xf numFmtId="164" fontId="43" fillId="0" borderId="0"/>
    <xf numFmtId="164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64" fontId="8" fillId="0" borderId="0"/>
    <xf numFmtId="164" fontId="8" fillId="0" borderId="0"/>
    <xf numFmtId="164" fontId="8" fillId="0" borderId="0"/>
    <xf numFmtId="173" fontId="8" fillId="0" borderId="0"/>
    <xf numFmtId="164" fontId="43" fillId="0" borderId="0"/>
    <xf numFmtId="164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64" fontId="8" fillId="0" borderId="0"/>
    <xf numFmtId="164" fontId="8" fillId="0" borderId="0"/>
    <xf numFmtId="164" fontId="8" fillId="0" borderId="0"/>
    <xf numFmtId="173" fontId="8" fillId="0" borderId="0"/>
    <xf numFmtId="164" fontId="43" fillId="0" borderId="0"/>
    <xf numFmtId="173" fontId="8" fillId="0" borderId="0"/>
    <xf numFmtId="164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64" fontId="8" fillId="0" borderId="0"/>
    <xf numFmtId="164" fontId="8" fillId="0" borderId="0"/>
    <xf numFmtId="164" fontId="8" fillId="0" borderId="0"/>
    <xf numFmtId="173" fontId="8" fillId="0" borderId="0"/>
    <xf numFmtId="164" fontId="43" fillId="0" borderId="0"/>
    <xf numFmtId="164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64" fontId="8" fillId="0" borderId="0"/>
    <xf numFmtId="164" fontId="8" fillId="0" borderId="0"/>
    <xf numFmtId="164" fontId="8" fillId="0" borderId="0"/>
    <xf numFmtId="173" fontId="8" fillId="0" borderId="0"/>
    <xf numFmtId="164" fontId="43" fillId="0" borderId="0"/>
    <xf numFmtId="164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64" fontId="8" fillId="0" borderId="0"/>
    <xf numFmtId="164" fontId="8" fillId="0" borderId="0"/>
    <xf numFmtId="164" fontId="8" fillId="0" borderId="0"/>
    <xf numFmtId="173" fontId="8" fillId="0" borderId="0"/>
    <xf numFmtId="164" fontId="43" fillId="0" borderId="0"/>
    <xf numFmtId="164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64" fontId="8" fillId="0" borderId="0"/>
    <xf numFmtId="164" fontId="8" fillId="0" borderId="0"/>
    <xf numFmtId="164" fontId="8" fillId="0" borderId="0"/>
    <xf numFmtId="173" fontId="8" fillId="0" borderId="0"/>
    <xf numFmtId="164" fontId="43" fillId="0" borderId="0"/>
    <xf numFmtId="173" fontId="8" fillId="0" borderId="0"/>
    <xf numFmtId="164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64" fontId="8" fillId="0" borderId="0"/>
    <xf numFmtId="164" fontId="8" fillId="0" borderId="0"/>
    <xf numFmtId="164" fontId="8" fillId="0" borderId="0"/>
    <xf numFmtId="173" fontId="8" fillId="0" borderId="0"/>
    <xf numFmtId="164" fontId="43" fillId="0" borderId="0"/>
    <xf numFmtId="164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64" fontId="8" fillId="0" borderId="0"/>
    <xf numFmtId="164" fontId="8" fillId="0" borderId="0"/>
    <xf numFmtId="164" fontId="8" fillId="0" borderId="0"/>
    <xf numFmtId="173" fontId="8" fillId="0" borderId="0"/>
    <xf numFmtId="164" fontId="43" fillId="0" borderId="0"/>
    <xf numFmtId="164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64" fontId="8" fillId="0" borderId="0"/>
    <xf numFmtId="164" fontId="8" fillId="0" borderId="0"/>
    <xf numFmtId="164" fontId="8" fillId="0" borderId="0"/>
    <xf numFmtId="173" fontId="8" fillId="0" borderId="0"/>
    <xf numFmtId="164" fontId="43" fillId="0" borderId="0"/>
    <xf numFmtId="164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64" fontId="8" fillId="0" borderId="0"/>
    <xf numFmtId="164" fontId="8" fillId="0" borderId="0"/>
    <xf numFmtId="164" fontId="8" fillId="0" borderId="0"/>
    <xf numFmtId="173" fontId="8" fillId="0" borderId="0"/>
    <xf numFmtId="164" fontId="43" fillId="0" borderId="0"/>
    <xf numFmtId="173" fontId="8" fillId="0" borderId="0"/>
    <xf numFmtId="164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64" fontId="8" fillId="0" borderId="0"/>
    <xf numFmtId="164" fontId="8" fillId="0" borderId="0"/>
    <xf numFmtId="164" fontId="8" fillId="0" borderId="0"/>
    <xf numFmtId="173" fontId="8" fillId="0" borderId="0"/>
    <xf numFmtId="164" fontId="43" fillId="0" borderId="0"/>
    <xf numFmtId="164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64" fontId="8" fillId="0" borderId="0"/>
    <xf numFmtId="164" fontId="8" fillId="0" borderId="0"/>
    <xf numFmtId="164" fontId="8" fillId="0" borderId="0"/>
    <xf numFmtId="173" fontId="8" fillId="0" borderId="0"/>
    <xf numFmtId="164" fontId="43" fillId="0" borderId="0"/>
    <xf numFmtId="164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64" fontId="8" fillId="0" borderId="0"/>
    <xf numFmtId="164" fontId="8" fillId="0" borderId="0"/>
    <xf numFmtId="164" fontId="8" fillId="0" borderId="0"/>
    <xf numFmtId="173" fontId="8" fillId="0" borderId="0"/>
    <xf numFmtId="164" fontId="43" fillId="0" borderId="0"/>
    <xf numFmtId="164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64" fontId="8" fillId="0" borderId="0"/>
    <xf numFmtId="164" fontId="8" fillId="0" borderId="0"/>
    <xf numFmtId="164" fontId="8" fillId="0" borderId="0"/>
    <xf numFmtId="173" fontId="8" fillId="0" borderId="0"/>
    <xf numFmtId="164" fontId="43" fillId="0" borderId="0"/>
    <xf numFmtId="164" fontId="8" fillId="0" borderId="0"/>
    <xf numFmtId="164" fontId="8" fillId="0" borderId="0"/>
    <xf numFmtId="164" fontId="8" fillId="0" borderId="0"/>
    <xf numFmtId="173" fontId="8" fillId="0" borderId="0"/>
    <xf numFmtId="164" fontId="8" fillId="0" borderId="0"/>
    <xf numFmtId="164" fontId="8" fillId="0" borderId="0"/>
    <xf numFmtId="164" fontId="43" fillId="0" borderId="0"/>
    <xf numFmtId="164" fontId="8" fillId="0" borderId="0"/>
    <xf numFmtId="164" fontId="8" fillId="0" borderId="0"/>
    <xf numFmtId="164" fontId="43" fillId="0" borderId="0"/>
    <xf numFmtId="164" fontId="43" fillId="0" borderId="0"/>
    <xf numFmtId="164" fontId="8" fillId="0" borderId="0"/>
    <xf numFmtId="173" fontId="8" fillId="0" borderId="0"/>
    <xf numFmtId="173" fontId="8" fillId="0" borderId="0"/>
    <xf numFmtId="164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64" fontId="8" fillId="0" borderId="0"/>
    <xf numFmtId="164" fontId="8" fillId="0" borderId="0"/>
    <xf numFmtId="164" fontId="8" fillId="0" borderId="0"/>
    <xf numFmtId="173" fontId="8" fillId="0" borderId="0"/>
    <xf numFmtId="164" fontId="43" fillId="0" borderId="0"/>
    <xf numFmtId="164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64" fontId="8" fillId="0" borderId="0"/>
    <xf numFmtId="164" fontId="8" fillId="0" borderId="0"/>
    <xf numFmtId="164" fontId="8" fillId="0" borderId="0"/>
    <xf numFmtId="173" fontId="8" fillId="0" borderId="0"/>
    <xf numFmtId="164" fontId="43" fillId="0" borderId="0"/>
    <xf numFmtId="164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64" fontId="8" fillId="0" borderId="0"/>
    <xf numFmtId="164" fontId="8" fillId="0" borderId="0"/>
    <xf numFmtId="164" fontId="8" fillId="0" borderId="0"/>
    <xf numFmtId="173" fontId="8" fillId="0" borderId="0"/>
    <xf numFmtId="164" fontId="43" fillId="0" borderId="0"/>
    <xf numFmtId="164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64" fontId="8" fillId="0" borderId="0"/>
    <xf numFmtId="164" fontId="8" fillId="0" borderId="0"/>
    <xf numFmtId="164" fontId="8" fillId="0" borderId="0"/>
    <xf numFmtId="173" fontId="8" fillId="0" borderId="0"/>
    <xf numFmtId="164" fontId="43" fillId="0" borderId="0"/>
    <xf numFmtId="173" fontId="8" fillId="0" borderId="0"/>
    <xf numFmtId="164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64" fontId="8" fillId="0" borderId="0"/>
    <xf numFmtId="164" fontId="8" fillId="0" borderId="0"/>
    <xf numFmtId="164" fontId="8" fillId="0" borderId="0"/>
    <xf numFmtId="173" fontId="8" fillId="0" borderId="0"/>
    <xf numFmtId="164" fontId="43" fillId="0" borderId="0"/>
    <xf numFmtId="164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64" fontId="8" fillId="0" borderId="0"/>
    <xf numFmtId="164" fontId="8" fillId="0" borderId="0"/>
    <xf numFmtId="164" fontId="8" fillId="0" borderId="0"/>
    <xf numFmtId="173" fontId="8" fillId="0" borderId="0"/>
    <xf numFmtId="164" fontId="43" fillId="0" borderId="0"/>
    <xf numFmtId="164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64" fontId="8" fillId="0" borderId="0"/>
    <xf numFmtId="164" fontId="8" fillId="0" borderId="0"/>
    <xf numFmtId="164" fontId="8" fillId="0" borderId="0"/>
    <xf numFmtId="173" fontId="8" fillId="0" borderId="0"/>
    <xf numFmtId="164" fontId="43" fillId="0" borderId="0"/>
    <xf numFmtId="164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64" fontId="8" fillId="0" borderId="0"/>
    <xf numFmtId="164" fontId="8" fillId="0" borderId="0"/>
    <xf numFmtId="164" fontId="8" fillId="0" borderId="0"/>
    <xf numFmtId="173" fontId="8" fillId="0" borderId="0"/>
    <xf numFmtId="164" fontId="43" fillId="0" borderId="0"/>
    <xf numFmtId="173" fontId="8" fillId="0" borderId="0"/>
    <xf numFmtId="164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64" fontId="8" fillId="0" borderId="0"/>
    <xf numFmtId="164" fontId="8" fillId="0" borderId="0"/>
    <xf numFmtId="164" fontId="8" fillId="0" borderId="0"/>
    <xf numFmtId="173" fontId="8" fillId="0" borderId="0"/>
    <xf numFmtId="164" fontId="43" fillId="0" borderId="0"/>
    <xf numFmtId="164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64" fontId="8" fillId="0" borderId="0"/>
    <xf numFmtId="164" fontId="8" fillId="0" borderId="0"/>
    <xf numFmtId="164" fontId="8" fillId="0" borderId="0"/>
    <xf numFmtId="173" fontId="8" fillId="0" borderId="0"/>
    <xf numFmtId="164" fontId="43" fillId="0" borderId="0"/>
    <xf numFmtId="164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64" fontId="8" fillId="0" borderId="0"/>
    <xf numFmtId="164" fontId="8" fillId="0" borderId="0"/>
    <xf numFmtId="164" fontId="8" fillId="0" borderId="0"/>
    <xf numFmtId="173" fontId="8" fillId="0" borderId="0"/>
    <xf numFmtId="164" fontId="43" fillId="0" borderId="0"/>
    <xf numFmtId="164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64" fontId="8" fillId="0" borderId="0"/>
    <xf numFmtId="164" fontId="8" fillId="0" borderId="0"/>
    <xf numFmtId="164" fontId="8" fillId="0" borderId="0"/>
    <xf numFmtId="173" fontId="8" fillId="0" borderId="0"/>
    <xf numFmtId="164" fontId="43" fillId="0" borderId="0"/>
    <xf numFmtId="173" fontId="8" fillId="0" borderId="0"/>
    <xf numFmtId="164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64" fontId="8" fillId="0" borderId="0"/>
    <xf numFmtId="164" fontId="8" fillId="0" borderId="0"/>
    <xf numFmtId="164" fontId="8" fillId="0" borderId="0"/>
    <xf numFmtId="173" fontId="8" fillId="0" borderId="0"/>
    <xf numFmtId="164" fontId="43" fillId="0" borderId="0"/>
    <xf numFmtId="164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64" fontId="8" fillId="0" borderId="0"/>
    <xf numFmtId="164" fontId="8" fillId="0" borderId="0"/>
    <xf numFmtId="164" fontId="8" fillId="0" borderId="0"/>
    <xf numFmtId="173" fontId="8" fillId="0" borderId="0"/>
    <xf numFmtId="164" fontId="43" fillId="0" borderId="0"/>
    <xf numFmtId="164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64" fontId="8" fillId="0" borderId="0"/>
    <xf numFmtId="164" fontId="8" fillId="0" borderId="0"/>
    <xf numFmtId="164" fontId="8" fillId="0" borderId="0"/>
    <xf numFmtId="173" fontId="8" fillId="0" borderId="0"/>
    <xf numFmtId="164" fontId="43" fillId="0" borderId="0"/>
    <xf numFmtId="164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64" fontId="8" fillId="0" borderId="0"/>
    <xf numFmtId="164" fontId="8" fillId="0" borderId="0"/>
    <xf numFmtId="164" fontId="8" fillId="0" borderId="0"/>
    <xf numFmtId="173" fontId="8" fillId="0" borderId="0"/>
    <xf numFmtId="164" fontId="43" fillId="0" borderId="0"/>
    <xf numFmtId="173" fontId="8" fillId="0" borderId="0"/>
    <xf numFmtId="164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64" fontId="8" fillId="0" borderId="0"/>
    <xf numFmtId="164" fontId="8" fillId="0" borderId="0"/>
    <xf numFmtId="164" fontId="8" fillId="0" borderId="0"/>
    <xf numFmtId="173" fontId="8" fillId="0" borderId="0"/>
    <xf numFmtId="164" fontId="43" fillId="0" borderId="0"/>
    <xf numFmtId="164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64" fontId="8" fillId="0" borderId="0"/>
    <xf numFmtId="164" fontId="8" fillId="0" borderId="0"/>
    <xf numFmtId="164" fontId="8" fillId="0" borderId="0"/>
    <xf numFmtId="173" fontId="8" fillId="0" borderId="0"/>
    <xf numFmtId="164" fontId="43" fillId="0" borderId="0"/>
    <xf numFmtId="164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64" fontId="8" fillId="0" borderId="0"/>
    <xf numFmtId="164" fontId="8" fillId="0" borderId="0"/>
    <xf numFmtId="164" fontId="8" fillId="0" borderId="0"/>
    <xf numFmtId="173" fontId="8" fillId="0" borderId="0"/>
    <xf numFmtId="164" fontId="43" fillId="0" borderId="0"/>
    <xf numFmtId="164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64" fontId="8" fillId="0" borderId="0"/>
    <xf numFmtId="164" fontId="8" fillId="0" borderId="0"/>
    <xf numFmtId="164" fontId="8" fillId="0" borderId="0"/>
    <xf numFmtId="173" fontId="8" fillId="0" borderId="0"/>
    <xf numFmtId="164" fontId="43" fillId="0" borderId="0"/>
    <xf numFmtId="173" fontId="8" fillId="0" borderId="0"/>
    <xf numFmtId="164" fontId="8" fillId="0" borderId="0"/>
    <xf numFmtId="173" fontId="8" fillId="0" borderId="0"/>
    <xf numFmtId="164" fontId="8" fillId="0" borderId="0"/>
    <xf numFmtId="164" fontId="8" fillId="0" borderId="0"/>
    <xf numFmtId="173" fontId="8" fillId="0" borderId="0"/>
    <xf numFmtId="164" fontId="8" fillId="0" borderId="0"/>
    <xf numFmtId="173" fontId="8" fillId="0" borderId="0"/>
    <xf numFmtId="164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73" fontId="8" fillId="0" borderId="0"/>
    <xf numFmtId="164" fontId="43" fillId="0" borderId="0"/>
    <xf numFmtId="164" fontId="8" fillId="0" borderId="0"/>
    <xf numFmtId="164" fontId="8" fillId="0" borderId="0"/>
    <xf numFmtId="164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73" fontId="8" fillId="0" borderId="0"/>
    <xf numFmtId="164" fontId="8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</cellStyleXfs>
  <cellXfs count="356">
    <xf numFmtId="0" fontId="0" fillId="0" borderId="0" xfId="0"/>
    <xf numFmtId="0" fontId="17" fillId="0" borderId="0" xfId="1538" applyFont="1" applyAlignment="1">
      <alignment vertical="center"/>
    </xf>
    <xf numFmtId="164" fontId="18" fillId="0" borderId="0" xfId="1" applyFont="1" applyBorder="1" applyAlignment="1" applyProtection="1">
      <alignment vertical="center"/>
    </xf>
    <xf numFmtId="0" fontId="19" fillId="0" borderId="0" xfId="1538" applyFont="1" applyAlignment="1">
      <alignment vertical="center"/>
    </xf>
    <xf numFmtId="164" fontId="17" fillId="0" borderId="0" xfId="1" applyFont="1" applyBorder="1" applyAlignment="1" applyProtection="1">
      <alignment vertical="center"/>
    </xf>
    <xf numFmtId="0" fontId="17" fillId="0" borderId="0" xfId="1538" applyFont="1" applyAlignment="1">
      <alignment horizontal="right" vertical="center"/>
    </xf>
    <xf numFmtId="0" fontId="17" fillId="0" borderId="0" xfId="1538" applyFont="1" applyAlignment="1">
      <alignment horizontal="center" vertical="center"/>
    </xf>
    <xf numFmtId="164" fontId="18" fillId="0" borderId="0" xfId="1" applyFont="1" applyBorder="1" applyAlignment="1" applyProtection="1">
      <alignment horizontal="center" vertical="center"/>
    </xf>
    <xf numFmtId="4" fontId="17" fillId="0" borderId="0" xfId="1538" applyNumberFormat="1" applyFont="1" applyAlignment="1">
      <alignment vertical="center"/>
    </xf>
    <xf numFmtId="0" fontId="22" fillId="0" borderId="0" xfId="1538" applyFont="1" applyAlignment="1">
      <alignment vertical="center"/>
    </xf>
    <xf numFmtId="0" fontId="18" fillId="21" borderId="10" xfId="1538" applyFont="1" applyFill="1" applyBorder="1" applyAlignment="1">
      <alignment horizontal="center" vertical="center" wrapText="1"/>
    </xf>
    <xf numFmtId="0" fontId="18" fillId="21" borderId="11" xfId="1538" applyFont="1" applyFill="1" applyBorder="1" applyAlignment="1">
      <alignment horizontal="center" vertical="center" wrapText="1"/>
    </xf>
    <xf numFmtId="0" fontId="18" fillId="21" borderId="11" xfId="1538" applyFont="1" applyFill="1" applyBorder="1" applyAlignment="1">
      <alignment horizontal="center" vertical="center"/>
    </xf>
    <xf numFmtId="164" fontId="18" fillId="21" borderId="12" xfId="1" applyFont="1" applyFill="1" applyBorder="1" applyAlignment="1" applyProtection="1">
      <alignment vertical="center" wrapText="1"/>
    </xf>
    <xf numFmtId="0" fontId="18" fillId="0" borderId="0" xfId="1538" applyFont="1" applyAlignment="1">
      <alignment vertical="center"/>
    </xf>
    <xf numFmtId="0" fontId="17" fillId="21" borderId="10" xfId="1538" applyFont="1" applyFill="1" applyBorder="1" applyAlignment="1">
      <alignment horizontal="left" vertical="center"/>
    </xf>
    <xf numFmtId="0" fontId="18" fillId="21" borderId="11" xfId="1538" applyFont="1" applyFill="1" applyBorder="1" applyAlignment="1">
      <alignment horizontal="left" vertical="center" wrapText="1"/>
    </xf>
    <xf numFmtId="164" fontId="18" fillId="21" borderId="11" xfId="1" applyFont="1" applyFill="1" applyBorder="1" applyAlignment="1" applyProtection="1">
      <alignment vertical="center"/>
    </xf>
    <xf numFmtId="4" fontId="22" fillId="0" borderId="0" xfId="1538" applyNumberFormat="1" applyFont="1" applyAlignment="1">
      <alignment vertical="center"/>
    </xf>
    <xf numFmtId="185" fontId="38" fillId="21" borderId="10" xfId="1538" applyNumberFormat="1" applyFont="1" applyFill="1" applyBorder="1" applyAlignment="1">
      <alignment vertical="center"/>
    </xf>
    <xf numFmtId="176" fontId="39" fillId="21" borderId="11" xfId="1538" applyNumberFormat="1" applyFont="1" applyFill="1" applyBorder="1" applyAlignment="1">
      <alignment vertical="center"/>
    </xf>
    <xf numFmtId="173" fontId="39" fillId="21" borderId="11" xfId="862" applyFont="1" applyFill="1" applyBorder="1" applyAlignment="1" applyProtection="1">
      <alignment vertical="center"/>
    </xf>
    <xf numFmtId="176" fontId="38" fillId="21" borderId="11" xfId="1538" applyNumberFormat="1" applyFont="1" applyFill="1" applyBorder="1" applyAlignment="1">
      <alignment vertical="center"/>
    </xf>
    <xf numFmtId="173" fontId="38" fillId="21" borderId="11" xfId="806" applyFont="1" applyFill="1" applyBorder="1" applyAlignment="1" applyProtection="1">
      <alignment vertical="center"/>
    </xf>
    <xf numFmtId="173" fontId="38" fillId="21" borderId="11" xfId="862" applyFont="1" applyFill="1" applyBorder="1" applyAlignment="1" applyProtection="1">
      <alignment vertical="center"/>
    </xf>
    <xf numFmtId="173" fontId="39" fillId="21" borderId="12" xfId="862" applyFont="1" applyFill="1" applyBorder="1" applyAlignment="1" applyProtection="1">
      <alignment vertical="center"/>
    </xf>
    <xf numFmtId="0" fontId="40" fillId="0" borderId="0" xfId="1538" applyFont="1" applyAlignment="1">
      <alignment vertical="center"/>
    </xf>
    <xf numFmtId="186" fontId="38" fillId="0" borderId="13" xfId="1538" applyNumberFormat="1" applyFont="1" applyBorder="1" applyAlignment="1">
      <alignment vertical="center"/>
    </xf>
    <xf numFmtId="0" fontId="38" fillId="0" borderId="14" xfId="1538" applyFont="1" applyBorder="1" applyAlignment="1">
      <alignment horizontal="left" vertical="center"/>
    </xf>
    <xf numFmtId="173" fontId="38" fillId="0" borderId="14" xfId="877" applyFont="1" applyBorder="1" applyAlignment="1" applyProtection="1">
      <alignment vertical="center"/>
    </xf>
    <xf numFmtId="173" fontId="41" fillId="0" borderId="14" xfId="877" applyFont="1" applyBorder="1" applyAlignment="1" applyProtection="1">
      <alignment vertical="center"/>
    </xf>
    <xf numFmtId="173" fontId="39" fillId="0" borderId="15" xfId="877" applyFont="1" applyBorder="1" applyAlignment="1" applyProtection="1">
      <alignment vertical="center"/>
    </xf>
    <xf numFmtId="186" fontId="17" fillId="0" borderId="16" xfId="1538" applyNumberFormat="1" applyFont="1" applyBorder="1" applyAlignment="1">
      <alignment vertical="center"/>
    </xf>
    <xf numFmtId="0" fontId="17" fillId="0" borderId="17" xfId="1538" applyFont="1" applyBorder="1" applyAlignment="1">
      <alignment horizontal="left" vertical="center"/>
    </xf>
    <xf numFmtId="173" fontId="17" fillId="0" borderId="17" xfId="877" applyFont="1" applyBorder="1" applyAlignment="1" applyProtection="1">
      <alignment horizontal="left" vertical="center"/>
    </xf>
    <xf numFmtId="10" fontId="42" fillId="0" borderId="17" xfId="1538" applyNumberFormat="1" applyFont="1" applyBorder="1" applyAlignment="1">
      <alignment horizontal="center" vertical="center" wrapText="1"/>
    </xf>
    <xf numFmtId="173" fontId="17" fillId="0" borderId="17" xfId="877" applyFont="1" applyBorder="1" applyAlignment="1" applyProtection="1">
      <alignment vertical="center"/>
    </xf>
    <xf numFmtId="173" fontId="17" fillId="0" borderId="18" xfId="877" applyFont="1" applyBorder="1" applyAlignment="1" applyProtection="1">
      <alignment vertical="center"/>
    </xf>
    <xf numFmtId="164" fontId="22" fillId="0" borderId="0" xfId="1" applyFont="1" applyBorder="1" applyAlignment="1" applyProtection="1">
      <alignment vertical="center"/>
    </xf>
    <xf numFmtId="164" fontId="22" fillId="0" borderId="0" xfId="1538" applyNumberFormat="1" applyFont="1" applyAlignment="1">
      <alignment vertical="center"/>
    </xf>
    <xf numFmtId="10" fontId="42" fillId="0" borderId="17" xfId="1538" applyNumberFormat="1" applyFont="1" applyBorder="1" applyAlignment="1">
      <alignment vertical="center" wrapText="1"/>
    </xf>
    <xf numFmtId="173" fontId="17" fillId="0" borderId="19" xfId="877" applyFont="1" applyBorder="1" applyAlignment="1" applyProtection="1">
      <alignment vertical="center"/>
    </xf>
    <xf numFmtId="186" fontId="38" fillId="21" borderId="10" xfId="1538" applyNumberFormat="1" applyFont="1" applyFill="1" applyBorder="1" applyAlignment="1">
      <alignment vertical="center"/>
    </xf>
    <xf numFmtId="0" fontId="39" fillId="21" borderId="11" xfId="1538" applyFont="1" applyFill="1" applyBorder="1" applyAlignment="1">
      <alignment horizontal="left" vertical="center"/>
    </xf>
    <xf numFmtId="173" fontId="39" fillId="21" borderId="11" xfId="877" applyFont="1" applyFill="1" applyBorder="1" applyAlignment="1" applyProtection="1">
      <alignment vertical="center"/>
    </xf>
    <xf numFmtId="10" fontId="41" fillId="21" borderId="11" xfId="1538" applyNumberFormat="1" applyFont="1" applyFill="1" applyBorder="1" applyAlignment="1">
      <alignment vertical="center" wrapText="1"/>
    </xf>
    <xf numFmtId="173" fontId="38" fillId="21" borderId="11" xfId="877" applyFont="1" applyFill="1" applyBorder="1" applyAlignment="1" applyProtection="1">
      <alignment vertical="center"/>
    </xf>
    <xf numFmtId="173" fontId="39" fillId="21" borderId="12" xfId="877" applyFont="1" applyFill="1" applyBorder="1" applyAlignment="1" applyProtection="1">
      <alignment vertical="center"/>
    </xf>
    <xf numFmtId="186" fontId="38" fillId="0" borderId="10" xfId="1538" applyNumberFormat="1" applyFont="1" applyBorder="1" applyAlignment="1">
      <alignment vertical="center"/>
    </xf>
    <xf numFmtId="0" fontId="39" fillId="0" borderId="11" xfId="1538" applyFont="1" applyBorder="1" applyAlignment="1">
      <alignment horizontal="left" vertical="center"/>
    </xf>
    <xf numFmtId="173" fontId="39" fillId="0" borderId="11" xfId="877" applyFont="1" applyBorder="1" applyAlignment="1" applyProtection="1">
      <alignment vertical="center"/>
    </xf>
    <xf numFmtId="10" fontId="41" fillId="0" borderId="11" xfId="1538" applyNumberFormat="1" applyFont="1" applyBorder="1" applyAlignment="1">
      <alignment vertical="center" wrapText="1"/>
    </xf>
    <xf numFmtId="173" fontId="38" fillId="0" borderId="11" xfId="877" applyFont="1" applyBorder="1" applyAlignment="1" applyProtection="1">
      <alignment vertical="center"/>
    </xf>
    <xf numFmtId="173" fontId="39" fillId="0" borderId="12" xfId="877" applyFont="1" applyBorder="1" applyAlignment="1" applyProtection="1">
      <alignment vertical="center"/>
    </xf>
    <xf numFmtId="10" fontId="41" fillId="21" borderId="11" xfId="1538" applyNumberFormat="1" applyFont="1" applyFill="1" applyBorder="1" applyAlignment="1">
      <alignment horizontal="center" vertical="center" wrapText="1"/>
    </xf>
    <xf numFmtId="176" fontId="38" fillId="0" borderId="10" xfId="1538" applyNumberFormat="1" applyFont="1" applyBorder="1" applyAlignment="1">
      <alignment vertical="center" wrapText="1"/>
    </xf>
    <xf numFmtId="176" fontId="39" fillId="0" borderId="11" xfId="1538" applyNumberFormat="1" applyFont="1" applyBorder="1" applyAlignment="1">
      <alignment vertical="center" wrapText="1"/>
    </xf>
    <xf numFmtId="173" fontId="39" fillId="0" borderId="11" xfId="974" applyFont="1" applyBorder="1" applyAlignment="1" applyProtection="1">
      <alignment vertical="center" wrapText="1"/>
    </xf>
    <xf numFmtId="10" fontId="41" fillId="0" borderId="11" xfId="1538" applyNumberFormat="1" applyFont="1" applyBorder="1" applyAlignment="1">
      <alignment vertical="center" wrapText="1"/>
    </xf>
    <xf numFmtId="173" fontId="38" fillId="0" borderId="11" xfId="974" applyFont="1" applyBorder="1" applyAlignment="1" applyProtection="1">
      <alignment vertical="center" wrapText="1"/>
    </xf>
    <xf numFmtId="173" fontId="39" fillId="0" borderId="12" xfId="974" applyFont="1" applyBorder="1" applyAlignment="1" applyProtection="1">
      <alignment vertical="center" wrapText="1"/>
    </xf>
    <xf numFmtId="176" fontId="38" fillId="21" borderId="10" xfId="1538" applyNumberFormat="1" applyFont="1" applyFill="1" applyBorder="1" applyAlignment="1">
      <alignment vertical="center" wrapText="1"/>
    </xf>
    <xf numFmtId="176" fontId="39" fillId="21" borderId="11" xfId="1538" applyNumberFormat="1" applyFont="1" applyFill="1" applyBorder="1" applyAlignment="1">
      <alignment vertical="center" wrapText="1"/>
    </xf>
    <xf numFmtId="10" fontId="38" fillId="21" borderId="11" xfId="1538" applyNumberFormat="1" applyFont="1" applyFill="1" applyBorder="1" applyAlignment="1">
      <alignment horizontal="right" vertical="center" wrapText="1"/>
    </xf>
    <xf numFmtId="10" fontId="41" fillId="21" borderId="11" xfId="1538" applyNumberFormat="1" applyFont="1" applyFill="1" applyBorder="1" applyAlignment="1">
      <alignment horizontal="right" vertical="center" wrapText="1"/>
    </xf>
    <xf numFmtId="173" fontId="38" fillId="21" borderId="11" xfId="974" applyFont="1" applyFill="1" applyBorder="1" applyAlignment="1" applyProtection="1">
      <alignment vertical="center" wrapText="1"/>
    </xf>
    <xf numFmtId="173" fontId="39" fillId="21" borderId="12" xfId="974" applyFont="1" applyFill="1" applyBorder="1" applyAlignment="1" applyProtection="1">
      <alignment vertical="center" wrapText="1"/>
    </xf>
    <xf numFmtId="173" fontId="41" fillId="0" borderId="11" xfId="877" applyFont="1" applyBorder="1" applyAlignment="1" applyProtection="1">
      <alignment vertical="center"/>
    </xf>
    <xf numFmtId="186" fontId="39" fillId="21" borderId="11" xfId="1538" applyNumberFormat="1" applyFont="1" applyFill="1" applyBorder="1" applyAlignment="1">
      <alignment vertical="center" wrapText="1"/>
    </xf>
    <xf numFmtId="173" fontId="41" fillId="21" borderId="11" xfId="877" applyFont="1" applyFill="1" applyBorder="1" applyAlignment="1" applyProtection="1">
      <alignment vertical="center"/>
    </xf>
    <xf numFmtId="186" fontId="38" fillId="0" borderId="0" xfId="1538" applyNumberFormat="1" applyFont="1" applyAlignment="1">
      <alignment vertical="center"/>
    </xf>
    <xf numFmtId="0" fontId="38" fillId="0" borderId="0" xfId="1538" applyFont="1" applyAlignment="1">
      <alignment horizontal="left" vertical="center"/>
    </xf>
    <xf numFmtId="173" fontId="38" fillId="0" borderId="0" xfId="877" applyFont="1" applyBorder="1" applyAlignment="1" applyProtection="1">
      <alignment vertical="center"/>
    </xf>
    <xf numFmtId="173" fontId="17" fillId="0" borderId="0" xfId="862" applyFont="1" applyBorder="1" applyAlignment="1" applyProtection="1">
      <alignment vertical="center"/>
    </xf>
    <xf numFmtId="0" fontId="38" fillId="0" borderId="0" xfId="1538" applyFont="1" applyAlignment="1">
      <alignment vertical="center"/>
    </xf>
    <xf numFmtId="174" fontId="17" fillId="0" borderId="20" xfId="1538" applyNumberFormat="1" applyFont="1" applyBorder="1" applyAlignment="1">
      <alignment vertical="center" wrapText="1"/>
    </xf>
    <xf numFmtId="0" fontId="17" fillId="0" borderId="21" xfId="1538" applyFont="1" applyBorder="1" applyAlignment="1">
      <alignment horizontal="left" vertical="center" wrapText="1"/>
    </xf>
    <xf numFmtId="173" fontId="17" fillId="0" borderId="21" xfId="862" applyFont="1" applyBorder="1" applyAlignment="1" applyProtection="1">
      <alignment horizontal="center" vertical="center" wrapText="1"/>
    </xf>
    <xf numFmtId="49" fontId="17" fillId="0" borderId="21" xfId="1538" applyNumberFormat="1" applyFont="1" applyBorder="1" applyAlignment="1">
      <alignment horizontal="center" vertical="center" wrapText="1"/>
    </xf>
    <xf numFmtId="40" fontId="17" fillId="0" borderId="21" xfId="1538" applyNumberFormat="1" applyFont="1" applyBorder="1" applyAlignment="1">
      <alignment vertical="center" wrapText="1"/>
    </xf>
    <xf numFmtId="173" fontId="17" fillId="0" borderId="21" xfId="862" applyFont="1" applyBorder="1" applyAlignment="1" applyProtection="1">
      <alignment vertical="center" wrapText="1"/>
    </xf>
    <xf numFmtId="164" fontId="18" fillId="0" borderId="22" xfId="1" applyFont="1" applyBorder="1" applyAlignment="1" applyProtection="1">
      <alignment vertical="center" wrapText="1"/>
    </xf>
    <xf numFmtId="0" fontId="21" fillId="0" borderId="16" xfId="1538" applyFont="1" applyBorder="1" applyAlignment="1">
      <alignment horizontal="right" vertical="center" wrapText="1"/>
    </xf>
    <xf numFmtId="0" fontId="21" fillId="0" borderId="17" xfId="1538" applyFont="1" applyBorder="1" applyAlignment="1">
      <alignment vertical="center" wrapText="1"/>
    </xf>
    <xf numFmtId="173" fontId="23" fillId="0" borderId="17" xfId="1519" applyFont="1" applyBorder="1" applyAlignment="1" applyProtection="1">
      <alignment vertical="center" wrapText="1"/>
    </xf>
    <xf numFmtId="0" fontId="23" fillId="0" borderId="17" xfId="1538" applyFont="1" applyBorder="1" applyAlignment="1">
      <alignment horizontal="center" vertical="center" wrapText="1"/>
    </xf>
    <xf numFmtId="4" fontId="23" fillId="0" borderId="17" xfId="1040" applyNumberFormat="1" applyFont="1" applyBorder="1" applyAlignment="1" applyProtection="1">
      <alignment horizontal="right" vertical="center" wrapText="1"/>
    </xf>
    <xf numFmtId="164" fontId="23" fillId="0" borderId="17" xfId="1040" applyFont="1" applyBorder="1" applyAlignment="1" applyProtection="1">
      <alignment vertical="center" wrapText="1"/>
    </xf>
    <xf numFmtId="164" fontId="21" fillId="0" borderId="23" xfId="1538" applyNumberFormat="1" applyFont="1" applyBorder="1" applyAlignment="1">
      <alignment vertical="center" wrapText="1"/>
    </xf>
    <xf numFmtId="175" fontId="24" fillId="0" borderId="16" xfId="1538" applyNumberFormat="1" applyFont="1" applyBorder="1" applyAlignment="1">
      <alignment horizontal="right" vertical="center"/>
    </xf>
    <xf numFmtId="0" fontId="24" fillId="0" borderId="17" xfId="1538" applyFont="1" applyBorder="1" applyAlignment="1">
      <alignment horizontal="left" vertical="center" wrapText="1"/>
    </xf>
    <xf numFmtId="164" fontId="25" fillId="0" borderId="17" xfId="1045" applyFont="1" applyBorder="1" applyAlignment="1" applyProtection="1">
      <alignment vertical="center"/>
    </xf>
    <xf numFmtId="0" fontId="25" fillId="0" borderId="17" xfId="1538" applyFont="1" applyBorder="1" applyAlignment="1">
      <alignment horizontal="center" vertical="center"/>
    </xf>
    <xf numFmtId="4" fontId="25" fillId="0" borderId="17" xfId="1045" applyNumberFormat="1" applyFont="1" applyBorder="1" applyAlignment="1" applyProtection="1">
      <alignment horizontal="center" vertical="center"/>
    </xf>
    <xf numFmtId="164" fontId="24" fillId="0" borderId="23" xfId="1538" applyNumberFormat="1" applyFont="1" applyBorder="1" applyAlignment="1">
      <alignment vertical="center"/>
    </xf>
    <xf numFmtId="175" fontId="25" fillId="0" borderId="16" xfId="1538" applyNumberFormat="1" applyFont="1" applyBorder="1" applyAlignment="1">
      <alignment horizontal="right" vertical="center"/>
    </xf>
    <xf numFmtId="0" fontId="25" fillId="0" borderId="17" xfId="1538" applyFont="1" applyBorder="1" applyAlignment="1">
      <alignment horizontal="left" vertical="center" wrapText="1"/>
    </xf>
    <xf numFmtId="0" fontId="25" fillId="0" borderId="16" xfId="1538" applyFont="1" applyBorder="1" applyAlignment="1">
      <alignment horizontal="right" vertical="center"/>
    </xf>
    <xf numFmtId="0" fontId="26" fillId="0" borderId="16" xfId="1538" applyFont="1" applyBorder="1" applyAlignment="1">
      <alignment horizontal="right" vertical="center" wrapText="1"/>
    </xf>
    <xf numFmtId="0" fontId="26" fillId="0" borderId="17" xfId="1538" applyFont="1" applyBorder="1" applyAlignment="1">
      <alignment vertical="center" wrapText="1"/>
    </xf>
    <xf numFmtId="0" fontId="24" fillId="0" borderId="16" xfId="1538" applyFont="1" applyBorder="1" applyAlignment="1">
      <alignment horizontal="right" vertical="center"/>
    </xf>
    <xf numFmtId="176" fontId="24" fillId="0" borderId="17" xfId="1538" applyNumberFormat="1" applyFont="1" applyBorder="1" applyAlignment="1">
      <alignment horizontal="left" vertical="center" wrapText="1"/>
    </xf>
    <xf numFmtId="4" fontId="25" fillId="0" borderId="17" xfId="1538" applyNumberFormat="1" applyFont="1" applyBorder="1" applyAlignment="1">
      <alignment vertical="center"/>
    </xf>
    <xf numFmtId="176" fontId="25" fillId="0" borderId="17" xfId="1538" applyNumberFormat="1" applyFont="1" applyBorder="1" applyAlignment="1">
      <alignment horizontal="center" vertical="center"/>
    </xf>
    <xf numFmtId="4" fontId="25" fillId="0" borderId="17" xfId="877" applyNumberFormat="1" applyFont="1" applyBorder="1" applyAlignment="1" applyProtection="1">
      <alignment vertical="center"/>
    </xf>
    <xf numFmtId="173" fontId="25" fillId="0" borderId="17" xfId="877" applyFont="1" applyBorder="1" applyAlignment="1" applyProtection="1">
      <alignment vertical="center"/>
    </xf>
    <xf numFmtId="164" fontId="20" fillId="0" borderId="23" xfId="1538" applyNumberFormat="1" applyFont="1" applyBorder="1" applyAlignment="1">
      <alignment vertical="center"/>
    </xf>
    <xf numFmtId="176" fontId="20" fillId="0" borderId="17" xfId="1538" applyNumberFormat="1" applyFont="1" applyBorder="1" applyAlignment="1">
      <alignment horizontal="left" vertical="center" wrapText="1"/>
    </xf>
    <xf numFmtId="0" fontId="20" fillId="0" borderId="16" xfId="1538" applyFont="1" applyBorder="1" applyAlignment="1">
      <alignment horizontal="right" vertical="center"/>
    </xf>
    <xf numFmtId="176" fontId="24" fillId="0" borderId="17" xfId="1538" applyNumberFormat="1" applyFont="1" applyBorder="1" applyAlignment="1">
      <alignment horizontal="left" vertical="center"/>
    </xf>
    <xf numFmtId="4" fontId="23" fillId="0" borderId="17" xfId="1538" applyNumberFormat="1" applyFont="1" applyBorder="1" applyAlignment="1">
      <alignment horizontal="center" vertical="center"/>
    </xf>
    <xf numFmtId="176" fontId="23" fillId="0" borderId="17" xfId="1538" applyNumberFormat="1" applyFont="1" applyBorder="1" applyAlignment="1">
      <alignment horizontal="center" vertical="center"/>
    </xf>
    <xf numFmtId="164" fontId="23" fillId="0" borderId="17" xfId="312" applyFont="1" applyBorder="1" applyAlignment="1" applyProtection="1">
      <alignment vertical="center"/>
    </xf>
    <xf numFmtId="164" fontId="21" fillId="0" borderId="23" xfId="1538" applyNumberFormat="1" applyFont="1" applyBorder="1" applyAlignment="1">
      <alignment vertical="center"/>
    </xf>
    <xf numFmtId="4" fontId="25" fillId="0" borderId="17" xfId="1040" applyNumberFormat="1" applyFont="1" applyBorder="1" applyAlignment="1" applyProtection="1">
      <alignment horizontal="right" vertical="center" wrapText="1"/>
    </xf>
    <xf numFmtId="4" fontId="25" fillId="0" borderId="17" xfId="1538" applyNumberFormat="1" applyFont="1" applyBorder="1" applyAlignment="1">
      <alignment horizontal="center" vertical="center"/>
    </xf>
    <xf numFmtId="164" fontId="25" fillId="0" borderId="17" xfId="312" applyFont="1" applyBorder="1" applyAlignment="1" applyProtection="1">
      <alignment vertical="center"/>
    </xf>
    <xf numFmtId="0" fontId="25" fillId="0" borderId="24" xfId="1538" applyFont="1" applyBorder="1" applyAlignment="1">
      <alignment horizontal="right" vertical="center"/>
    </xf>
    <xf numFmtId="0" fontId="25" fillId="0" borderId="25" xfId="1538" applyFont="1" applyBorder="1" applyAlignment="1">
      <alignment horizontal="left" vertical="center" wrapText="1"/>
    </xf>
    <xf numFmtId="4" fontId="25" fillId="0" borderId="25" xfId="1538" applyNumberFormat="1" applyFont="1" applyBorder="1" applyAlignment="1">
      <alignment horizontal="center" vertical="center"/>
    </xf>
    <xf numFmtId="176" fontId="25" fillId="0" borderId="25" xfId="1538" applyNumberFormat="1" applyFont="1" applyBorder="1" applyAlignment="1">
      <alignment horizontal="center" vertical="center"/>
    </xf>
    <xf numFmtId="4" fontId="25" fillId="0" borderId="25" xfId="1040" applyNumberFormat="1" applyFont="1" applyBorder="1" applyAlignment="1" applyProtection="1">
      <alignment horizontal="right" vertical="center" wrapText="1"/>
    </xf>
    <xf numFmtId="164" fontId="25" fillId="0" borderId="25" xfId="312" applyFont="1" applyBorder="1" applyAlignment="1" applyProtection="1">
      <alignment vertical="center"/>
    </xf>
    <xf numFmtId="177" fontId="20" fillId="0" borderId="26" xfId="1538" applyNumberFormat="1" applyFont="1" applyBorder="1" applyAlignment="1">
      <alignment vertical="center"/>
    </xf>
    <xf numFmtId="177" fontId="20" fillId="0" borderId="23" xfId="1538" applyNumberFormat="1" applyFont="1" applyBorder="1" applyAlignment="1">
      <alignment vertical="center"/>
    </xf>
    <xf numFmtId="0" fontId="25" fillId="0" borderId="16" xfId="1538" applyFont="1" applyBorder="1" applyAlignment="1">
      <alignment horizontal="right" vertical="center" wrapText="1"/>
    </xf>
    <xf numFmtId="0" fontId="20" fillId="0" borderId="17" xfId="1538" applyFont="1" applyBorder="1" applyAlignment="1">
      <alignment horizontal="left" vertical="center" wrapText="1"/>
    </xf>
    <xf numFmtId="0" fontId="20" fillId="0" borderId="16" xfId="1538" applyFont="1" applyBorder="1" applyAlignment="1">
      <alignment horizontal="right" vertical="center" wrapText="1"/>
    </xf>
    <xf numFmtId="0" fontId="20" fillId="0" borderId="24" xfId="1538" applyFont="1" applyBorder="1" applyAlignment="1">
      <alignment horizontal="right" vertical="center" wrapText="1"/>
    </xf>
    <xf numFmtId="0" fontId="20" fillId="0" borderId="25" xfId="1538" applyFont="1" applyBorder="1" applyAlignment="1">
      <alignment horizontal="left" vertical="center" wrapText="1"/>
    </xf>
    <xf numFmtId="164" fontId="21" fillId="0" borderId="26" xfId="1538" applyNumberFormat="1" applyFont="1" applyBorder="1" applyAlignment="1">
      <alignment vertical="center"/>
    </xf>
    <xf numFmtId="0" fontId="21" fillId="0" borderId="16" xfId="1538" applyFont="1" applyBorder="1" applyAlignment="1">
      <alignment horizontal="right" vertical="center"/>
    </xf>
    <xf numFmtId="176" fontId="21" fillId="0" borderId="17" xfId="1538" applyNumberFormat="1" applyFont="1" applyBorder="1" applyAlignment="1">
      <alignment horizontal="left" vertical="center" wrapText="1"/>
    </xf>
    <xf numFmtId="164" fontId="27" fillId="0" borderId="23" xfId="1538" applyNumberFormat="1" applyFont="1" applyBorder="1" applyAlignment="1">
      <alignment vertical="center"/>
    </xf>
    <xf numFmtId="176" fontId="20" fillId="0" borderId="17" xfId="1538" applyNumberFormat="1" applyFont="1" applyBorder="1" applyAlignment="1">
      <alignment horizontal="left" vertical="center"/>
    </xf>
    <xf numFmtId="4" fontId="28" fillId="0" borderId="17" xfId="1538" applyNumberFormat="1" applyFont="1" applyBorder="1" applyAlignment="1">
      <alignment vertical="center"/>
    </xf>
    <xf numFmtId="176" fontId="28" fillId="0" borderId="17" xfId="1538" applyNumberFormat="1" applyFont="1" applyBorder="1" applyAlignment="1">
      <alignment horizontal="center" vertical="center"/>
    </xf>
    <xf numFmtId="4" fontId="28" fillId="0" borderId="17" xfId="1040" applyNumberFormat="1" applyFont="1" applyBorder="1" applyAlignment="1" applyProtection="1">
      <alignment horizontal="right" vertical="center" wrapText="1"/>
    </xf>
    <xf numFmtId="164" fontId="28" fillId="0" borderId="17" xfId="312" applyFont="1" applyBorder="1" applyAlignment="1" applyProtection="1">
      <alignment vertical="center"/>
    </xf>
    <xf numFmtId="164" fontId="29" fillId="0" borderId="23" xfId="1538" applyNumberFormat="1" applyFont="1" applyBorder="1" applyAlignment="1">
      <alignment vertical="center"/>
    </xf>
    <xf numFmtId="176" fontId="25" fillId="0" borderId="17" xfId="1538" applyNumberFormat="1" applyFont="1" applyBorder="1" applyAlignment="1">
      <alignment vertical="center" wrapText="1"/>
    </xf>
    <xf numFmtId="4" fontId="23" fillId="0" borderId="17" xfId="1538" applyNumberFormat="1" applyFont="1" applyBorder="1" applyAlignment="1">
      <alignment vertical="center"/>
    </xf>
    <xf numFmtId="164" fontId="23" fillId="2" borderId="17" xfId="826" applyFont="1" applyFill="1" applyBorder="1" applyAlignment="1" applyProtection="1">
      <alignment horizontal="center" vertical="center" wrapText="1"/>
    </xf>
    <xf numFmtId="164" fontId="23" fillId="0" borderId="17" xfId="314" applyFont="1" applyBorder="1" applyAlignment="1" applyProtection="1">
      <alignment horizontal="center" vertical="center" wrapText="1"/>
    </xf>
    <xf numFmtId="4" fontId="23" fillId="0" borderId="17" xfId="884" applyNumberFormat="1" applyFont="1" applyBorder="1" applyAlignment="1" applyProtection="1">
      <alignment horizontal="right" vertical="center"/>
    </xf>
    <xf numFmtId="164" fontId="23" fillId="0" borderId="17" xfId="884" applyFont="1" applyBorder="1" applyAlignment="1" applyProtection="1">
      <alignment vertical="center"/>
    </xf>
    <xf numFmtId="176" fontId="23" fillId="0" borderId="17" xfId="1538" applyNumberFormat="1" applyFont="1" applyBorder="1" applyAlignment="1">
      <alignment vertical="center" wrapText="1"/>
    </xf>
    <xf numFmtId="4" fontId="29" fillId="0" borderId="17" xfId="1538" applyNumberFormat="1" applyFont="1" applyBorder="1" applyAlignment="1">
      <alignment horizontal="center" vertical="center"/>
    </xf>
    <xf numFmtId="164" fontId="29" fillId="0" borderId="17" xfId="826" applyFont="1" applyBorder="1" applyAlignment="1" applyProtection="1">
      <alignment horizontal="center" vertical="center" wrapText="1"/>
    </xf>
    <xf numFmtId="4" fontId="29" fillId="0" borderId="17" xfId="1040" applyNumberFormat="1" applyFont="1" applyBorder="1" applyAlignment="1" applyProtection="1">
      <alignment horizontal="right" vertical="center" wrapText="1"/>
    </xf>
    <xf numFmtId="164" fontId="29" fillId="0" borderId="17" xfId="312" applyFont="1" applyBorder="1" applyAlignment="1" applyProtection="1">
      <alignment vertical="center"/>
    </xf>
    <xf numFmtId="0" fontId="25" fillId="0" borderId="24" xfId="1538" applyFont="1" applyBorder="1" applyAlignment="1">
      <alignment horizontal="right" vertical="center" wrapText="1"/>
    </xf>
    <xf numFmtId="176" fontId="25" fillId="0" borderId="25" xfId="1538" applyNumberFormat="1" applyFont="1" applyBorder="1" applyAlignment="1">
      <alignment vertical="center" wrapText="1"/>
    </xf>
    <xf numFmtId="4" fontId="23" fillId="0" borderId="25" xfId="1538" applyNumberFormat="1" applyFont="1" applyBorder="1" applyAlignment="1">
      <alignment horizontal="center" vertical="center"/>
    </xf>
    <xf numFmtId="164" fontId="23" fillId="0" borderId="25" xfId="826" applyFont="1" applyBorder="1" applyAlignment="1" applyProtection="1">
      <alignment horizontal="center" vertical="center" wrapText="1"/>
    </xf>
    <xf numFmtId="4" fontId="23" fillId="0" borderId="25" xfId="1040" applyNumberFormat="1" applyFont="1" applyBorder="1" applyAlignment="1" applyProtection="1">
      <alignment horizontal="right" vertical="center" wrapText="1"/>
    </xf>
    <xf numFmtId="164" fontId="23" fillId="0" borderId="25" xfId="312" applyFont="1" applyBorder="1" applyAlignment="1" applyProtection="1">
      <alignment vertical="center"/>
    </xf>
    <xf numFmtId="164" fontId="29" fillId="0" borderId="26" xfId="1538" applyNumberFormat="1" applyFont="1" applyBorder="1" applyAlignment="1">
      <alignment vertical="center"/>
    </xf>
    <xf numFmtId="164" fontId="23" fillId="0" borderId="17" xfId="826" applyFont="1" applyBorder="1" applyAlignment="1" applyProtection="1">
      <alignment horizontal="center" vertical="center" wrapText="1"/>
    </xf>
    <xf numFmtId="164" fontId="30" fillId="0" borderId="23" xfId="1538" applyNumberFormat="1" applyFont="1" applyBorder="1" applyAlignment="1">
      <alignment vertical="center"/>
    </xf>
    <xf numFmtId="0" fontId="28" fillId="0" borderId="16" xfId="1538" applyFont="1" applyBorder="1" applyAlignment="1">
      <alignment horizontal="right" vertical="center"/>
    </xf>
    <xf numFmtId="176" fontId="28" fillId="0" borderId="17" xfId="1538" applyNumberFormat="1" applyFont="1" applyBorder="1" applyAlignment="1">
      <alignment horizontal="left" vertical="center" wrapText="1"/>
    </xf>
    <xf numFmtId="4" fontId="28" fillId="0" borderId="17" xfId="1538" applyNumberFormat="1" applyFont="1" applyBorder="1" applyAlignment="1">
      <alignment horizontal="center" vertical="center"/>
    </xf>
    <xf numFmtId="164" fontId="31" fillId="0" borderId="23" xfId="1538" applyNumberFormat="1" applyFont="1" applyBorder="1" applyAlignment="1">
      <alignment vertical="center" wrapText="1"/>
    </xf>
    <xf numFmtId="164" fontId="31" fillId="0" borderId="23" xfId="1538" applyNumberFormat="1" applyFont="1" applyBorder="1" applyAlignment="1">
      <alignment vertical="center"/>
    </xf>
    <xf numFmtId="176" fontId="20" fillId="0" borderId="17" xfId="1538" applyNumberFormat="1" applyFont="1" applyBorder="1" applyAlignment="1">
      <alignment vertical="center" wrapText="1"/>
    </xf>
    <xf numFmtId="164" fontId="31" fillId="0" borderId="23" xfId="986" applyFont="1" applyBorder="1" applyAlignment="1" applyProtection="1">
      <alignment vertical="center"/>
    </xf>
    <xf numFmtId="176" fontId="23" fillId="0" borderId="25" xfId="1538" applyNumberFormat="1" applyFont="1" applyBorder="1" applyAlignment="1">
      <alignment horizontal="center" vertical="center"/>
    </xf>
    <xf numFmtId="4" fontId="23" fillId="0" borderId="25" xfId="884" applyNumberFormat="1" applyFont="1" applyBorder="1" applyAlignment="1" applyProtection="1">
      <alignment horizontal="right" vertical="center"/>
    </xf>
    <xf numFmtId="164" fontId="23" fillId="0" borderId="25" xfId="884" applyFont="1" applyBorder="1" applyAlignment="1" applyProtection="1">
      <alignment vertical="center"/>
    </xf>
    <xf numFmtId="164" fontId="31" fillId="0" borderId="26" xfId="1538" applyNumberFormat="1" applyFont="1" applyBorder="1" applyAlignment="1">
      <alignment vertical="center"/>
    </xf>
    <xf numFmtId="176" fontId="26" fillId="0" borderId="17" xfId="1538" applyNumberFormat="1" applyFont="1" applyBorder="1" applyAlignment="1">
      <alignment horizontal="left" vertical="center" wrapText="1"/>
    </xf>
    <xf numFmtId="176" fontId="23" fillId="0" borderId="17" xfId="1538" applyNumberFormat="1" applyFont="1" applyBorder="1" applyAlignment="1">
      <alignment horizontal="left" vertical="center" wrapText="1"/>
    </xf>
    <xf numFmtId="4" fontId="32" fillId="0" borderId="17" xfId="1538" applyNumberFormat="1" applyFont="1" applyBorder="1" applyAlignment="1">
      <alignment horizontal="center" vertical="center"/>
    </xf>
    <xf numFmtId="176" fontId="32" fillId="0" borderId="17" xfId="1538" applyNumberFormat="1" applyFont="1" applyBorder="1" applyAlignment="1">
      <alignment horizontal="center" vertical="center"/>
    </xf>
    <xf numFmtId="164" fontId="32" fillId="0" borderId="17" xfId="314" applyFont="1" applyBorder="1" applyAlignment="1" applyProtection="1">
      <alignment horizontal="center" vertical="center"/>
    </xf>
    <xf numFmtId="0" fontId="23" fillId="0" borderId="16" xfId="1538" applyFont="1" applyBorder="1" applyAlignment="1">
      <alignment horizontal="right" vertical="center"/>
    </xf>
    <xf numFmtId="164" fontId="31" fillId="2" borderId="23" xfId="1538" applyNumberFormat="1" applyFont="1" applyFill="1" applyBorder="1" applyAlignment="1">
      <alignment vertical="center"/>
    </xf>
    <xf numFmtId="0" fontId="0" fillId="0" borderId="23" xfId="1538" applyFont="1" applyBorder="1"/>
    <xf numFmtId="0" fontId="20" fillId="0" borderId="17" xfId="1538" applyFont="1" applyBorder="1" applyAlignment="1">
      <alignment vertical="center"/>
    </xf>
    <xf numFmtId="2" fontId="25" fillId="0" borderId="17" xfId="1525" applyNumberFormat="1" applyFont="1" applyBorder="1" applyAlignment="1" applyProtection="1">
      <alignment horizontal="center" vertical="center" wrapText="1"/>
    </xf>
    <xf numFmtId="164" fontId="25" fillId="0" borderId="17" xfId="314" applyFont="1" applyBorder="1" applyAlignment="1" applyProtection="1">
      <alignment horizontal="center" vertical="center"/>
    </xf>
    <xf numFmtId="164" fontId="31" fillId="2" borderId="23" xfId="884" applyFont="1" applyFill="1" applyBorder="1" applyAlignment="1" applyProtection="1">
      <alignment vertical="center"/>
    </xf>
    <xf numFmtId="174" fontId="20" fillId="0" borderId="16" xfId="1538" applyNumberFormat="1" applyFont="1" applyBorder="1" applyAlignment="1">
      <alignment horizontal="right" vertical="center"/>
    </xf>
    <xf numFmtId="164" fontId="24" fillId="2" borderId="23" xfId="884" applyFont="1" applyFill="1" applyBorder="1" applyAlignment="1" applyProtection="1">
      <alignment vertical="center"/>
    </xf>
    <xf numFmtId="0" fontId="20" fillId="0" borderId="17" xfId="1538" applyFont="1" applyBorder="1" applyAlignment="1">
      <alignment vertical="center" wrapText="1"/>
    </xf>
    <xf numFmtId="178" fontId="25" fillId="0" borderId="17" xfId="1538" applyNumberFormat="1" applyFont="1" applyBorder="1" applyAlignment="1">
      <alignment horizontal="center" vertical="center"/>
    </xf>
    <xf numFmtId="4" fontId="25" fillId="0" borderId="17" xfId="884" applyNumberFormat="1" applyFont="1" applyBorder="1" applyAlignment="1" applyProtection="1">
      <alignment vertical="center"/>
    </xf>
    <xf numFmtId="164" fontId="25" fillId="0" borderId="17" xfId="315" applyFont="1" applyBorder="1" applyAlignment="1" applyProtection="1">
      <alignment vertical="center"/>
    </xf>
    <xf numFmtId="164" fontId="24" fillId="0" borderId="23" xfId="1538" applyNumberFormat="1" applyFont="1" applyBorder="1" applyAlignment="1">
      <alignment vertical="center" wrapText="1"/>
    </xf>
    <xf numFmtId="0" fontId="20" fillId="2" borderId="16" xfId="1538" applyFont="1" applyFill="1" applyBorder="1" applyAlignment="1">
      <alignment horizontal="right" vertical="center" wrapText="1"/>
    </xf>
    <xf numFmtId="0" fontId="20" fillId="2" borderId="17" xfId="1538" applyFont="1" applyFill="1" applyBorder="1" applyAlignment="1">
      <alignment horizontal="left" vertical="center" wrapText="1"/>
    </xf>
    <xf numFmtId="0" fontId="25" fillId="2" borderId="17" xfId="1538" applyFont="1" applyFill="1" applyBorder="1" applyAlignment="1">
      <alignment horizontal="left" vertical="center" wrapText="1"/>
    </xf>
    <xf numFmtId="0" fontId="25" fillId="2" borderId="17" xfId="1538" applyFont="1" applyFill="1" applyBorder="1" applyAlignment="1">
      <alignment horizontal="center" vertical="center" wrapText="1"/>
    </xf>
    <xf numFmtId="0" fontId="20" fillId="2" borderId="23" xfId="1538" applyFont="1" applyFill="1" applyBorder="1" applyAlignment="1">
      <alignment horizontal="left" vertical="center" wrapText="1"/>
    </xf>
    <xf numFmtId="0" fontId="25" fillId="2" borderId="16" xfId="1538" applyFont="1" applyFill="1" applyBorder="1" applyAlignment="1">
      <alignment horizontal="right" vertical="center" wrapText="1"/>
    </xf>
    <xf numFmtId="164" fontId="25" fillId="2" borderId="17" xfId="826" applyFont="1" applyFill="1" applyBorder="1" applyAlignment="1" applyProtection="1">
      <alignment vertical="center" wrapText="1"/>
    </xf>
    <xf numFmtId="164" fontId="25" fillId="2" borderId="17" xfId="826" applyFont="1" applyFill="1" applyBorder="1" applyAlignment="1" applyProtection="1">
      <alignment horizontal="center" vertical="center" wrapText="1"/>
    </xf>
    <xf numFmtId="164" fontId="24" fillId="2" borderId="23" xfId="826" applyFont="1" applyFill="1" applyBorder="1" applyAlignment="1" applyProtection="1">
      <alignment vertical="center" wrapText="1"/>
    </xf>
    <xf numFmtId="0" fontId="25" fillId="2" borderId="24" xfId="1538" applyFont="1" applyFill="1" applyBorder="1" applyAlignment="1">
      <alignment horizontal="right" vertical="center" wrapText="1"/>
    </xf>
    <xf numFmtId="0" fontId="25" fillId="2" borderId="25" xfId="1538" applyFont="1" applyFill="1" applyBorder="1" applyAlignment="1">
      <alignment horizontal="left" vertical="center" wrapText="1"/>
    </xf>
    <xf numFmtId="164" fontId="25" fillId="2" borderId="25" xfId="826" applyFont="1" applyFill="1" applyBorder="1" applyAlignment="1" applyProtection="1">
      <alignment vertical="center" wrapText="1"/>
    </xf>
    <xf numFmtId="164" fontId="25" fillId="2" borderId="25" xfId="826" applyFont="1" applyFill="1" applyBorder="1" applyAlignment="1" applyProtection="1">
      <alignment horizontal="center" vertical="center" wrapText="1"/>
    </xf>
    <xf numFmtId="164" fontId="24" fillId="2" borderId="26" xfId="826" applyFont="1" applyFill="1" applyBorder="1" applyAlignment="1" applyProtection="1">
      <alignment vertical="center" wrapText="1"/>
    </xf>
    <xf numFmtId="164" fontId="20" fillId="2" borderId="23" xfId="826" applyFont="1" applyFill="1" applyBorder="1" applyAlignment="1" applyProtection="1">
      <alignment vertical="center" wrapText="1"/>
    </xf>
    <xf numFmtId="0" fontId="25" fillId="0" borderId="10" xfId="1538" applyFont="1" applyBorder="1" applyAlignment="1">
      <alignment horizontal="right" vertical="center" wrapText="1"/>
    </xf>
    <xf numFmtId="0" fontId="24" fillId="0" borderId="11" xfId="1538" applyFont="1" applyBorder="1" applyAlignment="1">
      <alignment horizontal="center" vertical="center"/>
    </xf>
    <xf numFmtId="0" fontId="25" fillId="0" borderId="11" xfId="1538" applyFont="1" applyBorder="1" applyAlignment="1">
      <alignment horizontal="center" vertical="center" wrapText="1"/>
    </xf>
    <xf numFmtId="4" fontId="25" fillId="0" borderId="11" xfId="1" applyNumberFormat="1" applyFont="1" applyBorder="1" applyAlignment="1" applyProtection="1">
      <alignment vertical="center" wrapText="1"/>
    </xf>
    <xf numFmtId="164" fontId="25" fillId="0" borderId="11" xfId="1" applyFont="1" applyBorder="1" applyAlignment="1" applyProtection="1">
      <alignment vertical="center" wrapText="1"/>
    </xf>
    <xf numFmtId="164" fontId="24" fillId="0" borderId="27" xfId="1538" applyNumberFormat="1" applyFont="1" applyBorder="1" applyAlignment="1">
      <alignment vertical="center" wrapText="1"/>
    </xf>
    <xf numFmtId="0" fontId="24" fillId="0" borderId="17" xfId="1538" applyFont="1" applyBorder="1" applyAlignment="1">
      <alignment horizontal="center" vertical="center"/>
    </xf>
    <xf numFmtId="0" fontId="25" fillId="0" borderId="17" xfId="1538" applyFont="1" applyBorder="1" applyAlignment="1">
      <alignment horizontal="center" vertical="center" wrapText="1"/>
    </xf>
    <xf numFmtId="4" fontId="25" fillId="0" borderId="17" xfId="1" applyNumberFormat="1" applyFont="1" applyBorder="1" applyAlignment="1" applyProtection="1">
      <alignment vertical="center" wrapText="1"/>
    </xf>
    <xf numFmtId="164" fontId="25" fillId="0" borderId="17" xfId="1" applyFont="1" applyBorder="1" applyAlignment="1" applyProtection="1">
      <alignment vertical="center" wrapText="1"/>
    </xf>
    <xf numFmtId="175" fontId="20" fillId="0" borderId="16" xfId="1538" applyNumberFormat="1" applyFont="1" applyBorder="1" applyAlignment="1">
      <alignment horizontal="right" vertical="center"/>
    </xf>
    <xf numFmtId="176" fontId="23" fillId="0" borderId="17" xfId="1538" applyNumberFormat="1" applyFont="1" applyBorder="1" applyAlignment="1">
      <alignment horizontal="left" vertical="center"/>
    </xf>
    <xf numFmtId="176" fontId="25" fillId="0" borderId="25" xfId="1538" applyNumberFormat="1" applyFont="1" applyBorder="1" applyAlignment="1">
      <alignment horizontal="left" vertical="center"/>
    </xf>
    <xf numFmtId="164" fontId="24" fillId="0" borderId="26" xfId="1538" applyNumberFormat="1" applyFont="1" applyBorder="1" applyAlignment="1">
      <alignment vertical="center"/>
    </xf>
    <xf numFmtId="176" fontId="25" fillId="0" borderId="17" xfId="1538" applyNumberFormat="1" applyFont="1" applyBorder="1" applyAlignment="1">
      <alignment horizontal="left" vertical="center"/>
    </xf>
    <xf numFmtId="0" fontId="25" fillId="0" borderId="17" xfId="1538" applyFont="1" applyBorder="1" applyAlignment="1">
      <alignment vertical="center" wrapText="1"/>
    </xf>
    <xf numFmtId="176" fontId="25" fillId="0" borderId="17" xfId="1538" applyNumberFormat="1" applyFont="1" applyBorder="1" applyAlignment="1">
      <alignment horizontal="left" vertical="center" wrapText="1"/>
    </xf>
    <xf numFmtId="176" fontId="25" fillId="0" borderId="25" xfId="1538" applyNumberFormat="1" applyFont="1" applyBorder="1" applyAlignment="1">
      <alignment horizontal="left" vertical="center" wrapText="1"/>
    </xf>
    <xf numFmtId="0" fontId="31" fillId="0" borderId="17" xfId="1538" applyFont="1" applyBorder="1" applyAlignment="1">
      <alignment horizontal="left" vertical="center" wrapText="1"/>
    </xf>
    <xf numFmtId="0" fontId="24" fillId="0" borderId="17" xfId="1538" applyFont="1" applyBorder="1" applyAlignment="1">
      <alignment vertical="center" wrapText="1"/>
    </xf>
    <xf numFmtId="174" fontId="31" fillId="0" borderId="16" xfId="1538" applyNumberFormat="1" applyFont="1" applyBorder="1" applyAlignment="1">
      <alignment horizontal="right" vertical="center"/>
    </xf>
    <xf numFmtId="176" fontId="31" fillId="0" borderId="17" xfId="1538" applyNumberFormat="1" applyFont="1" applyBorder="1" applyAlignment="1">
      <alignment horizontal="left" vertical="center" wrapText="1"/>
    </xf>
    <xf numFmtId="2" fontId="28" fillId="0" borderId="17" xfId="1525" applyNumberFormat="1" applyFont="1" applyBorder="1" applyAlignment="1" applyProtection="1">
      <alignment horizontal="center" vertical="center" wrapText="1"/>
    </xf>
    <xf numFmtId="0" fontId="28" fillId="0" borderId="17" xfId="1538" applyFont="1" applyBorder="1" applyAlignment="1">
      <alignment horizontal="center" vertical="center"/>
    </xf>
    <xf numFmtId="164" fontId="28" fillId="0" borderId="17" xfId="314" applyFont="1" applyBorder="1" applyAlignment="1" applyProtection="1">
      <alignment horizontal="center" vertical="center"/>
    </xf>
    <xf numFmtId="4" fontId="25" fillId="0" borderId="25" xfId="1045" applyNumberFormat="1" applyFont="1" applyBorder="1" applyAlignment="1" applyProtection="1">
      <alignment horizontal="center" vertical="center"/>
    </xf>
    <xf numFmtId="0" fontId="25" fillId="0" borderId="25" xfId="1538" applyFont="1" applyBorder="1" applyAlignment="1">
      <alignment horizontal="center" vertical="center"/>
    </xf>
    <xf numFmtId="164" fontId="25" fillId="0" borderId="25" xfId="1045" applyFont="1" applyBorder="1" applyAlignment="1" applyProtection="1">
      <alignment vertical="center"/>
    </xf>
    <xf numFmtId="4" fontId="25" fillId="0" borderId="23" xfId="1040" applyNumberFormat="1" applyFont="1" applyBorder="1" applyAlignment="1" applyProtection="1">
      <alignment horizontal="right" vertical="center" wrapText="1"/>
    </xf>
    <xf numFmtId="4" fontId="25" fillId="0" borderId="26" xfId="1040" applyNumberFormat="1" applyFont="1" applyBorder="1" applyAlignment="1" applyProtection="1">
      <alignment horizontal="right" vertical="center" wrapText="1"/>
    </xf>
    <xf numFmtId="0" fontId="31" fillId="0" borderId="25" xfId="1538" applyFont="1" applyBorder="1" applyAlignment="1">
      <alignment horizontal="left" vertical="center" wrapText="1"/>
    </xf>
    <xf numFmtId="4" fontId="20" fillId="0" borderId="26" xfId="1040" applyNumberFormat="1" applyFont="1" applyBorder="1" applyAlignment="1" applyProtection="1">
      <alignment horizontal="right" vertical="center" wrapText="1"/>
    </xf>
    <xf numFmtId="0" fontId="24" fillId="0" borderId="16" xfId="1538" applyFont="1" applyBorder="1" applyAlignment="1">
      <alignment horizontal="right" vertical="center" wrapText="1"/>
    </xf>
    <xf numFmtId="176" fontId="29" fillId="0" borderId="17" xfId="1538" applyNumberFormat="1" applyFont="1" applyBorder="1" applyAlignment="1">
      <alignment horizontal="center" vertical="center"/>
    </xf>
    <xf numFmtId="4" fontId="29" fillId="0" borderId="17" xfId="884" applyNumberFormat="1" applyFont="1" applyBorder="1" applyAlignment="1" applyProtection="1">
      <alignment horizontal="right" vertical="center"/>
    </xf>
    <xf numFmtId="164" fontId="29" fillId="0" borderId="17" xfId="884" applyFont="1" applyBorder="1" applyAlignment="1" applyProtection="1">
      <alignment vertical="center"/>
    </xf>
    <xf numFmtId="176" fontId="25" fillId="2" borderId="17" xfId="1538" applyNumberFormat="1" applyFont="1" applyFill="1" applyBorder="1" applyAlignment="1">
      <alignment horizontal="left" vertical="center" wrapText="1"/>
    </xf>
    <xf numFmtId="4" fontId="23" fillId="2" borderId="17" xfId="1538" applyNumberFormat="1" applyFont="1" applyFill="1" applyBorder="1" applyAlignment="1">
      <alignment horizontal="center" vertical="center"/>
    </xf>
    <xf numFmtId="176" fontId="23" fillId="2" borderId="17" xfId="1538" applyNumberFormat="1" applyFont="1" applyFill="1" applyBorder="1" applyAlignment="1">
      <alignment horizontal="center" vertical="center"/>
    </xf>
    <xf numFmtId="4" fontId="23" fillId="2" borderId="17" xfId="884" applyNumberFormat="1" applyFont="1" applyFill="1" applyBorder="1" applyAlignment="1" applyProtection="1">
      <alignment horizontal="right" vertical="center"/>
    </xf>
    <xf numFmtId="164" fontId="23" fillId="2" borderId="17" xfId="884" applyFont="1" applyFill="1" applyBorder="1" applyAlignment="1" applyProtection="1">
      <alignment vertical="center"/>
    </xf>
    <xf numFmtId="164" fontId="32" fillId="0" borderId="17" xfId="884" applyFont="1" applyBorder="1" applyAlignment="1" applyProtection="1">
      <alignment vertical="center"/>
    </xf>
    <xf numFmtId="164" fontId="32" fillId="0" borderId="17" xfId="312" applyFont="1" applyBorder="1" applyAlignment="1" applyProtection="1">
      <alignment vertical="center"/>
    </xf>
    <xf numFmtId="164" fontId="31" fillId="2" borderId="26" xfId="1538" applyNumberFormat="1" applyFont="1" applyFill="1" applyBorder="1" applyAlignment="1">
      <alignment vertical="center"/>
    </xf>
    <xf numFmtId="4" fontId="25" fillId="2" borderId="17" xfId="1538" applyNumberFormat="1" applyFont="1" applyFill="1" applyBorder="1" applyAlignment="1">
      <alignment horizontal="center" vertical="center"/>
    </xf>
    <xf numFmtId="176" fontId="25" fillId="2" borderId="17" xfId="1538" applyNumberFormat="1" applyFont="1" applyFill="1" applyBorder="1" applyAlignment="1">
      <alignment horizontal="center" vertical="center"/>
    </xf>
    <xf numFmtId="4" fontId="25" fillId="2" borderId="17" xfId="1040" applyNumberFormat="1" applyFont="1" applyFill="1" applyBorder="1" applyAlignment="1" applyProtection="1">
      <alignment horizontal="right" vertical="center" wrapText="1"/>
    </xf>
    <xf numFmtId="164" fontId="25" fillId="2" borderId="17" xfId="312" applyFont="1" applyFill="1" applyBorder="1" applyAlignment="1" applyProtection="1">
      <alignment vertical="center"/>
    </xf>
    <xf numFmtId="4" fontId="29" fillId="0" borderId="17" xfId="1538" applyNumberFormat="1" applyFont="1" applyBorder="1" applyAlignment="1">
      <alignment vertical="center"/>
    </xf>
    <xf numFmtId="164" fontId="29" fillId="2" borderId="17" xfId="826" applyFont="1" applyFill="1" applyBorder="1" applyAlignment="1" applyProtection="1">
      <alignment horizontal="center" vertical="center" wrapText="1"/>
    </xf>
    <xf numFmtId="4" fontId="29" fillId="0" borderId="25" xfId="1538" applyNumberFormat="1" applyFont="1" applyBorder="1" applyAlignment="1">
      <alignment vertical="center"/>
    </xf>
    <xf numFmtId="176" fontId="29" fillId="0" borderId="25" xfId="1538" applyNumberFormat="1" applyFont="1" applyBorder="1" applyAlignment="1">
      <alignment horizontal="center" vertical="center"/>
    </xf>
    <xf numFmtId="4" fontId="29" fillId="0" borderId="25" xfId="1040" applyNumberFormat="1" applyFont="1" applyBorder="1" applyAlignment="1" applyProtection="1">
      <alignment horizontal="right" vertical="center" wrapText="1"/>
    </xf>
    <xf numFmtId="164" fontId="29" fillId="0" borderId="25" xfId="312" applyFont="1" applyBorder="1" applyAlignment="1" applyProtection="1">
      <alignment vertical="center"/>
    </xf>
    <xf numFmtId="164" fontId="29" fillId="0" borderId="17" xfId="314" applyFont="1" applyBorder="1" applyAlignment="1" applyProtection="1">
      <alignment horizontal="center" vertical="center" wrapText="1"/>
    </xf>
    <xf numFmtId="164" fontId="23" fillId="0" borderId="23" xfId="1538" applyNumberFormat="1" applyFont="1" applyBorder="1" applyAlignment="1">
      <alignment vertical="center"/>
    </xf>
    <xf numFmtId="4" fontId="33" fillId="0" borderId="17" xfId="1538" applyNumberFormat="1" applyFont="1" applyBorder="1" applyAlignment="1">
      <alignment horizontal="center" vertical="center"/>
    </xf>
    <xf numFmtId="176" fontId="33" fillId="0" borderId="17" xfId="1538" applyNumberFormat="1" applyFont="1" applyBorder="1" applyAlignment="1">
      <alignment horizontal="center" vertical="center"/>
    </xf>
    <xf numFmtId="2" fontId="25" fillId="0" borderId="25" xfId="1525" applyNumberFormat="1" applyFont="1" applyBorder="1" applyAlignment="1" applyProtection="1">
      <alignment horizontal="center" vertical="center" wrapText="1"/>
    </xf>
    <xf numFmtId="164" fontId="24" fillId="2" borderId="26" xfId="884" applyFont="1" applyFill="1" applyBorder="1" applyAlignment="1" applyProtection="1">
      <alignment vertical="center"/>
    </xf>
    <xf numFmtId="176" fontId="23" fillId="0" borderId="25" xfId="1538" applyNumberFormat="1" applyFont="1" applyBorder="1" applyAlignment="1">
      <alignment horizontal="left" vertical="center"/>
    </xf>
    <xf numFmtId="0" fontId="20" fillId="0" borderId="24" xfId="1538" applyFont="1" applyBorder="1" applyAlignment="1">
      <alignment horizontal="right" vertical="center"/>
    </xf>
    <xf numFmtId="0" fontId="23" fillId="0" borderId="17" xfId="1538" applyFont="1" applyBorder="1" applyAlignment="1">
      <alignment horizontal="left" vertical="center" wrapText="1"/>
    </xf>
    <xf numFmtId="164" fontId="24" fillId="0" borderId="23" xfId="986" applyFont="1" applyBorder="1" applyAlignment="1" applyProtection="1">
      <alignment vertical="center"/>
    </xf>
    <xf numFmtId="164" fontId="24" fillId="2" borderId="23" xfId="1538" applyNumberFormat="1" applyFont="1" applyFill="1" applyBorder="1" applyAlignment="1">
      <alignment vertical="center"/>
    </xf>
    <xf numFmtId="0" fontId="20" fillId="0" borderId="25" xfId="1538" applyFont="1" applyBorder="1" applyAlignment="1">
      <alignment vertical="center"/>
    </xf>
    <xf numFmtId="164" fontId="25" fillId="0" borderId="25" xfId="314" applyFont="1" applyBorder="1" applyAlignment="1" applyProtection="1">
      <alignment horizontal="center" vertical="center"/>
    </xf>
    <xf numFmtId="0" fontId="24" fillId="0" borderId="25" xfId="1538" applyFont="1" applyBorder="1" applyAlignment="1">
      <alignment horizontal="center" vertical="center"/>
    </xf>
    <xf numFmtId="176" fontId="20" fillId="0" borderId="25" xfId="1538" applyNumberFormat="1" applyFont="1" applyBorder="1" applyAlignment="1">
      <alignment horizontal="left" vertical="center" wrapText="1"/>
    </xf>
    <xf numFmtId="164" fontId="25" fillId="0" borderId="17" xfId="884" applyFont="1" applyBorder="1" applyAlignment="1" applyProtection="1">
      <alignment vertical="center"/>
    </xf>
    <xf numFmtId="176" fontId="23" fillId="0" borderId="25" xfId="1538" applyNumberFormat="1" applyFont="1" applyBorder="1" applyAlignment="1">
      <alignment horizontal="left" vertical="center" wrapText="1"/>
    </xf>
    <xf numFmtId="164" fontId="24" fillId="2" borderId="26" xfId="1538" applyNumberFormat="1" applyFont="1" applyFill="1" applyBorder="1" applyAlignment="1">
      <alignment vertical="center"/>
    </xf>
    <xf numFmtId="164" fontId="21" fillId="0" borderId="18" xfId="1538" applyNumberFormat="1" applyFont="1" applyBorder="1" applyAlignment="1">
      <alignment vertical="center" wrapText="1"/>
    </xf>
    <xf numFmtId="176" fontId="24" fillId="2" borderId="17" xfId="1538" applyNumberFormat="1" applyFont="1" applyFill="1" applyBorder="1" applyAlignment="1">
      <alignment horizontal="left" vertical="center" wrapText="1"/>
    </xf>
    <xf numFmtId="164" fontId="25" fillId="0" borderId="17" xfId="1040" applyFont="1" applyBorder="1" applyAlignment="1" applyProtection="1">
      <alignment horizontal="right" vertical="center" wrapText="1"/>
    </xf>
    <xf numFmtId="176" fontId="34" fillId="0" borderId="17" xfId="1538" applyNumberFormat="1" applyFont="1" applyBorder="1" applyAlignment="1">
      <alignment horizontal="left" vertical="center" wrapText="1"/>
    </xf>
    <xf numFmtId="0" fontId="35" fillId="2" borderId="17" xfId="1538" applyFont="1" applyFill="1" applyBorder="1" applyAlignment="1">
      <alignment horizontal="left" vertical="center" wrapText="1"/>
    </xf>
    <xf numFmtId="176" fontId="24" fillId="0" borderId="25" xfId="1538" applyNumberFormat="1" applyFont="1" applyBorder="1" applyAlignment="1">
      <alignment horizontal="left" vertical="center" wrapText="1"/>
    </xf>
    <xf numFmtId="164" fontId="27" fillId="0" borderId="26" xfId="1538" applyNumberFormat="1" applyFont="1" applyBorder="1" applyAlignment="1">
      <alignment vertical="center"/>
    </xf>
    <xf numFmtId="174" fontId="24" fillId="0" borderId="16" xfId="1538" applyNumberFormat="1" applyFont="1" applyBorder="1" applyAlignment="1">
      <alignment horizontal="right" vertical="center"/>
    </xf>
    <xf numFmtId="4" fontId="25" fillId="0" borderId="17" xfId="1284" applyNumberFormat="1" applyFont="1" applyBorder="1" applyAlignment="1" applyProtection="1">
      <alignment horizontal="center" vertical="center"/>
    </xf>
    <xf numFmtId="164" fontId="25" fillId="0" borderId="17" xfId="1284" applyFont="1" applyBorder="1" applyAlignment="1" applyProtection="1">
      <alignment vertical="center"/>
    </xf>
    <xf numFmtId="174" fontId="31" fillId="0" borderId="10" xfId="1538" applyNumberFormat="1" applyFont="1" applyBorder="1" applyAlignment="1">
      <alignment horizontal="right" vertical="center"/>
    </xf>
    <xf numFmtId="0" fontId="28" fillId="0" borderId="11" xfId="1538" applyFont="1" applyBorder="1" applyAlignment="1">
      <alignment horizontal="center" vertical="center"/>
    </xf>
    <xf numFmtId="164" fontId="28" fillId="0" borderId="11" xfId="314" applyFont="1" applyBorder="1" applyAlignment="1" applyProtection="1">
      <alignment horizontal="center" vertical="center"/>
    </xf>
    <xf numFmtId="164" fontId="23" fillId="0" borderId="11" xfId="884" applyFont="1" applyBorder="1" applyAlignment="1" applyProtection="1">
      <alignment vertical="center"/>
    </xf>
    <xf numFmtId="0" fontId="36" fillId="0" borderId="23" xfId="1538" applyFont="1" applyBorder="1" applyAlignment="1">
      <alignment vertical="center" wrapText="1"/>
    </xf>
    <xf numFmtId="0" fontId="21" fillId="0" borderId="16" xfId="1538" applyFont="1" applyBorder="1" applyAlignment="1">
      <alignment horizontal="center" vertical="center"/>
    </xf>
    <xf numFmtId="0" fontId="21" fillId="0" borderId="17" xfId="1538" applyFont="1" applyBorder="1" applyAlignment="1">
      <alignment horizontal="left" vertical="center" wrapText="1"/>
    </xf>
    <xf numFmtId="0" fontId="26" fillId="0" borderId="17" xfId="1538" applyFont="1" applyBorder="1" applyAlignment="1">
      <alignment horizontal="left" vertical="center" wrapText="1"/>
    </xf>
    <xf numFmtId="0" fontId="26" fillId="0" borderId="17" xfId="1538" applyFont="1" applyBorder="1" applyAlignment="1">
      <alignment horizontal="center" vertical="center"/>
    </xf>
    <xf numFmtId="4" fontId="26" fillId="0" borderId="17" xfId="1538" applyNumberFormat="1" applyFont="1" applyBorder="1" applyAlignment="1">
      <alignment horizontal="center" vertical="center"/>
    </xf>
    <xf numFmtId="0" fontId="26" fillId="0" borderId="23" xfId="1538" applyFont="1" applyBorder="1" applyAlignment="1">
      <alignment horizontal="center" vertical="center"/>
    </xf>
    <xf numFmtId="0" fontId="26" fillId="0" borderId="16" xfId="1538" applyFont="1" applyBorder="1" applyAlignment="1">
      <alignment horizontal="center" vertical="center"/>
    </xf>
    <xf numFmtId="179" fontId="26" fillId="0" borderId="16" xfId="1538" applyNumberFormat="1" applyFont="1" applyBorder="1" applyAlignment="1">
      <alignment horizontal="right" vertical="center" wrapText="1"/>
    </xf>
    <xf numFmtId="0" fontId="23" fillId="0" borderId="17" xfId="1538" applyFont="1" applyBorder="1" applyAlignment="1">
      <alignment vertical="center" wrapText="1"/>
    </xf>
    <xf numFmtId="164" fontId="23" fillId="0" borderId="17" xfId="312" applyFont="1" applyBorder="1" applyAlignment="1" applyProtection="1">
      <alignment vertical="center" wrapText="1"/>
    </xf>
    <xf numFmtId="164" fontId="23" fillId="0" borderId="17" xfId="1" applyFont="1" applyBorder="1" applyAlignment="1" applyProtection="1">
      <alignment vertical="center" wrapText="1"/>
    </xf>
    <xf numFmtId="180" fontId="23" fillId="0" borderId="16" xfId="1538" applyNumberFormat="1" applyFont="1" applyBorder="1" applyAlignment="1">
      <alignment horizontal="right" vertical="center" wrapText="1"/>
    </xf>
    <xf numFmtId="0" fontId="27" fillId="0" borderId="23" xfId="1538" applyFont="1" applyBorder="1" applyAlignment="1">
      <alignment vertical="center" wrapText="1"/>
    </xf>
    <xf numFmtId="181" fontId="26" fillId="0" borderId="16" xfId="1538" applyNumberFormat="1" applyFont="1" applyBorder="1" applyAlignment="1">
      <alignment horizontal="right" vertical="center" wrapText="1"/>
    </xf>
    <xf numFmtId="164" fontId="23" fillId="0" borderId="17" xfId="313" applyFont="1" applyBorder="1" applyAlignment="1" applyProtection="1">
      <alignment vertical="center" wrapText="1"/>
    </xf>
    <xf numFmtId="4" fontId="23" fillId="0" borderId="17" xfId="1" applyNumberFormat="1" applyFont="1" applyBorder="1" applyAlignment="1" applyProtection="1">
      <alignment horizontal="right" vertical="center" wrapText="1"/>
    </xf>
    <xf numFmtId="164" fontId="23" fillId="0" borderId="17" xfId="1" applyFont="1" applyBorder="1" applyAlignment="1" applyProtection="1">
      <alignment vertical="center"/>
    </xf>
    <xf numFmtId="0" fontId="23" fillId="2" borderId="17" xfId="1538" applyFont="1" applyFill="1" applyBorder="1" applyAlignment="1">
      <alignment vertical="center" wrapText="1"/>
    </xf>
    <xf numFmtId="4" fontId="23" fillId="0" borderId="17" xfId="313" applyNumberFormat="1" applyFont="1" applyBorder="1" applyAlignment="1" applyProtection="1">
      <alignment horizontal="right" vertical="center" wrapText="1"/>
    </xf>
    <xf numFmtId="164" fontId="23" fillId="0" borderId="17" xfId="313" applyFont="1" applyBorder="1" applyAlignment="1" applyProtection="1">
      <alignment vertical="center"/>
    </xf>
    <xf numFmtId="0" fontId="23" fillId="0" borderId="16" xfId="1538" applyFont="1" applyBorder="1" applyAlignment="1">
      <alignment horizontal="right" vertical="center" wrapText="1"/>
    </xf>
    <xf numFmtId="0" fontId="23" fillId="0" borderId="17" xfId="1538" applyFont="1" applyBorder="1" applyAlignment="1">
      <alignment horizontal="left" vertical="center"/>
    </xf>
    <xf numFmtId="0" fontId="23" fillId="0" borderId="17" xfId="1538" applyFont="1" applyBorder="1" applyAlignment="1">
      <alignment horizontal="center" vertical="center"/>
    </xf>
    <xf numFmtId="0" fontId="26" fillId="0" borderId="17" xfId="1538" applyFont="1" applyBorder="1" applyAlignment="1">
      <alignment horizontal="left" vertical="center"/>
    </xf>
    <xf numFmtId="179" fontId="23" fillId="0" borderId="16" xfId="1538" applyNumberFormat="1" applyFont="1" applyBorder="1" applyAlignment="1">
      <alignment horizontal="right" vertical="center" wrapText="1"/>
    </xf>
    <xf numFmtId="179" fontId="23" fillId="0" borderId="24" xfId="1538" applyNumberFormat="1" applyFont="1" applyBorder="1" applyAlignment="1">
      <alignment horizontal="right" vertical="center" wrapText="1"/>
    </xf>
    <xf numFmtId="0" fontId="23" fillId="0" borderId="25" xfId="1538" applyFont="1" applyBorder="1" applyAlignment="1">
      <alignment horizontal="left" vertical="center" wrapText="1"/>
    </xf>
    <xf numFmtId="164" fontId="23" fillId="0" borderId="25" xfId="313" applyFont="1" applyBorder="1" applyAlignment="1" applyProtection="1">
      <alignment vertical="center"/>
    </xf>
    <xf numFmtId="0" fontId="23" fillId="0" borderId="25" xfId="1538" applyFont="1" applyBorder="1" applyAlignment="1">
      <alignment horizontal="center" vertical="center"/>
    </xf>
    <xf numFmtId="165" fontId="23" fillId="0" borderId="25" xfId="316" applyFont="1" applyBorder="1" applyAlignment="1" applyProtection="1">
      <alignment vertical="center" wrapText="1"/>
    </xf>
    <xf numFmtId="182" fontId="23" fillId="0" borderId="16" xfId="1538" applyNumberFormat="1" applyFont="1" applyBorder="1" applyAlignment="1">
      <alignment horizontal="right" vertical="center"/>
    </xf>
    <xf numFmtId="0" fontId="23" fillId="0" borderId="17" xfId="1538" applyFont="1" applyBorder="1" applyAlignment="1">
      <alignment vertical="center"/>
    </xf>
    <xf numFmtId="182" fontId="26" fillId="0" borderId="16" xfId="1538" applyNumberFormat="1" applyFont="1" applyBorder="1" applyAlignment="1">
      <alignment horizontal="right" vertical="center"/>
    </xf>
    <xf numFmtId="0" fontId="37" fillId="0" borderId="23" xfId="1538" applyFont="1" applyBorder="1" applyAlignment="1">
      <alignment vertical="center" wrapText="1"/>
    </xf>
    <xf numFmtId="0" fontId="26" fillId="0" borderId="16" xfId="1538" applyFont="1" applyBorder="1" applyAlignment="1">
      <alignment horizontal="right" vertical="center"/>
    </xf>
    <xf numFmtId="0" fontId="26" fillId="0" borderId="17" xfId="1538" applyFont="1" applyBorder="1"/>
    <xf numFmtId="164" fontId="23" fillId="0" borderId="17" xfId="1281" applyFont="1" applyBorder="1" applyAlignment="1" applyProtection="1">
      <alignment vertical="center" wrapText="1"/>
    </xf>
    <xf numFmtId="0" fontId="23" fillId="0" borderId="17" xfId="1538" applyFont="1" applyBorder="1" applyAlignment="1">
      <alignment horizontal="center"/>
    </xf>
    <xf numFmtId="164" fontId="23" fillId="0" borderId="17" xfId="882" applyFont="1" applyBorder="1" applyAlignment="1" applyProtection="1"/>
    <xf numFmtId="183" fontId="23" fillId="0" borderId="17" xfId="1538" applyNumberFormat="1" applyFont="1" applyBorder="1"/>
    <xf numFmtId="164" fontId="21" fillId="0" borderId="23" xfId="882" applyFont="1" applyBorder="1" applyAlignment="1" applyProtection="1"/>
    <xf numFmtId="184" fontId="23" fillId="0" borderId="17" xfId="1538" applyNumberFormat="1" applyFont="1" applyBorder="1" applyAlignment="1">
      <alignment vertical="center"/>
    </xf>
    <xf numFmtId="164" fontId="21" fillId="0" borderId="23" xfId="313" applyFont="1" applyBorder="1" applyAlignment="1" applyProtection="1">
      <alignment vertical="center"/>
    </xf>
    <xf numFmtId="0" fontId="26" fillId="2" borderId="17" xfId="1538" applyFont="1" applyFill="1" applyBorder="1" applyAlignment="1">
      <alignment vertical="center" wrapText="1"/>
    </xf>
    <xf numFmtId="0" fontId="23" fillId="0" borderId="24" xfId="1538" applyFont="1" applyBorder="1" applyAlignment="1">
      <alignment horizontal="right" vertical="center" wrapText="1"/>
    </xf>
    <xf numFmtId="0" fontId="23" fillId="0" borderId="25" xfId="1538" applyFont="1" applyBorder="1" applyAlignment="1">
      <alignment vertical="center" wrapText="1"/>
    </xf>
    <xf numFmtId="173" fontId="23" fillId="0" borderId="25" xfId="1519" applyFont="1" applyBorder="1" applyAlignment="1" applyProtection="1">
      <alignment vertical="center" wrapText="1"/>
    </xf>
    <xf numFmtId="0" fontId="23" fillId="0" borderId="25" xfId="1538" applyFont="1" applyBorder="1" applyAlignment="1">
      <alignment horizontal="center" vertical="center" wrapText="1"/>
    </xf>
    <xf numFmtId="164" fontId="23" fillId="0" borderId="25" xfId="1040" applyFont="1" applyBorder="1" applyAlignment="1" applyProtection="1">
      <alignment vertical="center" wrapText="1"/>
    </xf>
    <xf numFmtId="164" fontId="21" fillId="0" borderId="26" xfId="1538" applyNumberFormat="1" applyFont="1" applyBorder="1" applyAlignment="1">
      <alignment vertical="center" wrapText="1"/>
    </xf>
    <xf numFmtId="0" fontId="24" fillId="0" borderId="11" xfId="1538" applyFont="1" applyBorder="1" applyAlignment="1">
      <alignment vertical="center"/>
    </xf>
    <xf numFmtId="1" fontId="18" fillId="0" borderId="28" xfId="1538" applyNumberFormat="1" applyFont="1" applyBorder="1" applyAlignment="1">
      <alignment vertical="center" wrapText="1"/>
    </xf>
    <xf numFmtId="0" fontId="18" fillId="0" borderId="29" xfId="1538" applyFont="1" applyBorder="1" applyAlignment="1">
      <alignment vertical="center"/>
    </xf>
    <xf numFmtId="173" fontId="17" fillId="0" borderId="29" xfId="862" applyFont="1" applyBorder="1" applyAlignment="1" applyProtection="1">
      <alignment horizontal="center" vertical="center" wrapText="1"/>
    </xf>
    <xf numFmtId="49" fontId="17" fillId="0" borderId="29" xfId="1538" applyNumberFormat="1" applyFont="1" applyBorder="1" applyAlignment="1">
      <alignment horizontal="center" vertical="center" wrapText="1"/>
    </xf>
    <xf numFmtId="40" fontId="17" fillId="0" borderId="29" xfId="1538" applyNumberFormat="1" applyFont="1" applyBorder="1" applyAlignment="1">
      <alignment vertical="center" wrapText="1"/>
    </xf>
    <xf numFmtId="4" fontId="17" fillId="0" borderId="29" xfId="1538" applyNumberFormat="1" applyFont="1" applyBorder="1" applyAlignment="1">
      <alignment vertical="center" wrapText="1"/>
    </xf>
    <xf numFmtId="164" fontId="18" fillId="0" borderId="30" xfId="1" applyFont="1" applyBorder="1" applyAlignment="1" applyProtection="1">
      <alignment vertical="center" wrapText="1"/>
    </xf>
    <xf numFmtId="0" fontId="24" fillId="0" borderId="11" xfId="1538" applyFont="1" applyBorder="1" applyAlignment="1">
      <alignment horizontal="center" vertical="center"/>
    </xf>
    <xf numFmtId="0" fontId="24" fillId="0" borderId="11" xfId="1538" applyFont="1" applyBorder="1" applyAlignment="1">
      <alignment horizontal="left" vertical="center"/>
    </xf>
    <xf numFmtId="0" fontId="18" fillId="0" borderId="0" xfId="1538" applyFont="1" applyAlignment="1">
      <alignment horizontal="center" vertical="center"/>
    </xf>
    <xf numFmtId="0" fontId="17" fillId="0" borderId="0" xfId="1538" applyFont="1" applyAlignment="1">
      <alignment horizontal="center" vertical="center"/>
    </xf>
    <xf numFmtId="0" fontId="20" fillId="0" borderId="0" xfId="1538" applyFont="1" applyAlignment="1">
      <alignment horizontal="left" vertical="center"/>
    </xf>
    <xf numFmtId="0" fontId="21" fillId="0" borderId="0" xfId="1538" applyFont="1" applyAlignment="1">
      <alignment horizontal="center" vertical="center" wrapText="1"/>
    </xf>
  </cellXfs>
  <cellStyles count="2128">
    <cellStyle name="20% - Accent1" xfId="2" xr:uid="{00000000-0005-0000-0000-000006000000}"/>
    <cellStyle name="20% - Accent1 2" xfId="3" xr:uid="{00000000-0005-0000-0000-000007000000}"/>
    <cellStyle name="20% - Accent2" xfId="4" xr:uid="{00000000-0005-0000-0000-000008000000}"/>
    <cellStyle name="20% - Accent2 2" xfId="5" xr:uid="{00000000-0005-0000-0000-000009000000}"/>
    <cellStyle name="20% - Accent3" xfId="6" xr:uid="{00000000-0005-0000-0000-00000A000000}"/>
    <cellStyle name="20% - Accent3 2" xfId="7" xr:uid="{00000000-0005-0000-0000-00000B000000}"/>
    <cellStyle name="20% - Accent4" xfId="8" xr:uid="{00000000-0005-0000-0000-00000C000000}"/>
    <cellStyle name="20% - Accent4 2" xfId="9" xr:uid="{00000000-0005-0000-0000-00000D000000}"/>
    <cellStyle name="20% - Accent5" xfId="10" xr:uid="{00000000-0005-0000-0000-00000E000000}"/>
    <cellStyle name="20% - Accent5 2" xfId="11" xr:uid="{00000000-0005-0000-0000-00000F000000}"/>
    <cellStyle name="20% - Accent6" xfId="12" xr:uid="{00000000-0005-0000-0000-000010000000}"/>
    <cellStyle name="20% - Accent6 2" xfId="13" xr:uid="{00000000-0005-0000-0000-000011000000}"/>
    <cellStyle name="20% - Énfasis1 2" xfId="14" xr:uid="{00000000-0005-0000-0000-000012000000}"/>
    <cellStyle name="20% - Énfasis1 2 2" xfId="15" xr:uid="{00000000-0005-0000-0000-000013000000}"/>
    <cellStyle name="20% - Énfasis1 2 2 2" xfId="16" xr:uid="{00000000-0005-0000-0000-000014000000}"/>
    <cellStyle name="20% - Énfasis1 2 2 3" xfId="17" xr:uid="{00000000-0005-0000-0000-000015000000}"/>
    <cellStyle name="20% - Énfasis1 2 3" xfId="18" xr:uid="{00000000-0005-0000-0000-000016000000}"/>
    <cellStyle name="20% - Énfasis1 2 4" xfId="19" xr:uid="{00000000-0005-0000-0000-000017000000}"/>
    <cellStyle name="20% - Énfasis1 2 5" xfId="20" xr:uid="{00000000-0005-0000-0000-000018000000}"/>
    <cellStyle name="20% - Énfasis1 3" xfId="21" xr:uid="{00000000-0005-0000-0000-000019000000}"/>
    <cellStyle name="20% - Énfasis1 3 2" xfId="22" xr:uid="{00000000-0005-0000-0000-00001A000000}"/>
    <cellStyle name="20% - Énfasis1 3 3" xfId="23" xr:uid="{00000000-0005-0000-0000-00001B000000}"/>
    <cellStyle name="20% - Énfasis1 3 4" xfId="24" xr:uid="{00000000-0005-0000-0000-00001C000000}"/>
    <cellStyle name="20% - Énfasis1 4" xfId="25" xr:uid="{00000000-0005-0000-0000-00001D000000}"/>
    <cellStyle name="20% - Énfasis2 2" xfId="26" xr:uid="{00000000-0005-0000-0000-00001E000000}"/>
    <cellStyle name="20% - Énfasis2 2 2" xfId="27" xr:uid="{00000000-0005-0000-0000-00001F000000}"/>
    <cellStyle name="20% - Énfasis2 2 2 2" xfId="28" xr:uid="{00000000-0005-0000-0000-000020000000}"/>
    <cellStyle name="20% - Énfasis2 2 2 3" xfId="29" xr:uid="{00000000-0005-0000-0000-000021000000}"/>
    <cellStyle name="20% - Énfasis2 2 3" xfId="30" xr:uid="{00000000-0005-0000-0000-000022000000}"/>
    <cellStyle name="20% - Énfasis2 2 4" xfId="31" xr:uid="{00000000-0005-0000-0000-000023000000}"/>
    <cellStyle name="20% - Énfasis2 2 5" xfId="32" xr:uid="{00000000-0005-0000-0000-000024000000}"/>
    <cellStyle name="20% - Énfasis2 3" xfId="33" xr:uid="{00000000-0005-0000-0000-000025000000}"/>
    <cellStyle name="20% - Énfasis2 3 2" xfId="34" xr:uid="{00000000-0005-0000-0000-000026000000}"/>
    <cellStyle name="20% - Énfasis2 3 3" xfId="35" xr:uid="{00000000-0005-0000-0000-000027000000}"/>
    <cellStyle name="20% - Énfasis2 3 4" xfId="36" xr:uid="{00000000-0005-0000-0000-000028000000}"/>
    <cellStyle name="20% - Énfasis2 4" xfId="37" xr:uid="{00000000-0005-0000-0000-000029000000}"/>
    <cellStyle name="20% - Énfasis3 2" xfId="38" xr:uid="{00000000-0005-0000-0000-00002A000000}"/>
    <cellStyle name="20% - Énfasis3 2 2" xfId="39" xr:uid="{00000000-0005-0000-0000-00002B000000}"/>
    <cellStyle name="20% - Énfasis3 2 2 2" xfId="40" xr:uid="{00000000-0005-0000-0000-00002C000000}"/>
    <cellStyle name="20% - Énfasis3 2 2 3" xfId="41" xr:uid="{00000000-0005-0000-0000-00002D000000}"/>
    <cellStyle name="20% - Énfasis3 2 3" xfId="42" xr:uid="{00000000-0005-0000-0000-00002E000000}"/>
    <cellStyle name="20% - Énfasis3 2 4" xfId="43" xr:uid="{00000000-0005-0000-0000-00002F000000}"/>
    <cellStyle name="20% - Énfasis3 2 5" xfId="44" xr:uid="{00000000-0005-0000-0000-000030000000}"/>
    <cellStyle name="20% - Énfasis3 3" xfId="45" xr:uid="{00000000-0005-0000-0000-000031000000}"/>
    <cellStyle name="20% - Énfasis3 3 2" xfId="46" xr:uid="{00000000-0005-0000-0000-000032000000}"/>
    <cellStyle name="20% - Énfasis3 3 3" xfId="47" xr:uid="{00000000-0005-0000-0000-000033000000}"/>
    <cellStyle name="20% - Énfasis3 3 4" xfId="48" xr:uid="{00000000-0005-0000-0000-000034000000}"/>
    <cellStyle name="20% - Énfasis3 4" xfId="49" xr:uid="{00000000-0005-0000-0000-000035000000}"/>
    <cellStyle name="20% - Énfasis4 2" xfId="50" xr:uid="{00000000-0005-0000-0000-000036000000}"/>
    <cellStyle name="20% - Énfasis4 2 2" xfId="51" xr:uid="{00000000-0005-0000-0000-000037000000}"/>
    <cellStyle name="20% - Énfasis4 2 2 2" xfId="52" xr:uid="{00000000-0005-0000-0000-000038000000}"/>
    <cellStyle name="20% - Énfasis4 2 2 3" xfId="53" xr:uid="{00000000-0005-0000-0000-000039000000}"/>
    <cellStyle name="20% - Énfasis4 2 3" xfId="54" xr:uid="{00000000-0005-0000-0000-00003A000000}"/>
    <cellStyle name="20% - Énfasis4 2 4" xfId="55" xr:uid="{00000000-0005-0000-0000-00003B000000}"/>
    <cellStyle name="20% - Énfasis4 2 5" xfId="56" xr:uid="{00000000-0005-0000-0000-00003C000000}"/>
    <cellStyle name="20% - Énfasis4 3" xfId="57" xr:uid="{00000000-0005-0000-0000-00003D000000}"/>
    <cellStyle name="20% - Énfasis4 3 2" xfId="58" xr:uid="{00000000-0005-0000-0000-00003E000000}"/>
    <cellStyle name="20% - Énfasis4 3 3" xfId="59" xr:uid="{00000000-0005-0000-0000-00003F000000}"/>
    <cellStyle name="20% - Énfasis4 3 4" xfId="60" xr:uid="{00000000-0005-0000-0000-000040000000}"/>
    <cellStyle name="20% - Énfasis4 4" xfId="61" xr:uid="{00000000-0005-0000-0000-000041000000}"/>
    <cellStyle name="20% - Énfasis5 2" xfId="62" xr:uid="{00000000-0005-0000-0000-000042000000}"/>
    <cellStyle name="20% - Énfasis5 2 2" xfId="63" xr:uid="{00000000-0005-0000-0000-000043000000}"/>
    <cellStyle name="20% - Énfasis5 2 2 2" xfId="64" xr:uid="{00000000-0005-0000-0000-000044000000}"/>
    <cellStyle name="20% - Énfasis5 2 2 3" xfId="65" xr:uid="{00000000-0005-0000-0000-000045000000}"/>
    <cellStyle name="20% - Énfasis5 2 3" xfId="66" xr:uid="{00000000-0005-0000-0000-000046000000}"/>
    <cellStyle name="20% - Énfasis5 2 4" xfId="67" xr:uid="{00000000-0005-0000-0000-000047000000}"/>
    <cellStyle name="20% - Énfasis5 2 5" xfId="68" xr:uid="{00000000-0005-0000-0000-000048000000}"/>
    <cellStyle name="20% - Énfasis5 3" xfId="69" xr:uid="{00000000-0005-0000-0000-000049000000}"/>
    <cellStyle name="20% - Énfasis5 3 2" xfId="70" xr:uid="{00000000-0005-0000-0000-00004A000000}"/>
    <cellStyle name="20% - Énfasis5 3 3" xfId="71" xr:uid="{00000000-0005-0000-0000-00004B000000}"/>
    <cellStyle name="20% - Énfasis5 3 4" xfId="72" xr:uid="{00000000-0005-0000-0000-00004C000000}"/>
    <cellStyle name="20% - Énfasis5 4" xfId="73" xr:uid="{00000000-0005-0000-0000-00004D000000}"/>
    <cellStyle name="20% - Énfasis6 2" xfId="74" xr:uid="{00000000-0005-0000-0000-00004E000000}"/>
    <cellStyle name="20% - Énfasis6 2 2" xfId="75" xr:uid="{00000000-0005-0000-0000-00004F000000}"/>
    <cellStyle name="20% - Énfasis6 2 2 2" xfId="76" xr:uid="{00000000-0005-0000-0000-000050000000}"/>
    <cellStyle name="20% - Énfasis6 2 2 3" xfId="77" xr:uid="{00000000-0005-0000-0000-000051000000}"/>
    <cellStyle name="20% - Énfasis6 2 3" xfId="78" xr:uid="{00000000-0005-0000-0000-000052000000}"/>
    <cellStyle name="20% - Énfasis6 2 4" xfId="79" xr:uid="{00000000-0005-0000-0000-000053000000}"/>
    <cellStyle name="20% - Énfasis6 2 5" xfId="80" xr:uid="{00000000-0005-0000-0000-000054000000}"/>
    <cellStyle name="20% - Énfasis6 3" xfId="81" xr:uid="{00000000-0005-0000-0000-000055000000}"/>
    <cellStyle name="20% - Énfasis6 3 2" xfId="82" xr:uid="{00000000-0005-0000-0000-000056000000}"/>
    <cellStyle name="20% - Énfasis6 3 3" xfId="83" xr:uid="{00000000-0005-0000-0000-000057000000}"/>
    <cellStyle name="20% - Énfasis6 3 4" xfId="84" xr:uid="{00000000-0005-0000-0000-000058000000}"/>
    <cellStyle name="20% - Énfasis6 4" xfId="85" xr:uid="{00000000-0005-0000-0000-000059000000}"/>
    <cellStyle name="40% - Accent1" xfId="86" xr:uid="{00000000-0005-0000-0000-00005A000000}"/>
    <cellStyle name="40% - Accent1 2" xfId="87" xr:uid="{00000000-0005-0000-0000-00005B000000}"/>
    <cellStyle name="40% - Accent2" xfId="88" xr:uid="{00000000-0005-0000-0000-00005C000000}"/>
    <cellStyle name="40% - Accent2 2" xfId="89" xr:uid="{00000000-0005-0000-0000-00005D000000}"/>
    <cellStyle name="40% - Accent3" xfId="90" xr:uid="{00000000-0005-0000-0000-00005E000000}"/>
    <cellStyle name="40% - Accent3 2" xfId="91" xr:uid="{00000000-0005-0000-0000-00005F000000}"/>
    <cellStyle name="40% - Accent4" xfId="92" xr:uid="{00000000-0005-0000-0000-000060000000}"/>
    <cellStyle name="40% - Accent4 2" xfId="93" xr:uid="{00000000-0005-0000-0000-000061000000}"/>
    <cellStyle name="40% - Accent5" xfId="94" xr:uid="{00000000-0005-0000-0000-000062000000}"/>
    <cellStyle name="40% - Accent5 2" xfId="95" xr:uid="{00000000-0005-0000-0000-000063000000}"/>
    <cellStyle name="40% - Accent6" xfId="96" xr:uid="{00000000-0005-0000-0000-000064000000}"/>
    <cellStyle name="40% - Accent6 2" xfId="97" xr:uid="{00000000-0005-0000-0000-000065000000}"/>
    <cellStyle name="40% - Énfasis1 2" xfId="98" xr:uid="{00000000-0005-0000-0000-000066000000}"/>
    <cellStyle name="40% - Énfasis1 2 2" xfId="99" xr:uid="{00000000-0005-0000-0000-000067000000}"/>
    <cellStyle name="40% - Énfasis1 2 2 2" xfId="100" xr:uid="{00000000-0005-0000-0000-000068000000}"/>
    <cellStyle name="40% - Énfasis1 2 2 3" xfId="101" xr:uid="{00000000-0005-0000-0000-000069000000}"/>
    <cellStyle name="40% - Énfasis1 2 3" xfId="102" xr:uid="{00000000-0005-0000-0000-00006A000000}"/>
    <cellStyle name="40% - Énfasis1 2 4" xfId="103" xr:uid="{00000000-0005-0000-0000-00006B000000}"/>
    <cellStyle name="40% - Énfasis1 2 5" xfId="104" xr:uid="{00000000-0005-0000-0000-00006C000000}"/>
    <cellStyle name="40% - Énfasis1 3" xfId="105" xr:uid="{00000000-0005-0000-0000-00006D000000}"/>
    <cellStyle name="40% - Énfasis1 3 2" xfId="106" xr:uid="{00000000-0005-0000-0000-00006E000000}"/>
    <cellStyle name="40% - Énfasis1 3 3" xfId="107" xr:uid="{00000000-0005-0000-0000-00006F000000}"/>
    <cellStyle name="40% - Énfasis1 3 4" xfId="108" xr:uid="{00000000-0005-0000-0000-000070000000}"/>
    <cellStyle name="40% - Énfasis1 4" xfId="109" xr:uid="{00000000-0005-0000-0000-000071000000}"/>
    <cellStyle name="40% - Énfasis2 2" xfId="110" xr:uid="{00000000-0005-0000-0000-000072000000}"/>
    <cellStyle name="40% - Énfasis2 2 2" xfId="111" xr:uid="{00000000-0005-0000-0000-000073000000}"/>
    <cellStyle name="40% - Énfasis2 2 2 2" xfId="112" xr:uid="{00000000-0005-0000-0000-000074000000}"/>
    <cellStyle name="40% - Énfasis2 2 2 3" xfId="113" xr:uid="{00000000-0005-0000-0000-000075000000}"/>
    <cellStyle name="40% - Énfasis2 2 3" xfId="114" xr:uid="{00000000-0005-0000-0000-000076000000}"/>
    <cellStyle name="40% - Énfasis2 2 4" xfId="115" xr:uid="{00000000-0005-0000-0000-000077000000}"/>
    <cellStyle name="40% - Énfasis2 2 5" xfId="116" xr:uid="{00000000-0005-0000-0000-000078000000}"/>
    <cellStyle name="40% - Énfasis2 3" xfId="117" xr:uid="{00000000-0005-0000-0000-000079000000}"/>
    <cellStyle name="40% - Énfasis2 3 2" xfId="118" xr:uid="{00000000-0005-0000-0000-00007A000000}"/>
    <cellStyle name="40% - Énfasis2 3 3" xfId="119" xr:uid="{00000000-0005-0000-0000-00007B000000}"/>
    <cellStyle name="40% - Énfasis2 3 4" xfId="120" xr:uid="{00000000-0005-0000-0000-00007C000000}"/>
    <cellStyle name="40% - Énfasis2 4" xfId="121" xr:uid="{00000000-0005-0000-0000-00007D000000}"/>
    <cellStyle name="40% - Énfasis3 2" xfId="122" xr:uid="{00000000-0005-0000-0000-00007E000000}"/>
    <cellStyle name="40% - Énfasis3 2 2" xfId="123" xr:uid="{00000000-0005-0000-0000-00007F000000}"/>
    <cellStyle name="40% - Énfasis3 2 2 2" xfId="124" xr:uid="{00000000-0005-0000-0000-000080000000}"/>
    <cellStyle name="40% - Énfasis3 2 2 3" xfId="125" xr:uid="{00000000-0005-0000-0000-000081000000}"/>
    <cellStyle name="40% - Énfasis3 2 3" xfId="126" xr:uid="{00000000-0005-0000-0000-000082000000}"/>
    <cellStyle name="40% - Énfasis3 2 4" xfId="127" xr:uid="{00000000-0005-0000-0000-000083000000}"/>
    <cellStyle name="40% - Énfasis3 2 5" xfId="128" xr:uid="{00000000-0005-0000-0000-000084000000}"/>
    <cellStyle name="40% - Énfasis3 3" xfId="129" xr:uid="{00000000-0005-0000-0000-000085000000}"/>
    <cellStyle name="40% - Énfasis3 3 2" xfId="130" xr:uid="{00000000-0005-0000-0000-000086000000}"/>
    <cellStyle name="40% - Énfasis3 3 3" xfId="131" xr:uid="{00000000-0005-0000-0000-000087000000}"/>
    <cellStyle name="40% - Énfasis3 3 4" xfId="132" xr:uid="{00000000-0005-0000-0000-000088000000}"/>
    <cellStyle name="40% - Énfasis3 4" xfId="133" xr:uid="{00000000-0005-0000-0000-000089000000}"/>
    <cellStyle name="40% - Énfasis4 2" xfId="134" xr:uid="{00000000-0005-0000-0000-00008A000000}"/>
    <cellStyle name="40% - Énfasis4 2 2" xfId="135" xr:uid="{00000000-0005-0000-0000-00008B000000}"/>
    <cellStyle name="40% - Énfasis4 2 2 2" xfId="136" xr:uid="{00000000-0005-0000-0000-00008C000000}"/>
    <cellStyle name="40% - Énfasis4 2 2 3" xfId="137" xr:uid="{00000000-0005-0000-0000-00008D000000}"/>
    <cellStyle name="40% - Énfasis4 2 3" xfId="138" xr:uid="{00000000-0005-0000-0000-00008E000000}"/>
    <cellStyle name="40% - Énfasis4 2 4" xfId="139" xr:uid="{00000000-0005-0000-0000-00008F000000}"/>
    <cellStyle name="40% - Énfasis4 2 5" xfId="140" xr:uid="{00000000-0005-0000-0000-000090000000}"/>
    <cellStyle name="40% - Énfasis4 3" xfId="141" xr:uid="{00000000-0005-0000-0000-000091000000}"/>
    <cellStyle name="40% - Énfasis4 3 2" xfId="142" xr:uid="{00000000-0005-0000-0000-000092000000}"/>
    <cellStyle name="40% - Énfasis4 3 3" xfId="143" xr:uid="{00000000-0005-0000-0000-000093000000}"/>
    <cellStyle name="40% - Énfasis4 3 4" xfId="144" xr:uid="{00000000-0005-0000-0000-000094000000}"/>
    <cellStyle name="40% - Énfasis4 4" xfId="145" xr:uid="{00000000-0005-0000-0000-000095000000}"/>
    <cellStyle name="40% - Énfasis5 2" xfId="146" xr:uid="{00000000-0005-0000-0000-000096000000}"/>
    <cellStyle name="40% - Énfasis5 2 2" xfId="147" xr:uid="{00000000-0005-0000-0000-000097000000}"/>
    <cellStyle name="40% - Énfasis5 2 2 2" xfId="148" xr:uid="{00000000-0005-0000-0000-000098000000}"/>
    <cellStyle name="40% - Énfasis5 2 2 3" xfId="149" xr:uid="{00000000-0005-0000-0000-000099000000}"/>
    <cellStyle name="40% - Énfasis5 2 3" xfId="150" xr:uid="{00000000-0005-0000-0000-00009A000000}"/>
    <cellStyle name="40% - Énfasis5 2 4" xfId="151" xr:uid="{00000000-0005-0000-0000-00009B000000}"/>
    <cellStyle name="40% - Énfasis5 2 5" xfId="152" xr:uid="{00000000-0005-0000-0000-00009C000000}"/>
    <cellStyle name="40% - Énfasis5 3" xfId="153" xr:uid="{00000000-0005-0000-0000-00009D000000}"/>
    <cellStyle name="40% - Énfasis5 3 2" xfId="154" xr:uid="{00000000-0005-0000-0000-00009E000000}"/>
    <cellStyle name="40% - Énfasis5 3 3" xfId="155" xr:uid="{00000000-0005-0000-0000-00009F000000}"/>
    <cellStyle name="40% - Énfasis5 3 4" xfId="156" xr:uid="{00000000-0005-0000-0000-0000A0000000}"/>
    <cellStyle name="40% - Énfasis5 4" xfId="157" xr:uid="{00000000-0005-0000-0000-0000A1000000}"/>
    <cellStyle name="40% - Énfasis6 2" xfId="158" xr:uid="{00000000-0005-0000-0000-0000A2000000}"/>
    <cellStyle name="40% - Énfasis6 2 2" xfId="159" xr:uid="{00000000-0005-0000-0000-0000A3000000}"/>
    <cellStyle name="40% - Énfasis6 2 2 2" xfId="160" xr:uid="{00000000-0005-0000-0000-0000A4000000}"/>
    <cellStyle name="40% - Énfasis6 2 2 3" xfId="161" xr:uid="{00000000-0005-0000-0000-0000A5000000}"/>
    <cellStyle name="40% - Énfasis6 2 3" xfId="162" xr:uid="{00000000-0005-0000-0000-0000A6000000}"/>
    <cellStyle name="40% - Énfasis6 2 4" xfId="163" xr:uid="{00000000-0005-0000-0000-0000A7000000}"/>
    <cellStyle name="40% - Énfasis6 2 5" xfId="164" xr:uid="{00000000-0005-0000-0000-0000A8000000}"/>
    <cellStyle name="40% - Énfasis6 3" xfId="165" xr:uid="{00000000-0005-0000-0000-0000A9000000}"/>
    <cellStyle name="40% - Énfasis6 3 2" xfId="166" xr:uid="{00000000-0005-0000-0000-0000AA000000}"/>
    <cellStyle name="40% - Énfasis6 3 3" xfId="167" xr:uid="{00000000-0005-0000-0000-0000AB000000}"/>
    <cellStyle name="40% - Énfasis6 3 4" xfId="168" xr:uid="{00000000-0005-0000-0000-0000AC000000}"/>
    <cellStyle name="40% - Énfasis6 4" xfId="169" xr:uid="{00000000-0005-0000-0000-0000AD000000}"/>
    <cellStyle name="60% - Accent1" xfId="170" xr:uid="{00000000-0005-0000-0000-0000AE000000}"/>
    <cellStyle name="60% - Accent1 2" xfId="171" xr:uid="{00000000-0005-0000-0000-0000AF000000}"/>
    <cellStyle name="60% - Accent2" xfId="172" xr:uid="{00000000-0005-0000-0000-0000B0000000}"/>
    <cellStyle name="60% - Accent2 2" xfId="173" xr:uid="{00000000-0005-0000-0000-0000B1000000}"/>
    <cellStyle name="60% - Accent3" xfId="174" xr:uid="{00000000-0005-0000-0000-0000B2000000}"/>
    <cellStyle name="60% - Accent3 2" xfId="175" xr:uid="{00000000-0005-0000-0000-0000B3000000}"/>
    <cellStyle name="60% - Accent4" xfId="176" xr:uid="{00000000-0005-0000-0000-0000B4000000}"/>
    <cellStyle name="60% - Accent4 2" xfId="177" xr:uid="{00000000-0005-0000-0000-0000B5000000}"/>
    <cellStyle name="60% - Accent5" xfId="178" xr:uid="{00000000-0005-0000-0000-0000B6000000}"/>
    <cellStyle name="60% - Accent5 2" xfId="179" xr:uid="{00000000-0005-0000-0000-0000B7000000}"/>
    <cellStyle name="60% - Accent6" xfId="180" xr:uid="{00000000-0005-0000-0000-0000B8000000}"/>
    <cellStyle name="60% - Accent6 2" xfId="181" xr:uid="{00000000-0005-0000-0000-0000B9000000}"/>
    <cellStyle name="60% - Énfasis1 2" xfId="182" xr:uid="{00000000-0005-0000-0000-0000BA000000}"/>
    <cellStyle name="60% - Énfasis1 2 2" xfId="183" xr:uid="{00000000-0005-0000-0000-0000BB000000}"/>
    <cellStyle name="60% - Énfasis1 2 2 2" xfId="184" xr:uid="{00000000-0005-0000-0000-0000BC000000}"/>
    <cellStyle name="60% - Énfasis1 2 2 3" xfId="185" xr:uid="{00000000-0005-0000-0000-0000BD000000}"/>
    <cellStyle name="60% - Énfasis1 2 3" xfId="186" xr:uid="{00000000-0005-0000-0000-0000BE000000}"/>
    <cellStyle name="60% - Énfasis1 2 4" xfId="187" xr:uid="{00000000-0005-0000-0000-0000BF000000}"/>
    <cellStyle name="60% - Énfasis1 2 5" xfId="188" xr:uid="{00000000-0005-0000-0000-0000C0000000}"/>
    <cellStyle name="60% - Énfasis1 3" xfId="189" xr:uid="{00000000-0005-0000-0000-0000C1000000}"/>
    <cellStyle name="60% - Énfasis1 3 2" xfId="190" xr:uid="{00000000-0005-0000-0000-0000C2000000}"/>
    <cellStyle name="60% - Énfasis1 3 3" xfId="191" xr:uid="{00000000-0005-0000-0000-0000C3000000}"/>
    <cellStyle name="60% - Énfasis1 3 4" xfId="192" xr:uid="{00000000-0005-0000-0000-0000C4000000}"/>
    <cellStyle name="60% - Énfasis1 4" xfId="193" xr:uid="{00000000-0005-0000-0000-0000C5000000}"/>
    <cellStyle name="60% - Énfasis2 2" xfId="194" xr:uid="{00000000-0005-0000-0000-0000C6000000}"/>
    <cellStyle name="60% - Énfasis2 2 2" xfId="195" xr:uid="{00000000-0005-0000-0000-0000C7000000}"/>
    <cellStyle name="60% - Énfasis2 2 2 2" xfId="196" xr:uid="{00000000-0005-0000-0000-0000C8000000}"/>
    <cellStyle name="60% - Énfasis2 2 2 3" xfId="197" xr:uid="{00000000-0005-0000-0000-0000C9000000}"/>
    <cellStyle name="60% - Énfasis2 2 3" xfId="198" xr:uid="{00000000-0005-0000-0000-0000CA000000}"/>
    <cellStyle name="60% - Énfasis2 2 4" xfId="199" xr:uid="{00000000-0005-0000-0000-0000CB000000}"/>
    <cellStyle name="60% - Énfasis2 2 5" xfId="200" xr:uid="{00000000-0005-0000-0000-0000CC000000}"/>
    <cellStyle name="60% - Énfasis2 3" xfId="201" xr:uid="{00000000-0005-0000-0000-0000CD000000}"/>
    <cellStyle name="60% - Énfasis2 3 2" xfId="202" xr:uid="{00000000-0005-0000-0000-0000CE000000}"/>
    <cellStyle name="60% - Énfasis2 3 3" xfId="203" xr:uid="{00000000-0005-0000-0000-0000CF000000}"/>
    <cellStyle name="60% - Énfasis2 3 4" xfId="204" xr:uid="{00000000-0005-0000-0000-0000D0000000}"/>
    <cellStyle name="60% - Énfasis2 4" xfId="205" xr:uid="{00000000-0005-0000-0000-0000D1000000}"/>
    <cellStyle name="60% - Énfasis3 2" xfId="206" xr:uid="{00000000-0005-0000-0000-0000D2000000}"/>
    <cellStyle name="60% - Énfasis3 2 2" xfId="207" xr:uid="{00000000-0005-0000-0000-0000D3000000}"/>
    <cellStyle name="60% - Énfasis3 2 2 2" xfId="208" xr:uid="{00000000-0005-0000-0000-0000D4000000}"/>
    <cellStyle name="60% - Énfasis3 2 2 3" xfId="209" xr:uid="{00000000-0005-0000-0000-0000D5000000}"/>
    <cellStyle name="60% - Énfasis3 2 3" xfId="210" xr:uid="{00000000-0005-0000-0000-0000D6000000}"/>
    <cellStyle name="60% - Énfasis3 2 4" xfId="211" xr:uid="{00000000-0005-0000-0000-0000D7000000}"/>
    <cellStyle name="60% - Énfasis3 2 5" xfId="212" xr:uid="{00000000-0005-0000-0000-0000D8000000}"/>
    <cellStyle name="60% - Énfasis3 3" xfId="213" xr:uid="{00000000-0005-0000-0000-0000D9000000}"/>
    <cellStyle name="60% - Énfasis3 3 2" xfId="214" xr:uid="{00000000-0005-0000-0000-0000DA000000}"/>
    <cellStyle name="60% - Énfasis3 3 3" xfId="215" xr:uid="{00000000-0005-0000-0000-0000DB000000}"/>
    <cellStyle name="60% - Énfasis3 3 4" xfId="216" xr:uid="{00000000-0005-0000-0000-0000DC000000}"/>
    <cellStyle name="60% - Énfasis3 4" xfId="217" xr:uid="{00000000-0005-0000-0000-0000DD000000}"/>
    <cellStyle name="60% - Énfasis4 2" xfId="218" xr:uid="{00000000-0005-0000-0000-0000DE000000}"/>
    <cellStyle name="60% - Énfasis4 2 2" xfId="219" xr:uid="{00000000-0005-0000-0000-0000DF000000}"/>
    <cellStyle name="60% - Énfasis4 2 2 2" xfId="220" xr:uid="{00000000-0005-0000-0000-0000E0000000}"/>
    <cellStyle name="60% - Énfasis4 2 2 3" xfId="221" xr:uid="{00000000-0005-0000-0000-0000E1000000}"/>
    <cellStyle name="60% - Énfasis4 2 3" xfId="222" xr:uid="{00000000-0005-0000-0000-0000E2000000}"/>
    <cellStyle name="60% - Énfasis4 2 4" xfId="223" xr:uid="{00000000-0005-0000-0000-0000E3000000}"/>
    <cellStyle name="60% - Énfasis4 2 5" xfId="224" xr:uid="{00000000-0005-0000-0000-0000E4000000}"/>
    <cellStyle name="60% - Énfasis4 3" xfId="225" xr:uid="{00000000-0005-0000-0000-0000E5000000}"/>
    <cellStyle name="60% - Énfasis4 3 2" xfId="226" xr:uid="{00000000-0005-0000-0000-0000E6000000}"/>
    <cellStyle name="60% - Énfasis4 3 3" xfId="227" xr:uid="{00000000-0005-0000-0000-0000E7000000}"/>
    <cellStyle name="60% - Énfasis4 3 4" xfId="228" xr:uid="{00000000-0005-0000-0000-0000E8000000}"/>
    <cellStyle name="60% - Énfasis4 4" xfId="229" xr:uid="{00000000-0005-0000-0000-0000E9000000}"/>
    <cellStyle name="60% - Énfasis5 2" xfId="230" xr:uid="{00000000-0005-0000-0000-0000EA000000}"/>
    <cellStyle name="60% - Énfasis5 2 2" xfId="231" xr:uid="{00000000-0005-0000-0000-0000EB000000}"/>
    <cellStyle name="60% - Énfasis5 2 2 2" xfId="232" xr:uid="{00000000-0005-0000-0000-0000EC000000}"/>
    <cellStyle name="60% - Énfasis5 2 2 3" xfId="233" xr:uid="{00000000-0005-0000-0000-0000ED000000}"/>
    <cellStyle name="60% - Énfasis5 2 3" xfId="234" xr:uid="{00000000-0005-0000-0000-0000EE000000}"/>
    <cellStyle name="60% - Énfasis5 2 4" xfId="235" xr:uid="{00000000-0005-0000-0000-0000EF000000}"/>
    <cellStyle name="60% - Énfasis5 2 5" xfId="236" xr:uid="{00000000-0005-0000-0000-0000F0000000}"/>
    <cellStyle name="60% - Énfasis5 3" xfId="237" xr:uid="{00000000-0005-0000-0000-0000F1000000}"/>
    <cellStyle name="60% - Énfasis5 3 2" xfId="238" xr:uid="{00000000-0005-0000-0000-0000F2000000}"/>
    <cellStyle name="60% - Énfasis5 3 3" xfId="239" xr:uid="{00000000-0005-0000-0000-0000F3000000}"/>
    <cellStyle name="60% - Énfasis5 3 4" xfId="240" xr:uid="{00000000-0005-0000-0000-0000F4000000}"/>
    <cellStyle name="60% - Énfasis5 4" xfId="241" xr:uid="{00000000-0005-0000-0000-0000F5000000}"/>
    <cellStyle name="60% - Énfasis6 2" xfId="242" xr:uid="{00000000-0005-0000-0000-0000F6000000}"/>
    <cellStyle name="60% - Énfasis6 2 2" xfId="243" xr:uid="{00000000-0005-0000-0000-0000F7000000}"/>
    <cellStyle name="60% - Énfasis6 2 2 2" xfId="244" xr:uid="{00000000-0005-0000-0000-0000F8000000}"/>
    <cellStyle name="60% - Énfasis6 2 2 3" xfId="245" xr:uid="{00000000-0005-0000-0000-0000F9000000}"/>
    <cellStyle name="60% - Énfasis6 2 3" xfId="246" xr:uid="{00000000-0005-0000-0000-0000FA000000}"/>
    <cellStyle name="60% - Énfasis6 2 4" xfId="247" xr:uid="{00000000-0005-0000-0000-0000FB000000}"/>
    <cellStyle name="60% - Énfasis6 2 5" xfId="248" xr:uid="{00000000-0005-0000-0000-0000FC000000}"/>
    <cellStyle name="60% - Énfasis6 3" xfId="249" xr:uid="{00000000-0005-0000-0000-0000FD000000}"/>
    <cellStyle name="60% - Énfasis6 3 2" xfId="250" xr:uid="{00000000-0005-0000-0000-0000FE000000}"/>
    <cellStyle name="60% - Énfasis6 3 3" xfId="251" xr:uid="{00000000-0005-0000-0000-0000FF000000}"/>
    <cellStyle name="60% - Énfasis6 3 4" xfId="252" xr:uid="{00000000-0005-0000-0000-000000010000}"/>
    <cellStyle name="60% - Énfasis6 4" xfId="253" xr:uid="{00000000-0005-0000-0000-000001010000}"/>
    <cellStyle name="Accent1" xfId="254" xr:uid="{00000000-0005-0000-0000-000002010000}"/>
    <cellStyle name="Accent1 2" xfId="255" xr:uid="{00000000-0005-0000-0000-000003010000}"/>
    <cellStyle name="Accent2" xfId="256" xr:uid="{00000000-0005-0000-0000-000004010000}"/>
    <cellStyle name="Accent2 2" xfId="257" xr:uid="{00000000-0005-0000-0000-000005010000}"/>
    <cellStyle name="Accent3" xfId="258" xr:uid="{00000000-0005-0000-0000-000006010000}"/>
    <cellStyle name="Accent3 2" xfId="259" xr:uid="{00000000-0005-0000-0000-000007010000}"/>
    <cellStyle name="Accent4" xfId="260" xr:uid="{00000000-0005-0000-0000-000008010000}"/>
    <cellStyle name="Accent4 2" xfId="261" xr:uid="{00000000-0005-0000-0000-000009010000}"/>
    <cellStyle name="Accent5" xfId="262" xr:uid="{00000000-0005-0000-0000-00000A010000}"/>
    <cellStyle name="Accent5 2" xfId="263" xr:uid="{00000000-0005-0000-0000-00000B010000}"/>
    <cellStyle name="Accent6" xfId="264" xr:uid="{00000000-0005-0000-0000-00000C010000}"/>
    <cellStyle name="Accent6 2" xfId="265" xr:uid="{00000000-0005-0000-0000-00000D010000}"/>
    <cellStyle name="Bad 1" xfId="266" xr:uid="{00000000-0005-0000-0000-00000E010000}"/>
    <cellStyle name="Bad 2" xfId="267" xr:uid="{00000000-0005-0000-0000-00000F010000}"/>
    <cellStyle name="Buena 2" xfId="268" xr:uid="{00000000-0005-0000-0000-000010010000}"/>
    <cellStyle name="Buena 2 2" xfId="269" xr:uid="{00000000-0005-0000-0000-000011010000}"/>
    <cellStyle name="Buena 2 2 2" xfId="270" xr:uid="{00000000-0005-0000-0000-000012010000}"/>
    <cellStyle name="Buena 2 2 3" xfId="271" xr:uid="{00000000-0005-0000-0000-000013010000}"/>
    <cellStyle name="Buena 2 3" xfId="272" xr:uid="{00000000-0005-0000-0000-000014010000}"/>
    <cellStyle name="Buena 2 4" xfId="273" xr:uid="{00000000-0005-0000-0000-000015010000}"/>
    <cellStyle name="Buena 2 5" xfId="274" xr:uid="{00000000-0005-0000-0000-000016010000}"/>
    <cellStyle name="Buena 3" xfId="275" xr:uid="{00000000-0005-0000-0000-000017010000}"/>
    <cellStyle name="Buena 3 2" xfId="276" xr:uid="{00000000-0005-0000-0000-000018010000}"/>
    <cellStyle name="Buena 3 3" xfId="277" xr:uid="{00000000-0005-0000-0000-000019010000}"/>
    <cellStyle name="Buena 3 4" xfId="278" xr:uid="{00000000-0005-0000-0000-00001A010000}"/>
    <cellStyle name="Buena 4" xfId="279" xr:uid="{00000000-0005-0000-0000-00001B010000}"/>
    <cellStyle name="Calculation" xfId="280" xr:uid="{00000000-0005-0000-0000-00001C010000}"/>
    <cellStyle name="Calculation 2" xfId="281" xr:uid="{00000000-0005-0000-0000-00001D010000}"/>
    <cellStyle name="Cálculo 2" xfId="329" xr:uid="{00000000-0005-0000-0000-00004D010000}"/>
    <cellStyle name="Cálculo 2 2" xfId="330" xr:uid="{00000000-0005-0000-0000-00004E010000}"/>
    <cellStyle name="Cálculo 2 2 2" xfId="331" xr:uid="{00000000-0005-0000-0000-00004F010000}"/>
    <cellStyle name="Cálculo 2 2 3" xfId="332" xr:uid="{00000000-0005-0000-0000-000050010000}"/>
    <cellStyle name="Cálculo 2 2 4" xfId="333" xr:uid="{00000000-0005-0000-0000-000051010000}"/>
    <cellStyle name="Cálculo 2 3" xfId="334" xr:uid="{00000000-0005-0000-0000-000052010000}"/>
    <cellStyle name="Cálculo 2 4" xfId="335" xr:uid="{00000000-0005-0000-0000-000053010000}"/>
    <cellStyle name="Cálculo 2 5" xfId="336" xr:uid="{00000000-0005-0000-0000-000054010000}"/>
    <cellStyle name="Cálculo 2 6" xfId="337" xr:uid="{00000000-0005-0000-0000-000055010000}"/>
    <cellStyle name="Cálculo 2_Copia de Xl0000021.xls INGRID" xfId="338" xr:uid="{00000000-0005-0000-0000-000056010000}"/>
    <cellStyle name="Cálculo 3" xfId="339" xr:uid="{00000000-0005-0000-0000-000057010000}"/>
    <cellStyle name="Cálculo 3 2" xfId="340" xr:uid="{00000000-0005-0000-0000-000058010000}"/>
    <cellStyle name="Cálculo 3 3" xfId="341" xr:uid="{00000000-0005-0000-0000-000059010000}"/>
    <cellStyle name="Cálculo 3 4" xfId="342" xr:uid="{00000000-0005-0000-0000-00005A010000}"/>
    <cellStyle name="Cálculo 3 5" xfId="343" xr:uid="{00000000-0005-0000-0000-00005B010000}"/>
    <cellStyle name="Cálculo 4" xfId="344" xr:uid="{00000000-0005-0000-0000-00005C010000}"/>
    <cellStyle name="Celda de comprobación 2" xfId="282" xr:uid="{00000000-0005-0000-0000-00001E010000}"/>
    <cellStyle name="Celda de comprobación 2 2" xfId="283" xr:uid="{00000000-0005-0000-0000-00001F010000}"/>
    <cellStyle name="Celda de comprobación 2 2 2" xfId="284" xr:uid="{00000000-0005-0000-0000-000020010000}"/>
    <cellStyle name="Celda de comprobación 2 2 3" xfId="285" xr:uid="{00000000-0005-0000-0000-000021010000}"/>
    <cellStyle name="Celda de comprobación 2 3" xfId="286" xr:uid="{00000000-0005-0000-0000-000022010000}"/>
    <cellStyle name="Celda de comprobación 2 4" xfId="287" xr:uid="{00000000-0005-0000-0000-000023010000}"/>
    <cellStyle name="Celda de comprobación 2 5" xfId="288" xr:uid="{00000000-0005-0000-0000-000024010000}"/>
    <cellStyle name="Celda de comprobación 2 6" xfId="289" xr:uid="{00000000-0005-0000-0000-000025010000}"/>
    <cellStyle name="Celda de comprobación 2_Copia de Xl0000021.xls INGRID" xfId="290" xr:uid="{00000000-0005-0000-0000-000026010000}"/>
    <cellStyle name="Celda de comprobación 3" xfId="291" xr:uid="{00000000-0005-0000-0000-000027010000}"/>
    <cellStyle name="Celda de comprobación 3 2" xfId="292" xr:uid="{00000000-0005-0000-0000-000028010000}"/>
    <cellStyle name="Celda de comprobación 3 3" xfId="293" xr:uid="{00000000-0005-0000-0000-000029010000}"/>
    <cellStyle name="Celda de comprobación 3 4" xfId="294" xr:uid="{00000000-0005-0000-0000-00002A010000}"/>
    <cellStyle name="Celda de comprobación 3 5" xfId="295" xr:uid="{00000000-0005-0000-0000-00002B010000}"/>
    <cellStyle name="Celda de comprobación 4" xfId="296" xr:uid="{00000000-0005-0000-0000-00002C010000}"/>
    <cellStyle name="Celda vinculada 2" xfId="297" xr:uid="{00000000-0005-0000-0000-00002D010000}"/>
    <cellStyle name="Celda vinculada 2 2" xfId="298" xr:uid="{00000000-0005-0000-0000-00002E010000}"/>
    <cellStyle name="Celda vinculada 2 2 2" xfId="299" xr:uid="{00000000-0005-0000-0000-00002F010000}"/>
    <cellStyle name="Celda vinculada 2 2 3" xfId="300" xr:uid="{00000000-0005-0000-0000-000030010000}"/>
    <cellStyle name="Celda vinculada 2 2 4" xfId="301" xr:uid="{00000000-0005-0000-0000-000031010000}"/>
    <cellStyle name="Celda vinculada 2 3" xfId="302" xr:uid="{00000000-0005-0000-0000-000032010000}"/>
    <cellStyle name="Celda vinculada 2 4" xfId="303" xr:uid="{00000000-0005-0000-0000-000033010000}"/>
    <cellStyle name="Celda vinculada 2 5" xfId="304" xr:uid="{00000000-0005-0000-0000-000034010000}"/>
    <cellStyle name="Celda vinculada 2_2013-68" xfId="305" xr:uid="{00000000-0005-0000-0000-000035010000}"/>
    <cellStyle name="Celda vinculada 3" xfId="306" xr:uid="{00000000-0005-0000-0000-000036010000}"/>
    <cellStyle name="Celda vinculada 3 2" xfId="307" xr:uid="{00000000-0005-0000-0000-000037010000}"/>
    <cellStyle name="Celda vinculada 3 3" xfId="308" xr:uid="{00000000-0005-0000-0000-000038010000}"/>
    <cellStyle name="Celda vinculada 3 4" xfId="309" xr:uid="{00000000-0005-0000-0000-000039010000}"/>
    <cellStyle name="Celda vinculada 4" xfId="310" xr:uid="{00000000-0005-0000-0000-00003A010000}"/>
    <cellStyle name="Check Cell 2" xfId="311" xr:uid="{00000000-0005-0000-0000-00003B010000}"/>
    <cellStyle name="Comma 2" xfId="312" xr:uid="{00000000-0005-0000-0000-00003C010000}"/>
    <cellStyle name="Comma 2 2" xfId="313" xr:uid="{00000000-0005-0000-0000-00003D010000}"/>
    <cellStyle name="Comma 2 2 2" xfId="314" xr:uid="{00000000-0005-0000-0000-00003E010000}"/>
    <cellStyle name="Comma 2 3" xfId="315" xr:uid="{00000000-0005-0000-0000-00003F010000}"/>
    <cellStyle name="Comma 3" xfId="316" xr:uid="{00000000-0005-0000-0000-000040010000}"/>
    <cellStyle name="Comma 3 2" xfId="317" xr:uid="{00000000-0005-0000-0000-000041010000}"/>
    <cellStyle name="Comma 3 3" xfId="318" xr:uid="{00000000-0005-0000-0000-000042010000}"/>
    <cellStyle name="Comma 4" xfId="319" xr:uid="{00000000-0005-0000-0000-000043010000}"/>
    <cellStyle name="Comma 4 2" xfId="320" xr:uid="{00000000-0005-0000-0000-000044010000}"/>
    <cellStyle name="Comma 5" xfId="321" xr:uid="{00000000-0005-0000-0000-000045010000}"/>
    <cellStyle name="Comma0" xfId="322" xr:uid="{00000000-0005-0000-0000-000046010000}"/>
    <cellStyle name="Currency 2" xfId="323" xr:uid="{00000000-0005-0000-0000-000047010000}"/>
    <cellStyle name="Currency 2 2" xfId="324" xr:uid="{00000000-0005-0000-0000-000048010000}"/>
    <cellStyle name="Currency 2 3" xfId="325" xr:uid="{00000000-0005-0000-0000-000049010000}"/>
    <cellStyle name="Currency 3" xfId="326" xr:uid="{00000000-0005-0000-0000-00004A010000}"/>
    <cellStyle name="Currency 3 2" xfId="327" xr:uid="{00000000-0005-0000-0000-00004B010000}"/>
    <cellStyle name="Currency0" xfId="328" xr:uid="{00000000-0005-0000-0000-00004C010000}"/>
    <cellStyle name="Date" xfId="345" xr:uid="{00000000-0005-0000-0000-00005D010000}"/>
    <cellStyle name="Encabezado 4 2" xfId="346" xr:uid="{00000000-0005-0000-0000-00005E010000}"/>
    <cellStyle name="Encabezado 4 2 2" xfId="347" xr:uid="{00000000-0005-0000-0000-00005F010000}"/>
    <cellStyle name="Encabezado 4 2 2 2" xfId="348" xr:uid="{00000000-0005-0000-0000-000060010000}"/>
    <cellStyle name="Encabezado 4 2 2 3" xfId="349" xr:uid="{00000000-0005-0000-0000-000061010000}"/>
    <cellStyle name="Encabezado 4 2 3" xfId="350" xr:uid="{00000000-0005-0000-0000-000062010000}"/>
    <cellStyle name="Encabezado 4 2 4" xfId="351" xr:uid="{00000000-0005-0000-0000-000063010000}"/>
    <cellStyle name="Encabezado 4 3" xfId="352" xr:uid="{00000000-0005-0000-0000-000064010000}"/>
    <cellStyle name="Encabezado 4 3 2" xfId="353" xr:uid="{00000000-0005-0000-0000-000065010000}"/>
    <cellStyle name="Encabezado 4 3 3" xfId="354" xr:uid="{00000000-0005-0000-0000-000066010000}"/>
    <cellStyle name="Encabezado 4 4" xfId="355" xr:uid="{00000000-0005-0000-0000-000067010000}"/>
    <cellStyle name="Énfasis1 2" xfId="2056" xr:uid="{00000000-0005-0000-0000-00000C080000}"/>
    <cellStyle name="Énfasis1 2 2" xfId="2057" xr:uid="{00000000-0005-0000-0000-00000D080000}"/>
    <cellStyle name="Énfasis1 2 2 2" xfId="2058" xr:uid="{00000000-0005-0000-0000-00000E080000}"/>
    <cellStyle name="Énfasis1 2 2 3" xfId="2059" xr:uid="{00000000-0005-0000-0000-00000F080000}"/>
    <cellStyle name="Énfasis1 2 3" xfId="2060" xr:uid="{00000000-0005-0000-0000-000010080000}"/>
    <cellStyle name="Énfasis1 2 4" xfId="2061" xr:uid="{00000000-0005-0000-0000-000011080000}"/>
    <cellStyle name="Énfasis1 2 5" xfId="2062" xr:uid="{00000000-0005-0000-0000-000012080000}"/>
    <cellStyle name="Énfasis1 3" xfId="2063" xr:uid="{00000000-0005-0000-0000-000013080000}"/>
    <cellStyle name="Énfasis1 3 2" xfId="2064" xr:uid="{00000000-0005-0000-0000-000014080000}"/>
    <cellStyle name="Énfasis1 3 3" xfId="2065" xr:uid="{00000000-0005-0000-0000-000015080000}"/>
    <cellStyle name="Énfasis1 3 4" xfId="2066" xr:uid="{00000000-0005-0000-0000-000016080000}"/>
    <cellStyle name="Énfasis1 4" xfId="2067" xr:uid="{00000000-0005-0000-0000-000017080000}"/>
    <cellStyle name="Énfasis2 2" xfId="2068" xr:uid="{00000000-0005-0000-0000-000018080000}"/>
    <cellStyle name="Énfasis2 2 2" xfId="2069" xr:uid="{00000000-0005-0000-0000-000019080000}"/>
    <cellStyle name="Énfasis2 2 2 2" xfId="2070" xr:uid="{00000000-0005-0000-0000-00001A080000}"/>
    <cellStyle name="Énfasis2 2 2 3" xfId="2071" xr:uid="{00000000-0005-0000-0000-00001B080000}"/>
    <cellStyle name="Énfasis2 2 3" xfId="2072" xr:uid="{00000000-0005-0000-0000-00001C080000}"/>
    <cellStyle name="Énfasis2 2 4" xfId="2073" xr:uid="{00000000-0005-0000-0000-00001D080000}"/>
    <cellStyle name="Énfasis2 2 5" xfId="2074" xr:uid="{00000000-0005-0000-0000-00001E080000}"/>
    <cellStyle name="Énfasis2 3" xfId="2075" xr:uid="{00000000-0005-0000-0000-00001F080000}"/>
    <cellStyle name="Énfasis2 3 2" xfId="2076" xr:uid="{00000000-0005-0000-0000-000020080000}"/>
    <cellStyle name="Énfasis2 3 3" xfId="2077" xr:uid="{00000000-0005-0000-0000-000021080000}"/>
    <cellStyle name="Énfasis2 3 4" xfId="2078" xr:uid="{00000000-0005-0000-0000-000022080000}"/>
    <cellStyle name="Énfasis2 4" xfId="2079" xr:uid="{00000000-0005-0000-0000-000023080000}"/>
    <cellStyle name="Énfasis3 2" xfId="2080" xr:uid="{00000000-0005-0000-0000-000024080000}"/>
    <cellStyle name="Énfasis3 2 2" xfId="2081" xr:uid="{00000000-0005-0000-0000-000025080000}"/>
    <cellStyle name="Énfasis3 2 2 2" xfId="2082" xr:uid="{00000000-0005-0000-0000-000026080000}"/>
    <cellStyle name="Énfasis3 2 2 3" xfId="2083" xr:uid="{00000000-0005-0000-0000-000027080000}"/>
    <cellStyle name="Énfasis3 2 3" xfId="2084" xr:uid="{00000000-0005-0000-0000-000028080000}"/>
    <cellStyle name="Énfasis3 2 4" xfId="2085" xr:uid="{00000000-0005-0000-0000-000029080000}"/>
    <cellStyle name="Énfasis3 2 5" xfId="2086" xr:uid="{00000000-0005-0000-0000-00002A080000}"/>
    <cellStyle name="Énfasis3 3" xfId="2087" xr:uid="{00000000-0005-0000-0000-00002B080000}"/>
    <cellStyle name="Énfasis3 3 2" xfId="2088" xr:uid="{00000000-0005-0000-0000-00002C080000}"/>
    <cellStyle name="Énfasis3 3 3" xfId="2089" xr:uid="{00000000-0005-0000-0000-00002D080000}"/>
    <cellStyle name="Énfasis3 3 4" xfId="2090" xr:uid="{00000000-0005-0000-0000-00002E080000}"/>
    <cellStyle name="Énfasis3 4" xfId="2091" xr:uid="{00000000-0005-0000-0000-00002F080000}"/>
    <cellStyle name="Énfasis4 2" xfId="2092" xr:uid="{00000000-0005-0000-0000-000030080000}"/>
    <cellStyle name="Énfasis4 2 2" xfId="2093" xr:uid="{00000000-0005-0000-0000-000031080000}"/>
    <cellStyle name="Énfasis4 2 2 2" xfId="2094" xr:uid="{00000000-0005-0000-0000-000032080000}"/>
    <cellStyle name="Énfasis4 2 2 3" xfId="2095" xr:uid="{00000000-0005-0000-0000-000033080000}"/>
    <cellStyle name="Énfasis4 2 3" xfId="2096" xr:uid="{00000000-0005-0000-0000-000034080000}"/>
    <cellStyle name="Énfasis4 2 4" xfId="2097" xr:uid="{00000000-0005-0000-0000-000035080000}"/>
    <cellStyle name="Énfasis4 2 5" xfId="2098" xr:uid="{00000000-0005-0000-0000-000036080000}"/>
    <cellStyle name="Énfasis4 3" xfId="2099" xr:uid="{00000000-0005-0000-0000-000037080000}"/>
    <cellStyle name="Énfasis4 3 2" xfId="2100" xr:uid="{00000000-0005-0000-0000-000038080000}"/>
    <cellStyle name="Énfasis4 3 3" xfId="2101" xr:uid="{00000000-0005-0000-0000-000039080000}"/>
    <cellStyle name="Énfasis4 3 4" xfId="2102" xr:uid="{00000000-0005-0000-0000-00003A080000}"/>
    <cellStyle name="Énfasis4 4" xfId="2103" xr:uid="{00000000-0005-0000-0000-00003B080000}"/>
    <cellStyle name="Énfasis5 2" xfId="2104" xr:uid="{00000000-0005-0000-0000-00003C080000}"/>
    <cellStyle name="Énfasis5 2 2" xfId="2105" xr:uid="{00000000-0005-0000-0000-00003D080000}"/>
    <cellStyle name="Énfasis5 2 2 2" xfId="2106" xr:uid="{00000000-0005-0000-0000-00003E080000}"/>
    <cellStyle name="Énfasis5 2 2 3" xfId="2107" xr:uid="{00000000-0005-0000-0000-00003F080000}"/>
    <cellStyle name="Énfasis5 2 3" xfId="2108" xr:uid="{00000000-0005-0000-0000-000040080000}"/>
    <cellStyle name="Énfasis5 2 4" xfId="2109" xr:uid="{00000000-0005-0000-0000-000041080000}"/>
    <cellStyle name="Énfasis5 2 5" xfId="2110" xr:uid="{00000000-0005-0000-0000-000042080000}"/>
    <cellStyle name="Énfasis5 3" xfId="2111" xr:uid="{00000000-0005-0000-0000-000043080000}"/>
    <cellStyle name="Énfasis5 3 2" xfId="2112" xr:uid="{00000000-0005-0000-0000-000044080000}"/>
    <cellStyle name="Énfasis5 3 3" xfId="2113" xr:uid="{00000000-0005-0000-0000-000045080000}"/>
    <cellStyle name="Énfasis5 3 4" xfId="2114" xr:uid="{00000000-0005-0000-0000-000046080000}"/>
    <cellStyle name="Énfasis5 4" xfId="2115" xr:uid="{00000000-0005-0000-0000-000047080000}"/>
    <cellStyle name="Énfasis6 2" xfId="2116" xr:uid="{00000000-0005-0000-0000-000048080000}"/>
    <cellStyle name="Énfasis6 2 2" xfId="2117" xr:uid="{00000000-0005-0000-0000-000049080000}"/>
    <cellStyle name="Énfasis6 2 2 2" xfId="2118" xr:uid="{00000000-0005-0000-0000-00004A080000}"/>
    <cellStyle name="Énfasis6 2 2 3" xfId="2119" xr:uid="{00000000-0005-0000-0000-00004B080000}"/>
    <cellStyle name="Énfasis6 2 3" xfId="2120" xr:uid="{00000000-0005-0000-0000-00004C080000}"/>
    <cellStyle name="Énfasis6 2 4" xfId="2121" xr:uid="{00000000-0005-0000-0000-00004D080000}"/>
    <cellStyle name="Énfasis6 2 5" xfId="2122" xr:uid="{00000000-0005-0000-0000-00004E080000}"/>
    <cellStyle name="Énfasis6 3" xfId="2123" xr:uid="{00000000-0005-0000-0000-00004F080000}"/>
    <cellStyle name="Énfasis6 3 2" xfId="2124" xr:uid="{00000000-0005-0000-0000-000050080000}"/>
    <cellStyle name="Énfasis6 3 3" xfId="2125" xr:uid="{00000000-0005-0000-0000-000051080000}"/>
    <cellStyle name="Énfasis6 3 4" xfId="2126" xr:uid="{00000000-0005-0000-0000-000052080000}"/>
    <cellStyle name="Énfasis6 4" xfId="2127" xr:uid="{00000000-0005-0000-0000-000053080000}"/>
    <cellStyle name="Entrada 2" xfId="356" xr:uid="{00000000-0005-0000-0000-000068010000}"/>
    <cellStyle name="Entrada 2 2" xfId="357" xr:uid="{00000000-0005-0000-0000-000069010000}"/>
    <cellStyle name="Entrada 2 2 2" xfId="358" xr:uid="{00000000-0005-0000-0000-00006A010000}"/>
    <cellStyle name="Entrada 2 2 3" xfId="359" xr:uid="{00000000-0005-0000-0000-00006B010000}"/>
    <cellStyle name="Entrada 2 2 4" xfId="360" xr:uid="{00000000-0005-0000-0000-00006C010000}"/>
    <cellStyle name="Entrada 2 3" xfId="361" xr:uid="{00000000-0005-0000-0000-00006D010000}"/>
    <cellStyle name="Entrada 2 4" xfId="362" xr:uid="{00000000-0005-0000-0000-00006E010000}"/>
    <cellStyle name="Entrada 2 5" xfId="363" xr:uid="{00000000-0005-0000-0000-00006F010000}"/>
    <cellStyle name="Entrada 2 6" xfId="364" xr:uid="{00000000-0005-0000-0000-000070010000}"/>
    <cellStyle name="Entrada 2_Copia de Xl0000021.xls INGRID" xfId="365" xr:uid="{00000000-0005-0000-0000-000071010000}"/>
    <cellStyle name="Entrada 3" xfId="366" xr:uid="{00000000-0005-0000-0000-000072010000}"/>
    <cellStyle name="Entrada 3 2" xfId="367" xr:uid="{00000000-0005-0000-0000-000073010000}"/>
    <cellStyle name="Entrada 3 3" xfId="368" xr:uid="{00000000-0005-0000-0000-000074010000}"/>
    <cellStyle name="Entrada 3 4" xfId="369" xr:uid="{00000000-0005-0000-0000-000075010000}"/>
    <cellStyle name="Entrada 3 5" xfId="370" xr:uid="{00000000-0005-0000-0000-000076010000}"/>
    <cellStyle name="Entrada 4" xfId="371" xr:uid="{00000000-0005-0000-0000-000077010000}"/>
    <cellStyle name="Euro" xfId="372" xr:uid="{00000000-0005-0000-0000-000078010000}"/>
    <cellStyle name="Euro 10" xfId="373" xr:uid="{00000000-0005-0000-0000-000079010000}"/>
    <cellStyle name="Euro 10 2" xfId="374" xr:uid="{00000000-0005-0000-0000-00007A010000}"/>
    <cellStyle name="Euro 10 2 2" xfId="375" xr:uid="{00000000-0005-0000-0000-00007B010000}"/>
    <cellStyle name="Euro 10 2 3" xfId="376" xr:uid="{00000000-0005-0000-0000-00007C010000}"/>
    <cellStyle name="Euro 10 2 4" xfId="377" xr:uid="{00000000-0005-0000-0000-00007D010000}"/>
    <cellStyle name="Euro 10 3" xfId="378" xr:uid="{00000000-0005-0000-0000-00007E010000}"/>
    <cellStyle name="Euro 10 3 2" xfId="379" xr:uid="{00000000-0005-0000-0000-00007F010000}"/>
    <cellStyle name="Euro 10 3 3" xfId="380" xr:uid="{00000000-0005-0000-0000-000080010000}"/>
    <cellStyle name="Euro 10 3 4" xfId="381" xr:uid="{00000000-0005-0000-0000-000081010000}"/>
    <cellStyle name="Euro 10 4" xfId="382" xr:uid="{00000000-0005-0000-0000-000082010000}"/>
    <cellStyle name="Euro 10 4 2" xfId="383" xr:uid="{00000000-0005-0000-0000-000083010000}"/>
    <cellStyle name="Euro 10 4 3" xfId="384" xr:uid="{00000000-0005-0000-0000-000084010000}"/>
    <cellStyle name="Euro 10 4 4" xfId="385" xr:uid="{00000000-0005-0000-0000-000085010000}"/>
    <cellStyle name="Euro 10 5" xfId="386" xr:uid="{00000000-0005-0000-0000-000086010000}"/>
    <cellStyle name="Euro 10 6" xfId="387" xr:uid="{00000000-0005-0000-0000-000087010000}"/>
    <cellStyle name="Euro 10 7" xfId="388" xr:uid="{00000000-0005-0000-0000-000088010000}"/>
    <cellStyle name="Euro 11" xfId="389" xr:uid="{00000000-0005-0000-0000-000089010000}"/>
    <cellStyle name="Euro 11 2" xfId="390" xr:uid="{00000000-0005-0000-0000-00008A010000}"/>
    <cellStyle name="Euro 11 2 2" xfId="391" xr:uid="{00000000-0005-0000-0000-00008B010000}"/>
    <cellStyle name="Euro 11 2 3" xfId="392" xr:uid="{00000000-0005-0000-0000-00008C010000}"/>
    <cellStyle name="Euro 11 2 4" xfId="393" xr:uid="{00000000-0005-0000-0000-00008D010000}"/>
    <cellStyle name="Euro 11 3" xfId="394" xr:uid="{00000000-0005-0000-0000-00008E010000}"/>
    <cellStyle name="Euro 11 3 2" xfId="395" xr:uid="{00000000-0005-0000-0000-00008F010000}"/>
    <cellStyle name="Euro 11 3 3" xfId="396" xr:uid="{00000000-0005-0000-0000-000090010000}"/>
    <cellStyle name="Euro 11 3 4" xfId="397" xr:uid="{00000000-0005-0000-0000-000091010000}"/>
    <cellStyle name="Euro 11 4" xfId="398" xr:uid="{00000000-0005-0000-0000-000092010000}"/>
    <cellStyle name="Euro 11 4 2" xfId="399" xr:uid="{00000000-0005-0000-0000-000093010000}"/>
    <cellStyle name="Euro 11 4 3" xfId="400" xr:uid="{00000000-0005-0000-0000-000094010000}"/>
    <cellStyle name="Euro 11 4 4" xfId="401" xr:uid="{00000000-0005-0000-0000-000095010000}"/>
    <cellStyle name="Euro 11 5" xfId="402" xr:uid="{00000000-0005-0000-0000-000096010000}"/>
    <cellStyle name="Euro 11 6" xfId="403" xr:uid="{00000000-0005-0000-0000-000097010000}"/>
    <cellStyle name="Euro 11 7" xfId="404" xr:uid="{00000000-0005-0000-0000-000098010000}"/>
    <cellStyle name="Euro 12" xfId="405" xr:uid="{00000000-0005-0000-0000-000099010000}"/>
    <cellStyle name="Euro 12 2" xfId="406" xr:uid="{00000000-0005-0000-0000-00009A010000}"/>
    <cellStyle name="Euro 12 2 2" xfId="407" xr:uid="{00000000-0005-0000-0000-00009B010000}"/>
    <cellStyle name="Euro 12 2 3" xfId="408" xr:uid="{00000000-0005-0000-0000-00009C010000}"/>
    <cellStyle name="Euro 12 2 4" xfId="409" xr:uid="{00000000-0005-0000-0000-00009D010000}"/>
    <cellStyle name="Euro 12 3" xfId="410" xr:uid="{00000000-0005-0000-0000-00009E010000}"/>
    <cellStyle name="Euro 12 3 2" xfId="411" xr:uid="{00000000-0005-0000-0000-00009F010000}"/>
    <cellStyle name="Euro 12 3 3" xfId="412" xr:uid="{00000000-0005-0000-0000-0000A0010000}"/>
    <cellStyle name="Euro 12 3 4" xfId="413" xr:uid="{00000000-0005-0000-0000-0000A1010000}"/>
    <cellStyle name="Euro 12 4" xfId="414" xr:uid="{00000000-0005-0000-0000-0000A2010000}"/>
    <cellStyle name="Euro 12 4 2" xfId="415" xr:uid="{00000000-0005-0000-0000-0000A3010000}"/>
    <cellStyle name="Euro 12 4 3" xfId="416" xr:uid="{00000000-0005-0000-0000-0000A4010000}"/>
    <cellStyle name="Euro 12 4 4" xfId="417" xr:uid="{00000000-0005-0000-0000-0000A5010000}"/>
    <cellStyle name="Euro 12 5" xfId="418" xr:uid="{00000000-0005-0000-0000-0000A6010000}"/>
    <cellStyle name="Euro 12 6" xfId="419" xr:uid="{00000000-0005-0000-0000-0000A7010000}"/>
    <cellStyle name="Euro 12 7" xfId="420" xr:uid="{00000000-0005-0000-0000-0000A8010000}"/>
    <cellStyle name="Euro 13" xfId="421" xr:uid="{00000000-0005-0000-0000-0000A9010000}"/>
    <cellStyle name="Euro 13 2" xfId="422" xr:uid="{00000000-0005-0000-0000-0000AA010000}"/>
    <cellStyle name="Euro 13 2 2" xfId="423" xr:uid="{00000000-0005-0000-0000-0000AB010000}"/>
    <cellStyle name="Euro 13 2 3" xfId="424" xr:uid="{00000000-0005-0000-0000-0000AC010000}"/>
    <cellStyle name="Euro 13 2 4" xfId="425" xr:uid="{00000000-0005-0000-0000-0000AD010000}"/>
    <cellStyle name="Euro 13 3" xfId="426" xr:uid="{00000000-0005-0000-0000-0000AE010000}"/>
    <cellStyle name="Euro 13 3 2" xfId="427" xr:uid="{00000000-0005-0000-0000-0000AF010000}"/>
    <cellStyle name="Euro 13 3 3" xfId="428" xr:uid="{00000000-0005-0000-0000-0000B0010000}"/>
    <cellStyle name="Euro 13 3 4" xfId="429" xr:uid="{00000000-0005-0000-0000-0000B1010000}"/>
    <cellStyle name="Euro 13 4" xfId="430" xr:uid="{00000000-0005-0000-0000-0000B2010000}"/>
    <cellStyle name="Euro 13 4 2" xfId="431" xr:uid="{00000000-0005-0000-0000-0000B3010000}"/>
    <cellStyle name="Euro 13 4 3" xfId="432" xr:uid="{00000000-0005-0000-0000-0000B4010000}"/>
    <cellStyle name="Euro 13 4 4" xfId="433" xr:uid="{00000000-0005-0000-0000-0000B5010000}"/>
    <cellStyle name="Euro 13 5" xfId="434" xr:uid="{00000000-0005-0000-0000-0000B6010000}"/>
    <cellStyle name="Euro 13 6" xfId="435" xr:uid="{00000000-0005-0000-0000-0000B7010000}"/>
    <cellStyle name="Euro 13 7" xfId="436" xr:uid="{00000000-0005-0000-0000-0000B8010000}"/>
    <cellStyle name="Euro 14" xfId="437" xr:uid="{00000000-0005-0000-0000-0000B9010000}"/>
    <cellStyle name="Euro 14 2" xfId="438" xr:uid="{00000000-0005-0000-0000-0000BA010000}"/>
    <cellStyle name="Euro 14 2 2" xfId="439" xr:uid="{00000000-0005-0000-0000-0000BB010000}"/>
    <cellStyle name="Euro 14 2 3" xfId="440" xr:uid="{00000000-0005-0000-0000-0000BC010000}"/>
    <cellStyle name="Euro 14 2 4" xfId="441" xr:uid="{00000000-0005-0000-0000-0000BD010000}"/>
    <cellStyle name="Euro 14 3" xfId="442" xr:uid="{00000000-0005-0000-0000-0000BE010000}"/>
    <cellStyle name="Euro 14 3 2" xfId="443" xr:uid="{00000000-0005-0000-0000-0000BF010000}"/>
    <cellStyle name="Euro 14 3 3" xfId="444" xr:uid="{00000000-0005-0000-0000-0000C0010000}"/>
    <cellStyle name="Euro 14 3 4" xfId="445" xr:uid="{00000000-0005-0000-0000-0000C1010000}"/>
    <cellStyle name="Euro 14 4" xfId="446" xr:uid="{00000000-0005-0000-0000-0000C2010000}"/>
    <cellStyle name="Euro 14 4 2" xfId="447" xr:uid="{00000000-0005-0000-0000-0000C3010000}"/>
    <cellStyle name="Euro 14 4 3" xfId="448" xr:uid="{00000000-0005-0000-0000-0000C4010000}"/>
    <cellStyle name="Euro 14 4 4" xfId="449" xr:uid="{00000000-0005-0000-0000-0000C5010000}"/>
    <cellStyle name="Euro 14 5" xfId="450" xr:uid="{00000000-0005-0000-0000-0000C6010000}"/>
    <cellStyle name="Euro 14 6" xfId="451" xr:uid="{00000000-0005-0000-0000-0000C7010000}"/>
    <cellStyle name="Euro 14 7" xfId="452" xr:uid="{00000000-0005-0000-0000-0000C8010000}"/>
    <cellStyle name="Euro 15" xfId="453" xr:uid="{00000000-0005-0000-0000-0000C9010000}"/>
    <cellStyle name="Euro 15 2" xfId="454" xr:uid="{00000000-0005-0000-0000-0000CA010000}"/>
    <cellStyle name="Euro 15 2 2" xfId="455" xr:uid="{00000000-0005-0000-0000-0000CB010000}"/>
    <cellStyle name="Euro 15 2 3" xfId="456" xr:uid="{00000000-0005-0000-0000-0000CC010000}"/>
    <cellStyle name="Euro 15 2 4" xfId="457" xr:uid="{00000000-0005-0000-0000-0000CD010000}"/>
    <cellStyle name="Euro 15 3" xfId="458" xr:uid="{00000000-0005-0000-0000-0000CE010000}"/>
    <cellStyle name="Euro 15 3 2" xfId="459" xr:uid="{00000000-0005-0000-0000-0000CF010000}"/>
    <cellStyle name="Euro 15 3 3" xfId="460" xr:uid="{00000000-0005-0000-0000-0000D0010000}"/>
    <cellStyle name="Euro 15 3 4" xfId="461" xr:uid="{00000000-0005-0000-0000-0000D1010000}"/>
    <cellStyle name="Euro 15 4" xfId="462" xr:uid="{00000000-0005-0000-0000-0000D2010000}"/>
    <cellStyle name="Euro 15 4 2" xfId="463" xr:uid="{00000000-0005-0000-0000-0000D3010000}"/>
    <cellStyle name="Euro 15 4 3" xfId="464" xr:uid="{00000000-0005-0000-0000-0000D4010000}"/>
    <cellStyle name="Euro 15 4 4" xfId="465" xr:uid="{00000000-0005-0000-0000-0000D5010000}"/>
    <cellStyle name="Euro 15 5" xfId="466" xr:uid="{00000000-0005-0000-0000-0000D6010000}"/>
    <cellStyle name="Euro 15 6" xfId="467" xr:uid="{00000000-0005-0000-0000-0000D7010000}"/>
    <cellStyle name="Euro 15 7" xfId="468" xr:uid="{00000000-0005-0000-0000-0000D8010000}"/>
    <cellStyle name="Euro 16" xfId="469" xr:uid="{00000000-0005-0000-0000-0000D9010000}"/>
    <cellStyle name="Euro 16 2" xfId="470" xr:uid="{00000000-0005-0000-0000-0000DA010000}"/>
    <cellStyle name="Euro 16 2 2" xfId="471" xr:uid="{00000000-0005-0000-0000-0000DB010000}"/>
    <cellStyle name="Euro 16 2 3" xfId="472" xr:uid="{00000000-0005-0000-0000-0000DC010000}"/>
    <cellStyle name="Euro 16 2 4" xfId="473" xr:uid="{00000000-0005-0000-0000-0000DD010000}"/>
    <cellStyle name="Euro 16 3" xfId="474" xr:uid="{00000000-0005-0000-0000-0000DE010000}"/>
    <cellStyle name="Euro 16 3 2" xfId="475" xr:uid="{00000000-0005-0000-0000-0000DF010000}"/>
    <cellStyle name="Euro 16 3 3" xfId="476" xr:uid="{00000000-0005-0000-0000-0000E0010000}"/>
    <cellStyle name="Euro 16 3 4" xfId="477" xr:uid="{00000000-0005-0000-0000-0000E1010000}"/>
    <cellStyle name="Euro 16 4" xfId="478" xr:uid="{00000000-0005-0000-0000-0000E2010000}"/>
    <cellStyle name="Euro 16 4 2" xfId="479" xr:uid="{00000000-0005-0000-0000-0000E3010000}"/>
    <cellStyle name="Euro 16 4 3" xfId="480" xr:uid="{00000000-0005-0000-0000-0000E4010000}"/>
    <cellStyle name="Euro 16 4 4" xfId="481" xr:uid="{00000000-0005-0000-0000-0000E5010000}"/>
    <cellStyle name="Euro 16 5" xfId="482" xr:uid="{00000000-0005-0000-0000-0000E6010000}"/>
    <cellStyle name="Euro 16 6" xfId="483" xr:uid="{00000000-0005-0000-0000-0000E7010000}"/>
    <cellStyle name="Euro 16 7" xfId="484" xr:uid="{00000000-0005-0000-0000-0000E8010000}"/>
    <cellStyle name="Euro 17" xfId="485" xr:uid="{00000000-0005-0000-0000-0000E9010000}"/>
    <cellStyle name="Euro 17 2" xfId="486" xr:uid="{00000000-0005-0000-0000-0000EA010000}"/>
    <cellStyle name="Euro 17 2 2" xfId="487" xr:uid="{00000000-0005-0000-0000-0000EB010000}"/>
    <cellStyle name="Euro 17 2 3" xfId="488" xr:uid="{00000000-0005-0000-0000-0000EC010000}"/>
    <cellStyle name="Euro 17 2 4" xfId="489" xr:uid="{00000000-0005-0000-0000-0000ED010000}"/>
    <cellStyle name="Euro 17 3" xfId="490" xr:uid="{00000000-0005-0000-0000-0000EE010000}"/>
    <cellStyle name="Euro 17 3 2" xfId="491" xr:uid="{00000000-0005-0000-0000-0000EF010000}"/>
    <cellStyle name="Euro 17 3 3" xfId="492" xr:uid="{00000000-0005-0000-0000-0000F0010000}"/>
    <cellStyle name="Euro 17 3 4" xfId="493" xr:uid="{00000000-0005-0000-0000-0000F1010000}"/>
    <cellStyle name="Euro 17 4" xfId="494" xr:uid="{00000000-0005-0000-0000-0000F2010000}"/>
    <cellStyle name="Euro 17 4 2" xfId="495" xr:uid="{00000000-0005-0000-0000-0000F3010000}"/>
    <cellStyle name="Euro 17 4 3" xfId="496" xr:uid="{00000000-0005-0000-0000-0000F4010000}"/>
    <cellStyle name="Euro 17 4 4" xfId="497" xr:uid="{00000000-0005-0000-0000-0000F5010000}"/>
    <cellStyle name="Euro 17 5" xfId="498" xr:uid="{00000000-0005-0000-0000-0000F6010000}"/>
    <cellStyle name="Euro 17 6" xfId="499" xr:uid="{00000000-0005-0000-0000-0000F7010000}"/>
    <cellStyle name="Euro 17 7" xfId="500" xr:uid="{00000000-0005-0000-0000-0000F8010000}"/>
    <cellStyle name="Euro 18" xfId="501" xr:uid="{00000000-0005-0000-0000-0000F9010000}"/>
    <cellStyle name="Euro 18 2" xfId="502" xr:uid="{00000000-0005-0000-0000-0000FA010000}"/>
    <cellStyle name="Euro 19" xfId="503" xr:uid="{00000000-0005-0000-0000-0000FB010000}"/>
    <cellStyle name="Euro 2" xfId="504" xr:uid="{00000000-0005-0000-0000-0000FC010000}"/>
    <cellStyle name="Euro 2 10" xfId="505" xr:uid="{00000000-0005-0000-0000-0000FD010000}"/>
    <cellStyle name="Euro 2 10 2" xfId="506" xr:uid="{00000000-0005-0000-0000-0000FE010000}"/>
    <cellStyle name="Euro 2 10 3" xfId="507" xr:uid="{00000000-0005-0000-0000-0000FF010000}"/>
    <cellStyle name="Euro 2 10 4" xfId="508" xr:uid="{00000000-0005-0000-0000-000000020000}"/>
    <cellStyle name="Euro 2 11" xfId="509" xr:uid="{00000000-0005-0000-0000-000001020000}"/>
    <cellStyle name="Euro 2 11 2" xfId="510" xr:uid="{00000000-0005-0000-0000-000002020000}"/>
    <cellStyle name="Euro 2 11 3" xfId="511" xr:uid="{00000000-0005-0000-0000-000003020000}"/>
    <cellStyle name="Euro 2 11 4" xfId="512" xr:uid="{00000000-0005-0000-0000-000004020000}"/>
    <cellStyle name="Euro 2 12" xfId="513" xr:uid="{00000000-0005-0000-0000-000005020000}"/>
    <cellStyle name="Euro 2 13" xfId="514" xr:uid="{00000000-0005-0000-0000-000006020000}"/>
    <cellStyle name="Euro 2 14" xfId="515" xr:uid="{00000000-0005-0000-0000-000007020000}"/>
    <cellStyle name="Euro 2 2" xfId="516" xr:uid="{00000000-0005-0000-0000-000008020000}"/>
    <cellStyle name="Euro 2 2 2" xfId="517" xr:uid="{00000000-0005-0000-0000-000009020000}"/>
    <cellStyle name="Euro 2 2 2 2" xfId="518" xr:uid="{00000000-0005-0000-0000-00000A020000}"/>
    <cellStyle name="Euro 2 2 2 2 2" xfId="519" xr:uid="{00000000-0005-0000-0000-00000B020000}"/>
    <cellStyle name="Euro 2 2 2 2 3" xfId="520" xr:uid="{00000000-0005-0000-0000-00000C020000}"/>
    <cellStyle name="Euro 2 2 2 2 4" xfId="521" xr:uid="{00000000-0005-0000-0000-00000D020000}"/>
    <cellStyle name="Euro 2 2 2 3" xfId="522" xr:uid="{00000000-0005-0000-0000-00000E020000}"/>
    <cellStyle name="Euro 2 2 2 3 2" xfId="523" xr:uid="{00000000-0005-0000-0000-00000F020000}"/>
    <cellStyle name="Euro 2 2 2 3 3" xfId="524" xr:uid="{00000000-0005-0000-0000-000010020000}"/>
    <cellStyle name="Euro 2 2 2 3 4" xfId="525" xr:uid="{00000000-0005-0000-0000-000011020000}"/>
    <cellStyle name="Euro 2 2 2 4" xfId="526" xr:uid="{00000000-0005-0000-0000-000012020000}"/>
    <cellStyle name="Euro 2 2 2 4 2" xfId="527" xr:uid="{00000000-0005-0000-0000-000013020000}"/>
    <cellStyle name="Euro 2 2 2 4 3" xfId="528" xr:uid="{00000000-0005-0000-0000-000014020000}"/>
    <cellStyle name="Euro 2 2 2 4 4" xfId="529" xr:uid="{00000000-0005-0000-0000-000015020000}"/>
    <cellStyle name="Euro 2 2 2 5" xfId="530" xr:uid="{00000000-0005-0000-0000-000016020000}"/>
    <cellStyle name="Euro 2 2 2 6" xfId="531" xr:uid="{00000000-0005-0000-0000-000017020000}"/>
    <cellStyle name="Euro 2 2 2 7" xfId="532" xr:uid="{00000000-0005-0000-0000-000018020000}"/>
    <cellStyle name="Euro 2 2 3" xfId="533" xr:uid="{00000000-0005-0000-0000-000019020000}"/>
    <cellStyle name="Euro 2 2 3 2" xfId="534" xr:uid="{00000000-0005-0000-0000-00001A020000}"/>
    <cellStyle name="Euro 2 2 3 2 2" xfId="535" xr:uid="{00000000-0005-0000-0000-00001B020000}"/>
    <cellStyle name="Euro 2 2 3 2 3" xfId="536" xr:uid="{00000000-0005-0000-0000-00001C020000}"/>
    <cellStyle name="Euro 2 2 3 2 4" xfId="537" xr:uid="{00000000-0005-0000-0000-00001D020000}"/>
    <cellStyle name="Euro 2 2 3 3" xfId="538" xr:uid="{00000000-0005-0000-0000-00001E020000}"/>
    <cellStyle name="Euro 2 2 3 3 2" xfId="539" xr:uid="{00000000-0005-0000-0000-00001F020000}"/>
    <cellStyle name="Euro 2 2 3 3 3" xfId="540" xr:uid="{00000000-0005-0000-0000-000020020000}"/>
    <cellStyle name="Euro 2 2 3 3 4" xfId="541" xr:uid="{00000000-0005-0000-0000-000021020000}"/>
    <cellStyle name="Euro 2 2 3 4" xfId="542" xr:uid="{00000000-0005-0000-0000-000022020000}"/>
    <cellStyle name="Euro 2 2 3 4 2" xfId="543" xr:uid="{00000000-0005-0000-0000-000023020000}"/>
    <cellStyle name="Euro 2 2 3 4 3" xfId="544" xr:uid="{00000000-0005-0000-0000-000024020000}"/>
    <cellStyle name="Euro 2 2 3 4 4" xfId="545" xr:uid="{00000000-0005-0000-0000-000025020000}"/>
    <cellStyle name="Euro 2 2 3 5" xfId="546" xr:uid="{00000000-0005-0000-0000-000026020000}"/>
    <cellStyle name="Euro 2 2 3 6" xfId="547" xr:uid="{00000000-0005-0000-0000-000027020000}"/>
    <cellStyle name="Euro 2 2 3 7" xfId="548" xr:uid="{00000000-0005-0000-0000-000028020000}"/>
    <cellStyle name="Euro 2 2 4" xfId="549" xr:uid="{00000000-0005-0000-0000-000029020000}"/>
    <cellStyle name="Euro 2 2 4 2" xfId="550" xr:uid="{00000000-0005-0000-0000-00002A020000}"/>
    <cellStyle name="Euro 2 2 4 2 2" xfId="551" xr:uid="{00000000-0005-0000-0000-00002B020000}"/>
    <cellStyle name="Euro 2 2 4 2 3" xfId="552" xr:uid="{00000000-0005-0000-0000-00002C020000}"/>
    <cellStyle name="Euro 2 2 4 2 4" xfId="553" xr:uid="{00000000-0005-0000-0000-00002D020000}"/>
    <cellStyle name="Euro 2 2 4 3" xfId="554" xr:uid="{00000000-0005-0000-0000-00002E020000}"/>
    <cellStyle name="Euro 2 2 4 3 2" xfId="555" xr:uid="{00000000-0005-0000-0000-00002F020000}"/>
    <cellStyle name="Euro 2 2 4 3 3" xfId="556" xr:uid="{00000000-0005-0000-0000-000030020000}"/>
    <cellStyle name="Euro 2 2 4 3 4" xfId="557" xr:uid="{00000000-0005-0000-0000-000031020000}"/>
    <cellStyle name="Euro 2 2 4 4" xfId="558" xr:uid="{00000000-0005-0000-0000-000032020000}"/>
    <cellStyle name="Euro 2 2 4 4 2" xfId="559" xr:uid="{00000000-0005-0000-0000-000033020000}"/>
    <cellStyle name="Euro 2 2 4 4 3" xfId="560" xr:uid="{00000000-0005-0000-0000-000034020000}"/>
    <cellStyle name="Euro 2 2 4 4 4" xfId="561" xr:uid="{00000000-0005-0000-0000-000035020000}"/>
    <cellStyle name="Euro 2 2 4 5" xfId="562" xr:uid="{00000000-0005-0000-0000-000036020000}"/>
    <cellStyle name="Euro 2 2 4 6" xfId="563" xr:uid="{00000000-0005-0000-0000-000037020000}"/>
    <cellStyle name="Euro 2 2 4 7" xfId="564" xr:uid="{00000000-0005-0000-0000-000038020000}"/>
    <cellStyle name="Euro 2 2 5" xfId="565" xr:uid="{00000000-0005-0000-0000-000039020000}"/>
    <cellStyle name="Euro 2 2 5 2" xfId="566" xr:uid="{00000000-0005-0000-0000-00003A020000}"/>
    <cellStyle name="Euro 2 2 5 2 2" xfId="567" xr:uid="{00000000-0005-0000-0000-00003B020000}"/>
    <cellStyle name="Euro 2 2 5 2 3" xfId="568" xr:uid="{00000000-0005-0000-0000-00003C020000}"/>
    <cellStyle name="Euro 2 2 5 2 4" xfId="569" xr:uid="{00000000-0005-0000-0000-00003D020000}"/>
    <cellStyle name="Euro 2 2 5 3" xfId="570" xr:uid="{00000000-0005-0000-0000-00003E020000}"/>
    <cellStyle name="Euro 2 2 5 3 2" xfId="571" xr:uid="{00000000-0005-0000-0000-00003F020000}"/>
    <cellStyle name="Euro 2 2 5 3 3" xfId="572" xr:uid="{00000000-0005-0000-0000-000040020000}"/>
    <cellStyle name="Euro 2 2 5 3 4" xfId="573" xr:uid="{00000000-0005-0000-0000-000041020000}"/>
    <cellStyle name="Euro 2 2 5 4" xfId="574" xr:uid="{00000000-0005-0000-0000-000042020000}"/>
    <cellStyle name="Euro 2 2 5 4 2" xfId="575" xr:uid="{00000000-0005-0000-0000-000043020000}"/>
    <cellStyle name="Euro 2 2 5 4 3" xfId="576" xr:uid="{00000000-0005-0000-0000-000044020000}"/>
    <cellStyle name="Euro 2 2 5 4 4" xfId="577" xr:uid="{00000000-0005-0000-0000-000045020000}"/>
    <cellStyle name="Euro 2 2 5 5" xfId="578" xr:uid="{00000000-0005-0000-0000-000046020000}"/>
    <cellStyle name="Euro 2 2 5 6" xfId="579" xr:uid="{00000000-0005-0000-0000-000047020000}"/>
    <cellStyle name="Euro 2 2 5 7" xfId="580" xr:uid="{00000000-0005-0000-0000-000048020000}"/>
    <cellStyle name="Euro 2 2 6" xfId="581" xr:uid="{00000000-0005-0000-0000-000049020000}"/>
    <cellStyle name="Euro 2 2 6 2" xfId="582" xr:uid="{00000000-0005-0000-0000-00004A020000}"/>
    <cellStyle name="Euro 2 2 6 2 2" xfId="583" xr:uid="{00000000-0005-0000-0000-00004B020000}"/>
    <cellStyle name="Euro 2 2 6 2 3" xfId="584" xr:uid="{00000000-0005-0000-0000-00004C020000}"/>
    <cellStyle name="Euro 2 2 6 2 4" xfId="585" xr:uid="{00000000-0005-0000-0000-00004D020000}"/>
    <cellStyle name="Euro 2 2 6 3" xfId="586" xr:uid="{00000000-0005-0000-0000-00004E020000}"/>
    <cellStyle name="Euro 2 2 6 3 2" xfId="587" xr:uid="{00000000-0005-0000-0000-00004F020000}"/>
    <cellStyle name="Euro 2 2 6 3 3" xfId="588" xr:uid="{00000000-0005-0000-0000-000050020000}"/>
    <cellStyle name="Euro 2 2 6 3 4" xfId="589" xr:uid="{00000000-0005-0000-0000-000051020000}"/>
    <cellStyle name="Euro 2 2 6 4" xfId="590" xr:uid="{00000000-0005-0000-0000-000052020000}"/>
    <cellStyle name="Euro 2 2 6 4 2" xfId="591" xr:uid="{00000000-0005-0000-0000-000053020000}"/>
    <cellStyle name="Euro 2 2 6 4 3" xfId="592" xr:uid="{00000000-0005-0000-0000-000054020000}"/>
    <cellStyle name="Euro 2 2 6 4 4" xfId="593" xr:uid="{00000000-0005-0000-0000-000055020000}"/>
    <cellStyle name="Euro 2 2 6 5" xfId="594" xr:uid="{00000000-0005-0000-0000-000056020000}"/>
    <cellStyle name="Euro 2 2 6 6" xfId="595" xr:uid="{00000000-0005-0000-0000-000057020000}"/>
    <cellStyle name="Euro 2 2 6 7" xfId="596" xr:uid="{00000000-0005-0000-0000-000058020000}"/>
    <cellStyle name="Euro 2 2 7" xfId="597" xr:uid="{00000000-0005-0000-0000-000059020000}"/>
    <cellStyle name="Euro 2 2 8" xfId="598" xr:uid="{00000000-0005-0000-0000-00005A020000}"/>
    <cellStyle name="Euro 2 2 9" xfId="599" xr:uid="{00000000-0005-0000-0000-00005B020000}"/>
    <cellStyle name="Euro 2 3" xfId="600" xr:uid="{00000000-0005-0000-0000-00005C020000}"/>
    <cellStyle name="Euro 2 3 2" xfId="601" xr:uid="{00000000-0005-0000-0000-00005D020000}"/>
    <cellStyle name="Euro 2 3 2 2" xfId="602" xr:uid="{00000000-0005-0000-0000-00005E020000}"/>
    <cellStyle name="Euro 2 3 2 3" xfId="603" xr:uid="{00000000-0005-0000-0000-00005F020000}"/>
    <cellStyle name="Euro 2 3 2 4" xfId="604" xr:uid="{00000000-0005-0000-0000-000060020000}"/>
    <cellStyle name="Euro 2 3 3" xfId="605" xr:uid="{00000000-0005-0000-0000-000061020000}"/>
    <cellStyle name="Euro 2 3 3 2" xfId="606" xr:uid="{00000000-0005-0000-0000-000062020000}"/>
    <cellStyle name="Euro 2 3 3 3" xfId="607" xr:uid="{00000000-0005-0000-0000-000063020000}"/>
    <cellStyle name="Euro 2 3 3 4" xfId="608" xr:uid="{00000000-0005-0000-0000-000064020000}"/>
    <cellStyle name="Euro 2 3 4" xfId="609" xr:uid="{00000000-0005-0000-0000-000065020000}"/>
    <cellStyle name="Euro 2 3 4 2" xfId="610" xr:uid="{00000000-0005-0000-0000-000066020000}"/>
    <cellStyle name="Euro 2 3 4 3" xfId="611" xr:uid="{00000000-0005-0000-0000-000067020000}"/>
    <cellStyle name="Euro 2 3 4 4" xfId="612" xr:uid="{00000000-0005-0000-0000-000068020000}"/>
    <cellStyle name="Euro 2 3 5" xfId="613" xr:uid="{00000000-0005-0000-0000-000069020000}"/>
    <cellStyle name="Euro 2 3 6" xfId="614" xr:uid="{00000000-0005-0000-0000-00006A020000}"/>
    <cellStyle name="Euro 2 3 7" xfId="615" xr:uid="{00000000-0005-0000-0000-00006B020000}"/>
    <cellStyle name="Euro 2 4" xfId="616" xr:uid="{00000000-0005-0000-0000-00006C020000}"/>
    <cellStyle name="Euro 2 4 2" xfId="617" xr:uid="{00000000-0005-0000-0000-00006D020000}"/>
    <cellStyle name="Euro 2 4 3" xfId="618" xr:uid="{00000000-0005-0000-0000-00006E020000}"/>
    <cellStyle name="Euro 2 4 4" xfId="619" xr:uid="{00000000-0005-0000-0000-00006F020000}"/>
    <cellStyle name="Euro 2 5" xfId="620" xr:uid="{00000000-0005-0000-0000-000070020000}"/>
    <cellStyle name="Euro 2 5 2" xfId="621" xr:uid="{00000000-0005-0000-0000-000071020000}"/>
    <cellStyle name="Euro 2 5 3" xfId="622" xr:uid="{00000000-0005-0000-0000-000072020000}"/>
    <cellStyle name="Euro 2 5 4" xfId="623" xr:uid="{00000000-0005-0000-0000-000073020000}"/>
    <cellStyle name="Euro 2 6" xfId="624" xr:uid="{00000000-0005-0000-0000-000074020000}"/>
    <cellStyle name="Euro 2 6 2" xfId="625" xr:uid="{00000000-0005-0000-0000-000075020000}"/>
    <cellStyle name="Euro 2 6 3" xfId="626" xr:uid="{00000000-0005-0000-0000-000076020000}"/>
    <cellStyle name="Euro 2 6 4" xfId="627" xr:uid="{00000000-0005-0000-0000-000077020000}"/>
    <cellStyle name="Euro 2 7" xfId="628" xr:uid="{00000000-0005-0000-0000-000078020000}"/>
    <cellStyle name="Euro 2 7 2" xfId="629" xr:uid="{00000000-0005-0000-0000-000079020000}"/>
    <cellStyle name="Euro 2 7 3" xfId="630" xr:uid="{00000000-0005-0000-0000-00007A020000}"/>
    <cellStyle name="Euro 2 7 4" xfId="631" xr:uid="{00000000-0005-0000-0000-00007B020000}"/>
    <cellStyle name="Euro 2 8" xfId="632" xr:uid="{00000000-0005-0000-0000-00007C020000}"/>
    <cellStyle name="Euro 2 8 2" xfId="633" xr:uid="{00000000-0005-0000-0000-00007D020000}"/>
    <cellStyle name="Euro 2 8 3" xfId="634" xr:uid="{00000000-0005-0000-0000-00007E020000}"/>
    <cellStyle name="Euro 2 8 4" xfId="635" xr:uid="{00000000-0005-0000-0000-00007F020000}"/>
    <cellStyle name="Euro 2 9" xfId="636" xr:uid="{00000000-0005-0000-0000-000080020000}"/>
    <cellStyle name="Euro 2 9 2" xfId="637" xr:uid="{00000000-0005-0000-0000-000081020000}"/>
    <cellStyle name="Euro 2 9 3" xfId="638" xr:uid="{00000000-0005-0000-0000-000082020000}"/>
    <cellStyle name="Euro 2 9 4" xfId="639" xr:uid="{00000000-0005-0000-0000-000083020000}"/>
    <cellStyle name="Euro 20" xfId="640" xr:uid="{00000000-0005-0000-0000-000084020000}"/>
    <cellStyle name="Euro 3" xfId="641" xr:uid="{00000000-0005-0000-0000-000085020000}"/>
    <cellStyle name="Euro 3 2" xfId="642" xr:uid="{00000000-0005-0000-0000-000086020000}"/>
    <cellStyle name="Euro 3 2 2" xfId="643" xr:uid="{00000000-0005-0000-0000-000087020000}"/>
    <cellStyle name="Euro 3 2 3" xfId="644" xr:uid="{00000000-0005-0000-0000-000088020000}"/>
    <cellStyle name="Euro 3 2 4" xfId="645" xr:uid="{00000000-0005-0000-0000-000089020000}"/>
    <cellStyle name="Euro 3 3" xfId="646" xr:uid="{00000000-0005-0000-0000-00008A020000}"/>
    <cellStyle name="Euro 3 3 2" xfId="647" xr:uid="{00000000-0005-0000-0000-00008B020000}"/>
    <cellStyle name="Euro 3 3 3" xfId="648" xr:uid="{00000000-0005-0000-0000-00008C020000}"/>
    <cellStyle name="Euro 3 3 4" xfId="649" xr:uid="{00000000-0005-0000-0000-00008D020000}"/>
    <cellStyle name="Euro 3 4" xfId="650" xr:uid="{00000000-0005-0000-0000-00008E020000}"/>
    <cellStyle name="Euro 3 4 2" xfId="651" xr:uid="{00000000-0005-0000-0000-00008F020000}"/>
    <cellStyle name="Euro 3 4 3" xfId="652" xr:uid="{00000000-0005-0000-0000-000090020000}"/>
    <cellStyle name="Euro 3 4 4" xfId="653" xr:uid="{00000000-0005-0000-0000-000091020000}"/>
    <cellStyle name="Euro 3 5" xfId="654" xr:uid="{00000000-0005-0000-0000-000092020000}"/>
    <cellStyle name="Euro 3 5 2" xfId="655" xr:uid="{00000000-0005-0000-0000-000093020000}"/>
    <cellStyle name="Euro 3 5 3" xfId="656" xr:uid="{00000000-0005-0000-0000-000094020000}"/>
    <cellStyle name="Euro 3 5 4" xfId="657" xr:uid="{00000000-0005-0000-0000-000095020000}"/>
    <cellStyle name="Euro 3 6" xfId="658" xr:uid="{00000000-0005-0000-0000-000096020000}"/>
    <cellStyle name="Euro 3 7" xfId="659" xr:uid="{00000000-0005-0000-0000-000097020000}"/>
    <cellStyle name="Euro 3 8" xfId="660" xr:uid="{00000000-0005-0000-0000-000098020000}"/>
    <cellStyle name="Euro 4" xfId="661" xr:uid="{00000000-0005-0000-0000-000099020000}"/>
    <cellStyle name="Euro 4 2" xfId="662" xr:uid="{00000000-0005-0000-0000-00009A020000}"/>
    <cellStyle name="Euro 4 2 2" xfId="663" xr:uid="{00000000-0005-0000-0000-00009B020000}"/>
    <cellStyle name="Euro 4 2 3" xfId="664" xr:uid="{00000000-0005-0000-0000-00009C020000}"/>
    <cellStyle name="Euro 4 2 4" xfId="665" xr:uid="{00000000-0005-0000-0000-00009D020000}"/>
    <cellStyle name="Euro 4 3" xfId="666" xr:uid="{00000000-0005-0000-0000-00009E020000}"/>
    <cellStyle name="Euro 4 3 2" xfId="667" xr:uid="{00000000-0005-0000-0000-00009F020000}"/>
    <cellStyle name="Euro 4 3 3" xfId="668" xr:uid="{00000000-0005-0000-0000-0000A0020000}"/>
    <cellStyle name="Euro 4 3 4" xfId="669" xr:uid="{00000000-0005-0000-0000-0000A1020000}"/>
    <cellStyle name="Euro 4 4" xfId="670" xr:uid="{00000000-0005-0000-0000-0000A2020000}"/>
    <cellStyle name="Euro 4 4 2" xfId="671" xr:uid="{00000000-0005-0000-0000-0000A3020000}"/>
    <cellStyle name="Euro 4 4 3" xfId="672" xr:uid="{00000000-0005-0000-0000-0000A4020000}"/>
    <cellStyle name="Euro 4 4 4" xfId="673" xr:uid="{00000000-0005-0000-0000-0000A5020000}"/>
    <cellStyle name="Euro 4 5" xfId="674" xr:uid="{00000000-0005-0000-0000-0000A6020000}"/>
    <cellStyle name="Euro 4 5 2" xfId="675" xr:uid="{00000000-0005-0000-0000-0000A7020000}"/>
    <cellStyle name="Euro 4 5 3" xfId="676" xr:uid="{00000000-0005-0000-0000-0000A8020000}"/>
    <cellStyle name="Euro 4 5 4" xfId="677" xr:uid="{00000000-0005-0000-0000-0000A9020000}"/>
    <cellStyle name="Euro 4 6" xfId="678" xr:uid="{00000000-0005-0000-0000-0000AA020000}"/>
    <cellStyle name="Euro 4 7" xfId="679" xr:uid="{00000000-0005-0000-0000-0000AB020000}"/>
    <cellStyle name="Euro 4 8" xfId="680" xr:uid="{00000000-0005-0000-0000-0000AC020000}"/>
    <cellStyle name="Euro 5" xfId="681" xr:uid="{00000000-0005-0000-0000-0000AD020000}"/>
    <cellStyle name="Euro 5 2" xfId="682" xr:uid="{00000000-0005-0000-0000-0000AE020000}"/>
    <cellStyle name="Euro 5 2 2" xfId="683" xr:uid="{00000000-0005-0000-0000-0000AF020000}"/>
    <cellStyle name="Euro 5 2 3" xfId="684" xr:uid="{00000000-0005-0000-0000-0000B0020000}"/>
    <cellStyle name="Euro 5 2 4" xfId="685" xr:uid="{00000000-0005-0000-0000-0000B1020000}"/>
    <cellStyle name="Euro 5 3" xfId="686" xr:uid="{00000000-0005-0000-0000-0000B2020000}"/>
    <cellStyle name="Euro 5 3 2" xfId="687" xr:uid="{00000000-0005-0000-0000-0000B3020000}"/>
    <cellStyle name="Euro 5 3 3" xfId="688" xr:uid="{00000000-0005-0000-0000-0000B4020000}"/>
    <cellStyle name="Euro 5 3 4" xfId="689" xr:uid="{00000000-0005-0000-0000-0000B5020000}"/>
    <cellStyle name="Euro 5 4" xfId="690" xr:uid="{00000000-0005-0000-0000-0000B6020000}"/>
    <cellStyle name="Euro 5 4 2" xfId="691" xr:uid="{00000000-0005-0000-0000-0000B7020000}"/>
    <cellStyle name="Euro 5 4 3" xfId="692" xr:uid="{00000000-0005-0000-0000-0000B8020000}"/>
    <cellStyle name="Euro 5 4 4" xfId="693" xr:uid="{00000000-0005-0000-0000-0000B9020000}"/>
    <cellStyle name="Euro 5 5" xfId="694" xr:uid="{00000000-0005-0000-0000-0000BA020000}"/>
    <cellStyle name="Euro 5 6" xfId="695" xr:uid="{00000000-0005-0000-0000-0000BB020000}"/>
    <cellStyle name="Euro 5 7" xfId="696" xr:uid="{00000000-0005-0000-0000-0000BC020000}"/>
    <cellStyle name="Euro 6" xfId="697" xr:uid="{00000000-0005-0000-0000-0000BD020000}"/>
    <cellStyle name="Euro 6 2" xfId="698" xr:uid="{00000000-0005-0000-0000-0000BE020000}"/>
    <cellStyle name="Euro 6 2 2" xfId="699" xr:uid="{00000000-0005-0000-0000-0000BF020000}"/>
    <cellStyle name="Euro 6 2 3" xfId="700" xr:uid="{00000000-0005-0000-0000-0000C0020000}"/>
    <cellStyle name="Euro 6 2 4" xfId="701" xr:uid="{00000000-0005-0000-0000-0000C1020000}"/>
    <cellStyle name="Euro 6 3" xfId="702" xr:uid="{00000000-0005-0000-0000-0000C2020000}"/>
    <cellStyle name="Euro 6 3 2" xfId="703" xr:uid="{00000000-0005-0000-0000-0000C3020000}"/>
    <cellStyle name="Euro 6 3 3" xfId="704" xr:uid="{00000000-0005-0000-0000-0000C4020000}"/>
    <cellStyle name="Euro 6 3 4" xfId="705" xr:uid="{00000000-0005-0000-0000-0000C5020000}"/>
    <cellStyle name="Euro 6 4" xfId="706" xr:uid="{00000000-0005-0000-0000-0000C6020000}"/>
    <cellStyle name="Euro 6 4 2" xfId="707" xr:uid="{00000000-0005-0000-0000-0000C7020000}"/>
    <cellStyle name="Euro 6 4 3" xfId="708" xr:uid="{00000000-0005-0000-0000-0000C8020000}"/>
    <cellStyle name="Euro 6 4 4" xfId="709" xr:uid="{00000000-0005-0000-0000-0000C9020000}"/>
    <cellStyle name="Euro 6 5" xfId="710" xr:uid="{00000000-0005-0000-0000-0000CA020000}"/>
    <cellStyle name="Euro 6 6" xfId="711" xr:uid="{00000000-0005-0000-0000-0000CB020000}"/>
    <cellStyle name="Euro 6 7" xfId="712" xr:uid="{00000000-0005-0000-0000-0000CC020000}"/>
    <cellStyle name="Euro 7" xfId="713" xr:uid="{00000000-0005-0000-0000-0000CD020000}"/>
    <cellStyle name="Euro 7 2" xfId="714" xr:uid="{00000000-0005-0000-0000-0000CE020000}"/>
    <cellStyle name="Euro 7 2 2" xfId="715" xr:uid="{00000000-0005-0000-0000-0000CF020000}"/>
    <cellStyle name="Euro 7 2 3" xfId="716" xr:uid="{00000000-0005-0000-0000-0000D0020000}"/>
    <cellStyle name="Euro 7 2 4" xfId="717" xr:uid="{00000000-0005-0000-0000-0000D1020000}"/>
    <cellStyle name="Euro 7 3" xfId="718" xr:uid="{00000000-0005-0000-0000-0000D2020000}"/>
    <cellStyle name="Euro 7 3 2" xfId="719" xr:uid="{00000000-0005-0000-0000-0000D3020000}"/>
    <cellStyle name="Euro 7 3 3" xfId="720" xr:uid="{00000000-0005-0000-0000-0000D4020000}"/>
    <cellStyle name="Euro 7 3 4" xfId="721" xr:uid="{00000000-0005-0000-0000-0000D5020000}"/>
    <cellStyle name="Euro 7 4" xfId="722" xr:uid="{00000000-0005-0000-0000-0000D6020000}"/>
    <cellStyle name="Euro 7 4 2" xfId="723" xr:uid="{00000000-0005-0000-0000-0000D7020000}"/>
    <cellStyle name="Euro 7 4 3" xfId="724" xr:uid="{00000000-0005-0000-0000-0000D8020000}"/>
    <cellStyle name="Euro 7 4 4" xfId="725" xr:uid="{00000000-0005-0000-0000-0000D9020000}"/>
    <cellStyle name="Euro 7 5" xfId="726" xr:uid="{00000000-0005-0000-0000-0000DA020000}"/>
    <cellStyle name="Euro 7 6" xfId="727" xr:uid="{00000000-0005-0000-0000-0000DB020000}"/>
    <cellStyle name="Euro 7 7" xfId="728" xr:uid="{00000000-0005-0000-0000-0000DC020000}"/>
    <cellStyle name="Euro 8" xfId="729" xr:uid="{00000000-0005-0000-0000-0000DD020000}"/>
    <cellStyle name="Euro 8 2" xfId="730" xr:uid="{00000000-0005-0000-0000-0000DE020000}"/>
    <cellStyle name="Euro 8 2 2" xfId="731" xr:uid="{00000000-0005-0000-0000-0000DF020000}"/>
    <cellStyle name="Euro 8 2 3" xfId="732" xr:uid="{00000000-0005-0000-0000-0000E0020000}"/>
    <cellStyle name="Euro 8 2 4" xfId="733" xr:uid="{00000000-0005-0000-0000-0000E1020000}"/>
    <cellStyle name="Euro 8 3" xfId="734" xr:uid="{00000000-0005-0000-0000-0000E2020000}"/>
    <cellStyle name="Euro 8 3 2" xfId="735" xr:uid="{00000000-0005-0000-0000-0000E3020000}"/>
    <cellStyle name="Euro 8 3 3" xfId="736" xr:uid="{00000000-0005-0000-0000-0000E4020000}"/>
    <cellStyle name="Euro 8 3 4" xfId="737" xr:uid="{00000000-0005-0000-0000-0000E5020000}"/>
    <cellStyle name="Euro 8 4" xfId="738" xr:uid="{00000000-0005-0000-0000-0000E6020000}"/>
    <cellStyle name="Euro 8 4 2" xfId="739" xr:uid="{00000000-0005-0000-0000-0000E7020000}"/>
    <cellStyle name="Euro 8 4 3" xfId="740" xr:uid="{00000000-0005-0000-0000-0000E8020000}"/>
    <cellStyle name="Euro 8 4 4" xfId="741" xr:uid="{00000000-0005-0000-0000-0000E9020000}"/>
    <cellStyle name="Euro 8 5" xfId="742" xr:uid="{00000000-0005-0000-0000-0000EA020000}"/>
    <cellStyle name="Euro 8 6" xfId="743" xr:uid="{00000000-0005-0000-0000-0000EB020000}"/>
    <cellStyle name="Euro 8 7" xfId="744" xr:uid="{00000000-0005-0000-0000-0000EC020000}"/>
    <cellStyle name="Euro 9" xfId="745" xr:uid="{00000000-0005-0000-0000-0000ED020000}"/>
    <cellStyle name="Euro 9 10" xfId="746" xr:uid="{00000000-0005-0000-0000-0000EE020000}"/>
    <cellStyle name="Euro 9 11" xfId="747" xr:uid="{00000000-0005-0000-0000-0000EF020000}"/>
    <cellStyle name="Euro 9 12" xfId="748" xr:uid="{00000000-0005-0000-0000-0000F0020000}"/>
    <cellStyle name="Euro 9 2" xfId="749" xr:uid="{00000000-0005-0000-0000-0000F1020000}"/>
    <cellStyle name="Euro 9 2 2" xfId="750" xr:uid="{00000000-0005-0000-0000-0000F2020000}"/>
    <cellStyle name="Euro 9 2 3" xfId="751" xr:uid="{00000000-0005-0000-0000-0000F3020000}"/>
    <cellStyle name="Euro 9 2 4" xfId="752" xr:uid="{00000000-0005-0000-0000-0000F4020000}"/>
    <cellStyle name="Euro 9 3" xfId="753" xr:uid="{00000000-0005-0000-0000-0000F5020000}"/>
    <cellStyle name="Euro 9 3 2" xfId="754" xr:uid="{00000000-0005-0000-0000-0000F6020000}"/>
    <cellStyle name="Euro 9 3 3" xfId="755" xr:uid="{00000000-0005-0000-0000-0000F7020000}"/>
    <cellStyle name="Euro 9 3 4" xfId="756" xr:uid="{00000000-0005-0000-0000-0000F8020000}"/>
    <cellStyle name="Euro 9 4" xfId="757" xr:uid="{00000000-0005-0000-0000-0000F9020000}"/>
    <cellStyle name="Euro 9 4 2" xfId="758" xr:uid="{00000000-0005-0000-0000-0000FA020000}"/>
    <cellStyle name="Euro 9 4 3" xfId="759" xr:uid="{00000000-0005-0000-0000-0000FB020000}"/>
    <cellStyle name="Euro 9 4 4" xfId="760" xr:uid="{00000000-0005-0000-0000-0000FC020000}"/>
    <cellStyle name="Euro 9 5" xfId="761" xr:uid="{00000000-0005-0000-0000-0000FD020000}"/>
    <cellStyle name="Euro 9 5 2" xfId="762" xr:uid="{00000000-0005-0000-0000-0000FE020000}"/>
    <cellStyle name="Euro 9 5 3" xfId="763" xr:uid="{00000000-0005-0000-0000-0000FF020000}"/>
    <cellStyle name="Euro 9 5 4" xfId="764" xr:uid="{00000000-0005-0000-0000-000000030000}"/>
    <cellStyle name="Euro 9 6" xfId="765" xr:uid="{00000000-0005-0000-0000-000001030000}"/>
    <cellStyle name="Euro 9 6 2" xfId="766" xr:uid="{00000000-0005-0000-0000-000002030000}"/>
    <cellStyle name="Euro 9 6 3" xfId="767" xr:uid="{00000000-0005-0000-0000-000003030000}"/>
    <cellStyle name="Euro 9 6 4" xfId="768" xr:uid="{00000000-0005-0000-0000-000004030000}"/>
    <cellStyle name="Euro 9 7" xfId="769" xr:uid="{00000000-0005-0000-0000-000005030000}"/>
    <cellStyle name="Euro 9 7 2" xfId="770" xr:uid="{00000000-0005-0000-0000-000006030000}"/>
    <cellStyle name="Euro 9 7 3" xfId="771" xr:uid="{00000000-0005-0000-0000-000007030000}"/>
    <cellStyle name="Euro 9 7 4" xfId="772" xr:uid="{00000000-0005-0000-0000-000008030000}"/>
    <cellStyle name="Euro 9 8" xfId="773" xr:uid="{00000000-0005-0000-0000-000009030000}"/>
    <cellStyle name="Euro 9 8 2" xfId="774" xr:uid="{00000000-0005-0000-0000-00000A030000}"/>
    <cellStyle name="Euro 9 8 3" xfId="775" xr:uid="{00000000-0005-0000-0000-00000B030000}"/>
    <cellStyle name="Euro 9 8 4" xfId="776" xr:uid="{00000000-0005-0000-0000-00000C030000}"/>
    <cellStyle name="Euro 9 9" xfId="777" xr:uid="{00000000-0005-0000-0000-00000D030000}"/>
    <cellStyle name="Euro 9 9 2" xfId="778" xr:uid="{00000000-0005-0000-0000-00000E030000}"/>
    <cellStyle name="Euro 9 9 3" xfId="779" xr:uid="{00000000-0005-0000-0000-00000F030000}"/>
    <cellStyle name="Euro 9 9 4" xfId="780" xr:uid="{00000000-0005-0000-0000-000010030000}"/>
    <cellStyle name="Explanatory Text" xfId="781" xr:uid="{00000000-0005-0000-0000-000011030000}"/>
    <cellStyle name="Explanatory Text 2" xfId="782" xr:uid="{00000000-0005-0000-0000-000012030000}"/>
    <cellStyle name="Fixed" xfId="783" xr:uid="{00000000-0005-0000-0000-000013030000}"/>
    <cellStyle name="Good 2" xfId="784" xr:uid="{00000000-0005-0000-0000-000014030000}"/>
    <cellStyle name="Heading 1 2" xfId="785" xr:uid="{00000000-0005-0000-0000-000015030000}"/>
    <cellStyle name="Heading 2 1" xfId="786" xr:uid="{00000000-0005-0000-0000-000016030000}"/>
    <cellStyle name="Heading 2 2" xfId="787" xr:uid="{00000000-0005-0000-0000-000017030000}"/>
    <cellStyle name="Heading 3" xfId="788" xr:uid="{00000000-0005-0000-0000-000018030000}"/>
    <cellStyle name="Heading 3 2" xfId="789" xr:uid="{00000000-0005-0000-0000-000019030000}"/>
    <cellStyle name="Heading 4 2" xfId="790" xr:uid="{00000000-0005-0000-0000-00001A030000}"/>
    <cellStyle name="Incorrecto 2" xfId="791" xr:uid="{00000000-0005-0000-0000-00001B030000}"/>
    <cellStyle name="Incorrecto 2 2" xfId="792" xr:uid="{00000000-0005-0000-0000-00001C030000}"/>
    <cellStyle name="Incorrecto 2 2 2" xfId="793" xr:uid="{00000000-0005-0000-0000-00001D030000}"/>
    <cellStyle name="Incorrecto 2 2 3" xfId="794" xr:uid="{00000000-0005-0000-0000-00001E030000}"/>
    <cellStyle name="Incorrecto 2 3" xfId="795" xr:uid="{00000000-0005-0000-0000-00001F030000}"/>
    <cellStyle name="Incorrecto 2 4" xfId="796" xr:uid="{00000000-0005-0000-0000-000020030000}"/>
    <cellStyle name="Incorrecto 2 5" xfId="797" xr:uid="{00000000-0005-0000-0000-000021030000}"/>
    <cellStyle name="Incorrecto 3" xfId="798" xr:uid="{00000000-0005-0000-0000-000022030000}"/>
    <cellStyle name="Incorrecto 3 2" xfId="799" xr:uid="{00000000-0005-0000-0000-000023030000}"/>
    <cellStyle name="Incorrecto 3 3" xfId="800" xr:uid="{00000000-0005-0000-0000-000024030000}"/>
    <cellStyle name="Incorrecto 3 4" xfId="801" xr:uid="{00000000-0005-0000-0000-000025030000}"/>
    <cellStyle name="Incorrecto 4" xfId="802" xr:uid="{00000000-0005-0000-0000-000026030000}"/>
    <cellStyle name="Input 2" xfId="803" xr:uid="{00000000-0005-0000-0000-000027030000}"/>
    <cellStyle name="Linked Cell 2" xfId="804" xr:uid="{00000000-0005-0000-0000-000028030000}"/>
    <cellStyle name="Linked Cell 3" xfId="805" xr:uid="{00000000-0005-0000-0000-000029030000}"/>
    <cellStyle name="Millares" xfId="1" builtinId="3"/>
    <cellStyle name="Millares [0] 2" xfId="1550" xr:uid="{00000000-0005-0000-0000-000012060000}"/>
    <cellStyle name="Millares [0] 2 2" xfId="1551" xr:uid="{00000000-0005-0000-0000-000013060000}"/>
    <cellStyle name="Millares [0] 2 2 2" xfId="1552" xr:uid="{00000000-0005-0000-0000-000014060000}"/>
    <cellStyle name="Millares [0] 2 2 2 2" xfId="1553" xr:uid="{00000000-0005-0000-0000-000015060000}"/>
    <cellStyle name="Millares [0] 2 2 3" xfId="1554" xr:uid="{00000000-0005-0000-0000-000016060000}"/>
    <cellStyle name="Millares [0] 2 3" xfId="1555" xr:uid="{00000000-0005-0000-0000-000017060000}"/>
    <cellStyle name="Millares [0] 2 3 2" xfId="1556" xr:uid="{00000000-0005-0000-0000-000018060000}"/>
    <cellStyle name="Millares [0] 2 4" xfId="1557" xr:uid="{00000000-0005-0000-0000-000019060000}"/>
    <cellStyle name="Millares [0] 2 5" xfId="1558" xr:uid="{00000000-0005-0000-0000-00001A060000}"/>
    <cellStyle name="Millares [0] 2 6" xfId="1559" xr:uid="{00000000-0005-0000-0000-00001B060000}"/>
    <cellStyle name="Millares [0] 2 7" xfId="1560" xr:uid="{00000000-0005-0000-0000-00001C060000}"/>
    <cellStyle name="Millares [0] 3" xfId="1561" xr:uid="{00000000-0005-0000-0000-00001D060000}"/>
    <cellStyle name="Millares [0] 3 2" xfId="1562" xr:uid="{00000000-0005-0000-0000-00001E060000}"/>
    <cellStyle name="Millares [0] 3 2 2" xfId="1563" xr:uid="{00000000-0005-0000-0000-00001F060000}"/>
    <cellStyle name="Millares [0] 3 2 2 2" xfId="1564" xr:uid="{00000000-0005-0000-0000-000020060000}"/>
    <cellStyle name="Millares [0] 3 2 3" xfId="1565" xr:uid="{00000000-0005-0000-0000-000021060000}"/>
    <cellStyle name="Millares [0] 3 3" xfId="1566" xr:uid="{00000000-0005-0000-0000-000022060000}"/>
    <cellStyle name="Millares [0] 3 3 2" xfId="1567" xr:uid="{00000000-0005-0000-0000-000023060000}"/>
    <cellStyle name="Millares [0] 3 4" xfId="1568" xr:uid="{00000000-0005-0000-0000-000024060000}"/>
    <cellStyle name="Millares [0] 3 5" xfId="1569" xr:uid="{00000000-0005-0000-0000-000025060000}"/>
    <cellStyle name="Millares [0] 3 6" xfId="1570" xr:uid="{00000000-0005-0000-0000-000026060000}"/>
    <cellStyle name="Millares [0] 3 7" xfId="1571" xr:uid="{00000000-0005-0000-0000-000027060000}"/>
    <cellStyle name="Millares [0] 4" xfId="1572" xr:uid="{00000000-0005-0000-0000-000028060000}"/>
    <cellStyle name="Millares [0] 4 2" xfId="1573" xr:uid="{00000000-0005-0000-0000-000029060000}"/>
    <cellStyle name="Millares [0] 4 2 2" xfId="1574" xr:uid="{00000000-0005-0000-0000-00002A060000}"/>
    <cellStyle name="Millares [0] 4 2 2 2" xfId="1575" xr:uid="{00000000-0005-0000-0000-00002B060000}"/>
    <cellStyle name="Millares [0] 4 2 3" xfId="1576" xr:uid="{00000000-0005-0000-0000-00002C060000}"/>
    <cellStyle name="Millares [0] 4 3" xfId="1577" xr:uid="{00000000-0005-0000-0000-00002D060000}"/>
    <cellStyle name="Millares [0] 4 3 2" xfId="1578" xr:uid="{00000000-0005-0000-0000-00002E060000}"/>
    <cellStyle name="Millares [0] 4 4" xfId="1579" xr:uid="{00000000-0005-0000-0000-00002F060000}"/>
    <cellStyle name="Millares [0] 4 5" xfId="1580" xr:uid="{00000000-0005-0000-0000-000030060000}"/>
    <cellStyle name="Millares [0] 4 6" xfId="1581" xr:uid="{00000000-0005-0000-0000-000031060000}"/>
    <cellStyle name="Millares [0] 4 7" xfId="1582" xr:uid="{00000000-0005-0000-0000-000032060000}"/>
    <cellStyle name="Millares [0] 5" xfId="1583" xr:uid="{00000000-0005-0000-0000-000033060000}"/>
    <cellStyle name="Millares [0] 5 2" xfId="1584" xr:uid="{00000000-0005-0000-0000-000034060000}"/>
    <cellStyle name="Millares [0] 5 2 2" xfId="1585" xr:uid="{00000000-0005-0000-0000-000035060000}"/>
    <cellStyle name="Millares [0] 5 2 2 2" xfId="1586" xr:uid="{00000000-0005-0000-0000-000036060000}"/>
    <cellStyle name="Millares [0] 5 2 3" xfId="1587" xr:uid="{00000000-0005-0000-0000-000037060000}"/>
    <cellStyle name="Millares [0] 5 3" xfId="1588" xr:uid="{00000000-0005-0000-0000-000038060000}"/>
    <cellStyle name="Millares [0] 5 3 2" xfId="1589" xr:uid="{00000000-0005-0000-0000-000039060000}"/>
    <cellStyle name="Millares [0] 5 4" xfId="1590" xr:uid="{00000000-0005-0000-0000-00003A060000}"/>
    <cellStyle name="Millares [0] 5 5" xfId="1591" xr:uid="{00000000-0005-0000-0000-00003B060000}"/>
    <cellStyle name="Millares [0] 5 6" xfId="1592" xr:uid="{00000000-0005-0000-0000-00003C060000}"/>
    <cellStyle name="Millares [0] 5 7" xfId="1593" xr:uid="{00000000-0005-0000-0000-00003D060000}"/>
    <cellStyle name="Millares [0] 6" xfId="1594" xr:uid="{00000000-0005-0000-0000-00003E060000}"/>
    <cellStyle name="Millares [0] 6 2" xfId="1595" xr:uid="{00000000-0005-0000-0000-00003F060000}"/>
    <cellStyle name="Millares [0] 6 2 2" xfId="1596" xr:uid="{00000000-0005-0000-0000-000040060000}"/>
    <cellStyle name="Millares [0] 6 2 2 2" xfId="1597" xr:uid="{00000000-0005-0000-0000-000041060000}"/>
    <cellStyle name="Millares [0] 6 2 3" xfId="1598" xr:uid="{00000000-0005-0000-0000-000042060000}"/>
    <cellStyle name="Millares [0] 6 3" xfId="1599" xr:uid="{00000000-0005-0000-0000-000043060000}"/>
    <cellStyle name="Millares [0] 6 3 2" xfId="1600" xr:uid="{00000000-0005-0000-0000-000044060000}"/>
    <cellStyle name="Millares [0] 6 4" xfId="1601" xr:uid="{00000000-0005-0000-0000-000045060000}"/>
    <cellStyle name="Millares [0] 6 5" xfId="1602" xr:uid="{00000000-0005-0000-0000-000046060000}"/>
    <cellStyle name="Millares [0] 6 6" xfId="1603" xr:uid="{00000000-0005-0000-0000-000047060000}"/>
    <cellStyle name="Millares [0] 6 7" xfId="1604" xr:uid="{00000000-0005-0000-0000-000048060000}"/>
    <cellStyle name="Millares 10" xfId="806" xr:uid="{00000000-0005-0000-0000-00002A030000}"/>
    <cellStyle name="Millares 10 2" xfId="807" xr:uid="{00000000-0005-0000-0000-00002B030000}"/>
    <cellStyle name="Millares 10 2 2" xfId="808" xr:uid="{00000000-0005-0000-0000-00002C030000}"/>
    <cellStyle name="Millares 10 2 3" xfId="809" xr:uid="{00000000-0005-0000-0000-00002D030000}"/>
    <cellStyle name="Millares 10 3" xfId="810" xr:uid="{00000000-0005-0000-0000-00002E030000}"/>
    <cellStyle name="Millares 10 3 2 2" xfId="811" xr:uid="{00000000-0005-0000-0000-00002F030000}"/>
    <cellStyle name="Millares 10 3 2 2 2" xfId="812" xr:uid="{00000000-0005-0000-0000-000030030000}"/>
    <cellStyle name="Millares 10 3 2 2 2 5" xfId="813" xr:uid="{00000000-0005-0000-0000-000031030000}"/>
    <cellStyle name="Millares 10 3 2 2 2 5 10" xfId="814" xr:uid="{00000000-0005-0000-0000-000032030000}"/>
    <cellStyle name="Millares 10 3 2 2 2 5 2" xfId="815" xr:uid="{00000000-0005-0000-0000-000033030000}"/>
    <cellStyle name="Millares 10 3 2 2 2 5 3" xfId="816" xr:uid="{00000000-0005-0000-0000-000034030000}"/>
    <cellStyle name="Millares 10 3 2 2 2 5 4" xfId="817" xr:uid="{00000000-0005-0000-0000-000035030000}"/>
    <cellStyle name="Millares 10 3 2 2 2 5 5" xfId="818" xr:uid="{00000000-0005-0000-0000-000036030000}"/>
    <cellStyle name="Millares 10 3 2 2 2 5 6" xfId="819" xr:uid="{00000000-0005-0000-0000-000037030000}"/>
    <cellStyle name="Millares 10 3 2 2 3" xfId="820" xr:uid="{00000000-0005-0000-0000-000038030000}"/>
    <cellStyle name="Millares 10 3 2 2 3 7" xfId="821" xr:uid="{00000000-0005-0000-0000-000039030000}"/>
    <cellStyle name="Millares 10 3 2 2 4" xfId="822" xr:uid="{00000000-0005-0000-0000-00003A030000}"/>
    <cellStyle name="Millares 10 3 2 2 5" xfId="823" xr:uid="{00000000-0005-0000-0000-00003B030000}"/>
    <cellStyle name="Millares 10 3 2 2 6" xfId="824" xr:uid="{00000000-0005-0000-0000-00003C030000}"/>
    <cellStyle name="Millares 10 4" xfId="825" xr:uid="{00000000-0005-0000-0000-00003D030000}"/>
    <cellStyle name="Millares 10 4 2" xfId="826" xr:uid="{00000000-0005-0000-0000-00003E030000}"/>
    <cellStyle name="Millares 10 5" xfId="827" xr:uid="{00000000-0005-0000-0000-00003F030000}"/>
    <cellStyle name="Millares 10 6" xfId="828" xr:uid="{00000000-0005-0000-0000-000040030000}"/>
    <cellStyle name="Millares 10 7" xfId="829" xr:uid="{00000000-0005-0000-0000-000041030000}"/>
    <cellStyle name="Millares 11" xfId="830" xr:uid="{00000000-0005-0000-0000-000042030000}"/>
    <cellStyle name="Millares 11 2" xfId="831" xr:uid="{00000000-0005-0000-0000-000043030000}"/>
    <cellStyle name="Millares 11 2 2" xfId="832" xr:uid="{00000000-0005-0000-0000-000044030000}"/>
    <cellStyle name="Millares 11 3" xfId="833" xr:uid="{00000000-0005-0000-0000-000045030000}"/>
    <cellStyle name="Millares 11 3 2" xfId="834" xr:uid="{00000000-0005-0000-0000-000046030000}"/>
    <cellStyle name="Millares 11 4" xfId="835" xr:uid="{00000000-0005-0000-0000-000047030000}"/>
    <cellStyle name="Millares 11 5" xfId="836" xr:uid="{00000000-0005-0000-0000-000048030000}"/>
    <cellStyle name="Millares 11 6" xfId="837" xr:uid="{00000000-0005-0000-0000-000049030000}"/>
    <cellStyle name="Millares 12" xfId="838" xr:uid="{00000000-0005-0000-0000-00004A030000}"/>
    <cellStyle name="Millares 12 2" xfId="839" xr:uid="{00000000-0005-0000-0000-00004B030000}"/>
    <cellStyle name="Millares 12 2 2" xfId="840" xr:uid="{00000000-0005-0000-0000-00004C030000}"/>
    <cellStyle name="Millares 12 3" xfId="841" xr:uid="{00000000-0005-0000-0000-00004D030000}"/>
    <cellStyle name="Millares 13" xfId="842" xr:uid="{00000000-0005-0000-0000-00004E030000}"/>
    <cellStyle name="Millares 13 2" xfId="843" xr:uid="{00000000-0005-0000-0000-00004F030000}"/>
    <cellStyle name="Millares 13 2 2" xfId="844" xr:uid="{00000000-0005-0000-0000-000050030000}"/>
    <cellStyle name="Millares 13 3" xfId="845" xr:uid="{00000000-0005-0000-0000-000051030000}"/>
    <cellStyle name="Millares 14" xfId="846" xr:uid="{00000000-0005-0000-0000-000052030000}"/>
    <cellStyle name="Millares 14 2" xfId="847" xr:uid="{00000000-0005-0000-0000-000053030000}"/>
    <cellStyle name="Millares 14 2 2" xfId="848" xr:uid="{00000000-0005-0000-0000-000054030000}"/>
    <cellStyle name="Millares 14 3" xfId="849" xr:uid="{00000000-0005-0000-0000-000055030000}"/>
    <cellStyle name="Millares 15" xfId="850" xr:uid="{00000000-0005-0000-0000-000056030000}"/>
    <cellStyle name="Millares 15 2" xfId="851" xr:uid="{00000000-0005-0000-0000-000057030000}"/>
    <cellStyle name="Millares 15 2 2" xfId="852" xr:uid="{00000000-0005-0000-0000-000058030000}"/>
    <cellStyle name="Millares 15 3" xfId="853" xr:uid="{00000000-0005-0000-0000-000059030000}"/>
    <cellStyle name="Millares 16" xfId="854" xr:uid="{00000000-0005-0000-0000-00005A030000}"/>
    <cellStyle name="Millares 16 2" xfId="855" xr:uid="{00000000-0005-0000-0000-00005B030000}"/>
    <cellStyle name="Millares 17" xfId="856" xr:uid="{00000000-0005-0000-0000-00005C030000}"/>
    <cellStyle name="Millares 17 2" xfId="857" xr:uid="{00000000-0005-0000-0000-00005D030000}"/>
    <cellStyle name="Millares 18" xfId="858" xr:uid="{00000000-0005-0000-0000-00005E030000}"/>
    <cellStyle name="Millares 18 2" xfId="859" xr:uid="{00000000-0005-0000-0000-00005F030000}"/>
    <cellStyle name="Millares 19" xfId="860" xr:uid="{00000000-0005-0000-0000-000060030000}"/>
    <cellStyle name="Millares 19 2" xfId="861" xr:uid="{00000000-0005-0000-0000-000061030000}"/>
    <cellStyle name="Millares 2" xfId="862" xr:uid="{00000000-0005-0000-0000-000062030000}"/>
    <cellStyle name="Millares 2 14" xfId="863" xr:uid="{00000000-0005-0000-0000-000063030000}"/>
    <cellStyle name="Millares 2 2" xfId="864" xr:uid="{00000000-0005-0000-0000-000064030000}"/>
    <cellStyle name="Millares 2 2 10" xfId="865" xr:uid="{00000000-0005-0000-0000-000065030000}"/>
    <cellStyle name="Millares 2 2 2" xfId="866" xr:uid="{00000000-0005-0000-0000-000066030000}"/>
    <cellStyle name="Millares 2 2 2 2" xfId="867" xr:uid="{00000000-0005-0000-0000-000067030000}"/>
    <cellStyle name="Millares 2 2 2 2 2" xfId="868" xr:uid="{00000000-0005-0000-0000-000068030000}"/>
    <cellStyle name="Millares 2 2 2 2 2 2" xfId="869" xr:uid="{00000000-0005-0000-0000-000069030000}"/>
    <cellStyle name="Millares 2 2 2 2 3" xfId="870" xr:uid="{00000000-0005-0000-0000-00006A030000}"/>
    <cellStyle name="Millares 2 2 2 3" xfId="871" xr:uid="{00000000-0005-0000-0000-00006B030000}"/>
    <cellStyle name="Millares 2 2 2 3 2" xfId="872" xr:uid="{00000000-0005-0000-0000-00006C030000}"/>
    <cellStyle name="Millares 2 2 2 4" xfId="873" xr:uid="{00000000-0005-0000-0000-00006D030000}"/>
    <cellStyle name="Millares 2 2 2 5" xfId="874" xr:uid="{00000000-0005-0000-0000-00006E030000}"/>
    <cellStyle name="Millares 2 2 2 6" xfId="875" xr:uid="{00000000-0005-0000-0000-00006F030000}"/>
    <cellStyle name="Millares 2 2 2 7" xfId="876" xr:uid="{00000000-0005-0000-0000-000070030000}"/>
    <cellStyle name="Millares 2 2 3" xfId="877" xr:uid="{00000000-0005-0000-0000-000071030000}"/>
    <cellStyle name="Millares 2 2 3 2" xfId="878" xr:uid="{00000000-0005-0000-0000-000072030000}"/>
    <cellStyle name="Millares 2 2 3 2 2" xfId="879" xr:uid="{00000000-0005-0000-0000-000073030000}"/>
    <cellStyle name="Millares 2 2 3 2 2 2" xfId="880" xr:uid="{00000000-0005-0000-0000-000074030000}"/>
    <cellStyle name="Millares 2 2 3 2 3" xfId="881" xr:uid="{00000000-0005-0000-0000-000075030000}"/>
    <cellStyle name="Millares 2 2 3 3" xfId="882" xr:uid="{00000000-0005-0000-0000-000076030000}"/>
    <cellStyle name="Millares 2 2 3 3 2" xfId="883" xr:uid="{00000000-0005-0000-0000-000077030000}"/>
    <cellStyle name="Millares 2 2 3 3 2 2" xfId="884" xr:uid="{00000000-0005-0000-0000-000078030000}"/>
    <cellStyle name="Millares 2 2 3 4" xfId="885" xr:uid="{00000000-0005-0000-0000-000079030000}"/>
    <cellStyle name="Millares 2 2 3 5" xfId="886" xr:uid="{00000000-0005-0000-0000-00007A030000}"/>
    <cellStyle name="Millares 2 2 3 6" xfId="887" xr:uid="{00000000-0005-0000-0000-00007B030000}"/>
    <cellStyle name="Millares 2 2 3_Sheet2" xfId="888" xr:uid="{00000000-0005-0000-0000-00007C030000}"/>
    <cellStyle name="Millares 2 2 4" xfId="889" xr:uid="{00000000-0005-0000-0000-00007D030000}"/>
    <cellStyle name="Millares 2 2 4 2" xfId="890" xr:uid="{00000000-0005-0000-0000-00007E030000}"/>
    <cellStyle name="Millares 2 2 4 2 2" xfId="891" xr:uid="{00000000-0005-0000-0000-00007F030000}"/>
    <cellStyle name="Millares 2 2 4 2 2 2" xfId="892" xr:uid="{00000000-0005-0000-0000-000080030000}"/>
    <cellStyle name="Millares 2 2 4 2 3" xfId="893" xr:uid="{00000000-0005-0000-0000-000081030000}"/>
    <cellStyle name="Millares 2 2 4 3" xfId="894" xr:uid="{00000000-0005-0000-0000-000082030000}"/>
    <cellStyle name="Millares 2 2 4 3 2" xfId="895" xr:uid="{00000000-0005-0000-0000-000083030000}"/>
    <cellStyle name="Millares 2 2 4 4" xfId="896" xr:uid="{00000000-0005-0000-0000-000084030000}"/>
    <cellStyle name="Millares 2 2 4 5" xfId="897" xr:uid="{00000000-0005-0000-0000-000085030000}"/>
    <cellStyle name="Millares 2 2 4 6" xfId="898" xr:uid="{00000000-0005-0000-0000-000086030000}"/>
    <cellStyle name="Millares 2 2 4 7" xfId="899" xr:uid="{00000000-0005-0000-0000-000087030000}"/>
    <cellStyle name="Millares 2 2 5" xfId="900" xr:uid="{00000000-0005-0000-0000-000088030000}"/>
    <cellStyle name="Millares 2 2 5 2" xfId="901" xr:uid="{00000000-0005-0000-0000-000089030000}"/>
    <cellStyle name="Millares 2 2 5 2 2" xfId="902" xr:uid="{00000000-0005-0000-0000-00008A030000}"/>
    <cellStyle name="Millares 2 2 5 2 2 2" xfId="903" xr:uid="{00000000-0005-0000-0000-00008B030000}"/>
    <cellStyle name="Millares 2 2 5 2 3" xfId="904" xr:uid="{00000000-0005-0000-0000-00008C030000}"/>
    <cellStyle name="Millares 2 2 5 3" xfId="905" xr:uid="{00000000-0005-0000-0000-00008D030000}"/>
    <cellStyle name="Millares 2 2 5 3 2" xfId="906" xr:uid="{00000000-0005-0000-0000-00008E030000}"/>
    <cellStyle name="Millares 2 2 5 4" xfId="907" xr:uid="{00000000-0005-0000-0000-00008F030000}"/>
    <cellStyle name="Millares 2 2 5 5" xfId="908" xr:uid="{00000000-0005-0000-0000-000090030000}"/>
    <cellStyle name="Millares 2 2 5 6" xfId="909" xr:uid="{00000000-0005-0000-0000-000091030000}"/>
    <cellStyle name="Millares 2 2 5 7" xfId="910" xr:uid="{00000000-0005-0000-0000-000092030000}"/>
    <cellStyle name="Millares 2 2 6" xfId="911" xr:uid="{00000000-0005-0000-0000-000093030000}"/>
    <cellStyle name="Millares 2 2 6 2" xfId="912" xr:uid="{00000000-0005-0000-0000-000094030000}"/>
    <cellStyle name="Millares 2 2 6 2 2" xfId="913" xr:uid="{00000000-0005-0000-0000-000095030000}"/>
    <cellStyle name="Millares 2 2 6 3" xfId="914" xr:uid="{00000000-0005-0000-0000-000096030000}"/>
    <cellStyle name="Millares 2 2 7" xfId="915" xr:uid="{00000000-0005-0000-0000-000097030000}"/>
    <cellStyle name="Millares 2 2 7 2" xfId="916" xr:uid="{00000000-0005-0000-0000-000098030000}"/>
    <cellStyle name="Millares 2 2 8" xfId="917" xr:uid="{00000000-0005-0000-0000-000099030000}"/>
    <cellStyle name="Millares 2 2 9" xfId="918" xr:uid="{00000000-0005-0000-0000-00009A030000}"/>
    <cellStyle name="Millares 2 3" xfId="919" xr:uid="{00000000-0005-0000-0000-00009B030000}"/>
    <cellStyle name="Millares 2 3 10" xfId="920" xr:uid="{00000000-0005-0000-0000-00009C030000}"/>
    <cellStyle name="Millares 2 3 11" xfId="921" xr:uid="{00000000-0005-0000-0000-00009D030000}"/>
    <cellStyle name="Millares 2 3 2" xfId="922" xr:uid="{00000000-0005-0000-0000-00009E030000}"/>
    <cellStyle name="Millares 2 3 2 2" xfId="923" xr:uid="{00000000-0005-0000-0000-00009F030000}"/>
    <cellStyle name="Millares 2 3 2 2 2" xfId="924" xr:uid="{00000000-0005-0000-0000-0000A0030000}"/>
    <cellStyle name="Millares 2 3 2 2 2 2" xfId="925" xr:uid="{00000000-0005-0000-0000-0000A1030000}"/>
    <cellStyle name="Millares 2 3 2 2 3" xfId="926" xr:uid="{00000000-0005-0000-0000-0000A2030000}"/>
    <cellStyle name="Millares 2 3 2 3" xfId="927" xr:uid="{00000000-0005-0000-0000-0000A3030000}"/>
    <cellStyle name="Millares 2 3 2 3 2" xfId="928" xr:uid="{00000000-0005-0000-0000-0000A4030000}"/>
    <cellStyle name="Millares 2 3 2 4" xfId="929" xr:uid="{00000000-0005-0000-0000-0000A5030000}"/>
    <cellStyle name="Millares 2 3 2 5" xfId="930" xr:uid="{00000000-0005-0000-0000-0000A6030000}"/>
    <cellStyle name="Millares 2 3 2 6" xfId="931" xr:uid="{00000000-0005-0000-0000-0000A7030000}"/>
    <cellStyle name="Millares 2 3 2 7" xfId="932" xr:uid="{00000000-0005-0000-0000-0000A8030000}"/>
    <cellStyle name="Millares 2 3 3" xfId="933" xr:uid="{00000000-0005-0000-0000-0000A9030000}"/>
    <cellStyle name="Millares 2 3 3 2" xfId="934" xr:uid="{00000000-0005-0000-0000-0000AA030000}"/>
    <cellStyle name="Millares 2 3 3 2 2" xfId="935" xr:uid="{00000000-0005-0000-0000-0000AB030000}"/>
    <cellStyle name="Millares 2 3 3 2 2 2" xfId="936" xr:uid="{00000000-0005-0000-0000-0000AC030000}"/>
    <cellStyle name="Millares 2 3 3 2 3" xfId="937" xr:uid="{00000000-0005-0000-0000-0000AD030000}"/>
    <cellStyle name="Millares 2 3 3 3" xfId="938" xr:uid="{00000000-0005-0000-0000-0000AE030000}"/>
    <cellStyle name="Millares 2 3 3 3 2" xfId="939" xr:uid="{00000000-0005-0000-0000-0000AF030000}"/>
    <cellStyle name="Millares 2 3 3 4" xfId="940" xr:uid="{00000000-0005-0000-0000-0000B0030000}"/>
    <cellStyle name="Millares 2 3 3 5" xfId="941" xr:uid="{00000000-0005-0000-0000-0000B1030000}"/>
    <cellStyle name="Millares 2 3 3 6" xfId="942" xr:uid="{00000000-0005-0000-0000-0000B2030000}"/>
    <cellStyle name="Millares 2 3 3 7" xfId="943" xr:uid="{00000000-0005-0000-0000-0000B3030000}"/>
    <cellStyle name="Millares 2 3 4" xfId="944" xr:uid="{00000000-0005-0000-0000-0000B4030000}"/>
    <cellStyle name="Millares 2 3 4 2" xfId="945" xr:uid="{00000000-0005-0000-0000-0000B5030000}"/>
    <cellStyle name="Millares 2 3 4 2 2" xfId="946" xr:uid="{00000000-0005-0000-0000-0000B6030000}"/>
    <cellStyle name="Millares 2 3 4 2 2 2" xfId="947" xr:uid="{00000000-0005-0000-0000-0000B7030000}"/>
    <cellStyle name="Millares 2 3 4 2 3" xfId="948" xr:uid="{00000000-0005-0000-0000-0000B8030000}"/>
    <cellStyle name="Millares 2 3 4 3" xfId="949" xr:uid="{00000000-0005-0000-0000-0000B9030000}"/>
    <cellStyle name="Millares 2 3 4 3 2" xfId="950" xr:uid="{00000000-0005-0000-0000-0000BA030000}"/>
    <cellStyle name="Millares 2 3 4 4" xfId="951" xr:uid="{00000000-0005-0000-0000-0000BB030000}"/>
    <cellStyle name="Millares 2 3 4 5" xfId="952" xr:uid="{00000000-0005-0000-0000-0000BC030000}"/>
    <cellStyle name="Millares 2 3 4 6" xfId="953" xr:uid="{00000000-0005-0000-0000-0000BD030000}"/>
    <cellStyle name="Millares 2 3 4 7" xfId="954" xr:uid="{00000000-0005-0000-0000-0000BE030000}"/>
    <cellStyle name="Millares 2 3 5" xfId="955" xr:uid="{00000000-0005-0000-0000-0000BF030000}"/>
    <cellStyle name="Millares 2 3 5 2" xfId="956" xr:uid="{00000000-0005-0000-0000-0000C0030000}"/>
    <cellStyle name="Millares 2 3 5 2 2" xfId="957" xr:uid="{00000000-0005-0000-0000-0000C1030000}"/>
    <cellStyle name="Millares 2 3 5 2 2 2" xfId="958" xr:uid="{00000000-0005-0000-0000-0000C2030000}"/>
    <cellStyle name="Millares 2 3 5 2 3" xfId="959" xr:uid="{00000000-0005-0000-0000-0000C3030000}"/>
    <cellStyle name="Millares 2 3 5 3" xfId="960" xr:uid="{00000000-0005-0000-0000-0000C4030000}"/>
    <cellStyle name="Millares 2 3 5 3 2" xfId="961" xr:uid="{00000000-0005-0000-0000-0000C5030000}"/>
    <cellStyle name="Millares 2 3 5 4" xfId="962" xr:uid="{00000000-0005-0000-0000-0000C6030000}"/>
    <cellStyle name="Millares 2 3 5 5" xfId="963" xr:uid="{00000000-0005-0000-0000-0000C7030000}"/>
    <cellStyle name="Millares 2 3 5 6" xfId="964" xr:uid="{00000000-0005-0000-0000-0000C8030000}"/>
    <cellStyle name="Millares 2 3 5 7" xfId="965" xr:uid="{00000000-0005-0000-0000-0000C9030000}"/>
    <cellStyle name="Millares 2 3 6" xfId="966" xr:uid="{00000000-0005-0000-0000-0000CA030000}"/>
    <cellStyle name="Millares 2 3 6 2" xfId="967" xr:uid="{00000000-0005-0000-0000-0000CB030000}"/>
    <cellStyle name="Millares 2 3 6 2 2" xfId="968" xr:uid="{00000000-0005-0000-0000-0000CC030000}"/>
    <cellStyle name="Millares 2 3 6 3" xfId="969" xr:uid="{00000000-0005-0000-0000-0000CD030000}"/>
    <cellStyle name="Millares 2 3 7" xfId="970" xr:uid="{00000000-0005-0000-0000-0000CE030000}"/>
    <cellStyle name="Millares 2 3 7 2" xfId="971" xr:uid="{00000000-0005-0000-0000-0000CF030000}"/>
    <cellStyle name="Millares 2 3 8" xfId="972" xr:uid="{00000000-0005-0000-0000-0000D0030000}"/>
    <cellStyle name="Millares 2 3 9" xfId="973" xr:uid="{00000000-0005-0000-0000-0000D1030000}"/>
    <cellStyle name="Millares 2 4" xfId="974" xr:uid="{00000000-0005-0000-0000-0000D2030000}"/>
    <cellStyle name="Millares 2 4 2" xfId="975" xr:uid="{00000000-0005-0000-0000-0000D3030000}"/>
    <cellStyle name="Millares 2 4 2 2" xfId="976" xr:uid="{00000000-0005-0000-0000-0000D4030000}"/>
    <cellStyle name="Millares 2 4 2 2 2" xfId="977" xr:uid="{00000000-0005-0000-0000-0000D5030000}"/>
    <cellStyle name="Millares 2 4 2 2 3" xfId="978" xr:uid="{00000000-0005-0000-0000-0000D6030000}"/>
    <cellStyle name="Millares 2 4 2 3" xfId="979" xr:uid="{00000000-0005-0000-0000-0000D7030000}"/>
    <cellStyle name="Millares 2 4 2 3 2" xfId="980" xr:uid="{00000000-0005-0000-0000-0000D8030000}"/>
    <cellStyle name="Millares 2 4 2 4" xfId="981" xr:uid="{00000000-0005-0000-0000-0000D9030000}"/>
    <cellStyle name="Millares 2 4 3" xfId="982" xr:uid="{00000000-0005-0000-0000-0000DA030000}"/>
    <cellStyle name="Millares 2 4 3 2" xfId="983" xr:uid="{00000000-0005-0000-0000-0000DB030000}"/>
    <cellStyle name="Millares 2 4 4" xfId="984" xr:uid="{00000000-0005-0000-0000-0000DC030000}"/>
    <cellStyle name="Millares 2 4 5" xfId="985" xr:uid="{00000000-0005-0000-0000-0000DD030000}"/>
    <cellStyle name="Millares 2 4 6" xfId="986" xr:uid="{00000000-0005-0000-0000-0000DE030000}"/>
    <cellStyle name="Millares 2 4 7" xfId="987" xr:uid="{00000000-0005-0000-0000-0000DF030000}"/>
    <cellStyle name="Millares 2 5" xfId="988" xr:uid="{00000000-0005-0000-0000-0000E0030000}"/>
    <cellStyle name="Millares 2 5 10" xfId="989" xr:uid="{00000000-0005-0000-0000-0000E1030000}"/>
    <cellStyle name="Millares 2 5 11" xfId="990" xr:uid="{00000000-0005-0000-0000-0000E2030000}"/>
    <cellStyle name="Millares 2 5 12" xfId="991" xr:uid="{00000000-0005-0000-0000-0000E3030000}"/>
    <cellStyle name="Millares 2 5 2" xfId="992" xr:uid="{00000000-0005-0000-0000-0000E4030000}"/>
    <cellStyle name="Millares 2 5 2 2" xfId="993" xr:uid="{00000000-0005-0000-0000-0000E5030000}"/>
    <cellStyle name="Millares 2 5 2 2 2" xfId="994" xr:uid="{00000000-0005-0000-0000-0000E6030000}"/>
    <cellStyle name="Millares 2 5 2 3" xfId="995" xr:uid="{00000000-0005-0000-0000-0000E7030000}"/>
    <cellStyle name="Millares 2 5 2 3 2" xfId="996" xr:uid="{00000000-0005-0000-0000-0000E8030000}"/>
    <cellStyle name="Millares 2 5 2 4" xfId="997" xr:uid="{00000000-0005-0000-0000-0000E9030000}"/>
    <cellStyle name="Millares 2 5 2 4 2" xfId="998" xr:uid="{00000000-0005-0000-0000-0000EA030000}"/>
    <cellStyle name="Millares 2 5 2 5" xfId="999" xr:uid="{00000000-0005-0000-0000-0000EB030000}"/>
    <cellStyle name="Millares 2 5 2_Sheet2" xfId="1000" xr:uid="{00000000-0005-0000-0000-0000EC030000}"/>
    <cellStyle name="Millares 2 5 3" xfId="1001" xr:uid="{00000000-0005-0000-0000-0000ED030000}"/>
    <cellStyle name="Millares 2 5 3 2" xfId="1002" xr:uid="{00000000-0005-0000-0000-0000EE030000}"/>
    <cellStyle name="Millares 2 5 4" xfId="1003" xr:uid="{00000000-0005-0000-0000-0000EF030000}"/>
    <cellStyle name="Millares 2 5 4 2" xfId="1004" xr:uid="{00000000-0005-0000-0000-0000F0030000}"/>
    <cellStyle name="Millares 2 5 5" xfId="1005" xr:uid="{00000000-0005-0000-0000-0000F1030000}"/>
    <cellStyle name="Millares 2 5 6" xfId="1006" xr:uid="{00000000-0005-0000-0000-0000F2030000}"/>
    <cellStyle name="Millares 2 5 6 2" xfId="1007" xr:uid="{00000000-0005-0000-0000-0000F3030000}"/>
    <cellStyle name="Millares 2 5 7" xfId="1008" xr:uid="{00000000-0005-0000-0000-0000F4030000}"/>
    <cellStyle name="Millares 2 5 8" xfId="1009" xr:uid="{00000000-0005-0000-0000-0000F5030000}"/>
    <cellStyle name="Millares 2 5 9" xfId="1010" xr:uid="{00000000-0005-0000-0000-0000F6030000}"/>
    <cellStyle name="Millares 2 5_Sheet2" xfId="1011" xr:uid="{00000000-0005-0000-0000-0000F7030000}"/>
    <cellStyle name="Millares 2 6" xfId="1012" xr:uid="{00000000-0005-0000-0000-0000F8030000}"/>
    <cellStyle name="Millares 2 6 2" xfId="1013" xr:uid="{00000000-0005-0000-0000-0000F9030000}"/>
    <cellStyle name="Millares 2 6 2 2" xfId="1014" xr:uid="{00000000-0005-0000-0000-0000FA030000}"/>
    <cellStyle name="Millares 2 6 2 2 2" xfId="1015" xr:uid="{00000000-0005-0000-0000-0000FB030000}"/>
    <cellStyle name="Millares 2 6 2 3" xfId="1016" xr:uid="{00000000-0005-0000-0000-0000FC030000}"/>
    <cellStyle name="Millares 2 6 3" xfId="1017" xr:uid="{00000000-0005-0000-0000-0000FD030000}"/>
    <cellStyle name="Millares 2 6 3 2" xfId="1018" xr:uid="{00000000-0005-0000-0000-0000FE030000}"/>
    <cellStyle name="Millares 2 6 3 2 2" xfId="1019" xr:uid="{00000000-0005-0000-0000-0000FF030000}"/>
    <cellStyle name="Millares 2 6 3 3" xfId="1020" xr:uid="{00000000-0005-0000-0000-000000040000}"/>
    <cellStyle name="Millares 2 6 4" xfId="1021" xr:uid="{00000000-0005-0000-0000-000001040000}"/>
    <cellStyle name="Millares 2 6 4 2" xfId="1022" xr:uid="{00000000-0005-0000-0000-000002040000}"/>
    <cellStyle name="Millares 2 6 5" xfId="1023" xr:uid="{00000000-0005-0000-0000-000003040000}"/>
    <cellStyle name="Millares 2 6 6" xfId="1024" xr:uid="{00000000-0005-0000-0000-000004040000}"/>
    <cellStyle name="Millares 2 7" xfId="1025" xr:uid="{00000000-0005-0000-0000-000005040000}"/>
    <cellStyle name="Millares 2 8" xfId="1026" xr:uid="{00000000-0005-0000-0000-000006040000}"/>
    <cellStyle name="Millares 2 9" xfId="1027" xr:uid="{00000000-0005-0000-0000-000007040000}"/>
    <cellStyle name="Millares 2_Sheet2" xfId="1048" xr:uid="{00000000-0005-0000-0000-00001C040000}"/>
    <cellStyle name="Millares 20" xfId="1028" xr:uid="{00000000-0005-0000-0000-000008040000}"/>
    <cellStyle name="Millares 20 2" xfId="1029" xr:uid="{00000000-0005-0000-0000-000009040000}"/>
    <cellStyle name="Millares 21" xfId="1030" xr:uid="{00000000-0005-0000-0000-00000A040000}"/>
    <cellStyle name="Millares 21 2" xfId="1031" xr:uid="{00000000-0005-0000-0000-00000B040000}"/>
    <cellStyle name="Millares 22" xfId="1032" xr:uid="{00000000-0005-0000-0000-00000C040000}"/>
    <cellStyle name="Millares 22 2" xfId="1033" xr:uid="{00000000-0005-0000-0000-00000D040000}"/>
    <cellStyle name="Millares 23" xfId="1034" xr:uid="{00000000-0005-0000-0000-00000E040000}"/>
    <cellStyle name="Millares 23 2" xfId="1035" xr:uid="{00000000-0005-0000-0000-00000F040000}"/>
    <cellStyle name="Millares 24" xfId="1036" xr:uid="{00000000-0005-0000-0000-000010040000}"/>
    <cellStyle name="Millares 24 2" xfId="1037" xr:uid="{00000000-0005-0000-0000-000011040000}"/>
    <cellStyle name="Millares 25" xfId="1038" xr:uid="{00000000-0005-0000-0000-000012040000}"/>
    <cellStyle name="Millares 25 2" xfId="1039" xr:uid="{00000000-0005-0000-0000-000013040000}"/>
    <cellStyle name="Millares 26" xfId="1040" xr:uid="{00000000-0005-0000-0000-000014040000}"/>
    <cellStyle name="Millares 26 2" xfId="1041" xr:uid="{00000000-0005-0000-0000-000015040000}"/>
    <cellStyle name="Millares 27" xfId="1042" xr:uid="{00000000-0005-0000-0000-000016040000}"/>
    <cellStyle name="Millares 27 2" xfId="1043" xr:uid="{00000000-0005-0000-0000-000017040000}"/>
    <cellStyle name="Millares 27 3" xfId="1044" xr:uid="{00000000-0005-0000-0000-000018040000}"/>
    <cellStyle name="Millares 28" xfId="1045" xr:uid="{00000000-0005-0000-0000-000019040000}"/>
    <cellStyle name="Millares 28 2" xfId="1046" xr:uid="{00000000-0005-0000-0000-00001A040000}"/>
    <cellStyle name="Millares 29" xfId="1047" xr:uid="{00000000-0005-0000-0000-00001B040000}"/>
    <cellStyle name="Millares 3" xfId="1049" xr:uid="{00000000-0005-0000-0000-00001D040000}"/>
    <cellStyle name="Millares 3 10" xfId="1050" xr:uid="{00000000-0005-0000-0000-00001E040000}"/>
    <cellStyle name="Millares 3 2" xfId="1051" xr:uid="{00000000-0005-0000-0000-00001F040000}"/>
    <cellStyle name="Millares 3 2 10" xfId="1052" xr:uid="{00000000-0005-0000-0000-000020040000}"/>
    <cellStyle name="Millares 3 2 2" xfId="1053" xr:uid="{00000000-0005-0000-0000-000021040000}"/>
    <cellStyle name="Millares 3 2 2 2" xfId="1054" xr:uid="{00000000-0005-0000-0000-000022040000}"/>
    <cellStyle name="Millares 3 2 2 2 2" xfId="1055" xr:uid="{00000000-0005-0000-0000-000023040000}"/>
    <cellStyle name="Millares 3 2 2 2 2 2" xfId="1056" xr:uid="{00000000-0005-0000-0000-000024040000}"/>
    <cellStyle name="Millares 3 2 2 2 3" xfId="1057" xr:uid="{00000000-0005-0000-0000-000025040000}"/>
    <cellStyle name="Millares 3 2 2 3" xfId="1058" xr:uid="{00000000-0005-0000-0000-000026040000}"/>
    <cellStyle name="Millares 3 2 2 3 2" xfId="1059" xr:uid="{00000000-0005-0000-0000-000027040000}"/>
    <cellStyle name="Millares 3 2 2 4" xfId="1060" xr:uid="{00000000-0005-0000-0000-000028040000}"/>
    <cellStyle name="Millares 3 2 2 4 2" xfId="1061" xr:uid="{00000000-0005-0000-0000-000029040000}"/>
    <cellStyle name="Millares 3 2 2 5" xfId="1062" xr:uid="{00000000-0005-0000-0000-00002A040000}"/>
    <cellStyle name="Millares 3 2 2 6" xfId="1063" xr:uid="{00000000-0005-0000-0000-00002B040000}"/>
    <cellStyle name="Millares 3 2 2 7" xfId="1064" xr:uid="{00000000-0005-0000-0000-00002C040000}"/>
    <cellStyle name="Millares 3 2 2 8" xfId="1065" xr:uid="{00000000-0005-0000-0000-00002D040000}"/>
    <cellStyle name="Millares 3 2 2 9" xfId="1066" xr:uid="{00000000-0005-0000-0000-00002E040000}"/>
    <cellStyle name="Millares 3 2 3" xfId="1067" xr:uid="{00000000-0005-0000-0000-00002F040000}"/>
    <cellStyle name="Millares 3 2 3 2" xfId="1068" xr:uid="{00000000-0005-0000-0000-000030040000}"/>
    <cellStyle name="Millares 3 2 3 2 2" xfId="1069" xr:uid="{00000000-0005-0000-0000-000031040000}"/>
    <cellStyle name="Millares 3 2 3 2 2 2" xfId="1070" xr:uid="{00000000-0005-0000-0000-000032040000}"/>
    <cellStyle name="Millares 3 2 3 2 3" xfId="1071" xr:uid="{00000000-0005-0000-0000-000033040000}"/>
    <cellStyle name="Millares 3 2 3 3" xfId="1072" xr:uid="{00000000-0005-0000-0000-000034040000}"/>
    <cellStyle name="Millares 3 2 3 3 2" xfId="1073" xr:uid="{00000000-0005-0000-0000-000035040000}"/>
    <cellStyle name="Millares 3 2 3 4" xfId="1074" xr:uid="{00000000-0005-0000-0000-000036040000}"/>
    <cellStyle name="Millares 3 2 3 5" xfId="1075" xr:uid="{00000000-0005-0000-0000-000037040000}"/>
    <cellStyle name="Millares 3 2 3 6" xfId="1076" xr:uid="{00000000-0005-0000-0000-000038040000}"/>
    <cellStyle name="Millares 3 2 3 7" xfId="1077" xr:uid="{00000000-0005-0000-0000-000039040000}"/>
    <cellStyle name="Millares 3 2 4" xfId="1078" xr:uid="{00000000-0005-0000-0000-00003A040000}"/>
    <cellStyle name="Millares 3 2 4 2" xfId="1079" xr:uid="{00000000-0005-0000-0000-00003B040000}"/>
    <cellStyle name="Millares 3 2 4 2 2" xfId="1080" xr:uid="{00000000-0005-0000-0000-00003C040000}"/>
    <cellStyle name="Millares 3 2 4 2 2 2" xfId="1081" xr:uid="{00000000-0005-0000-0000-00003D040000}"/>
    <cellStyle name="Millares 3 2 4 2 3" xfId="1082" xr:uid="{00000000-0005-0000-0000-00003E040000}"/>
    <cellStyle name="Millares 3 2 4 3" xfId="1083" xr:uid="{00000000-0005-0000-0000-00003F040000}"/>
    <cellStyle name="Millares 3 2 4 3 2" xfId="1084" xr:uid="{00000000-0005-0000-0000-000040040000}"/>
    <cellStyle name="Millares 3 2 4 4" xfId="1085" xr:uid="{00000000-0005-0000-0000-000041040000}"/>
    <cellStyle name="Millares 3 2 4 5" xfId="1086" xr:uid="{00000000-0005-0000-0000-000042040000}"/>
    <cellStyle name="Millares 3 2 4 6" xfId="1087" xr:uid="{00000000-0005-0000-0000-000043040000}"/>
    <cellStyle name="Millares 3 2 4 7" xfId="1088" xr:uid="{00000000-0005-0000-0000-000044040000}"/>
    <cellStyle name="Millares 3 2 5" xfId="1089" xr:uid="{00000000-0005-0000-0000-000045040000}"/>
    <cellStyle name="Millares 3 2 5 2" xfId="1090" xr:uid="{00000000-0005-0000-0000-000046040000}"/>
    <cellStyle name="Millares 3 2 5 2 2" xfId="1091" xr:uid="{00000000-0005-0000-0000-000047040000}"/>
    <cellStyle name="Millares 3 2 5 3" xfId="1092" xr:uid="{00000000-0005-0000-0000-000048040000}"/>
    <cellStyle name="Millares 3 2 6" xfId="1093" xr:uid="{00000000-0005-0000-0000-000049040000}"/>
    <cellStyle name="Millares 3 2 6 2" xfId="1094" xr:uid="{00000000-0005-0000-0000-00004A040000}"/>
    <cellStyle name="Millares 3 2 7" xfId="1095" xr:uid="{00000000-0005-0000-0000-00004B040000}"/>
    <cellStyle name="Millares 3 2 8" xfId="1096" xr:uid="{00000000-0005-0000-0000-00004C040000}"/>
    <cellStyle name="Millares 3 2 9" xfId="1097" xr:uid="{00000000-0005-0000-0000-00004D040000}"/>
    <cellStyle name="Millares 3 3" xfId="1098" xr:uid="{00000000-0005-0000-0000-00004E040000}"/>
    <cellStyle name="Millares 3 3 10" xfId="1099" xr:uid="{00000000-0005-0000-0000-00004F040000}"/>
    <cellStyle name="Millares 3 3 2" xfId="1100" xr:uid="{00000000-0005-0000-0000-000050040000}"/>
    <cellStyle name="Millares 3 3 2 2" xfId="1101" xr:uid="{00000000-0005-0000-0000-000051040000}"/>
    <cellStyle name="Millares 3 3 2 2 2" xfId="1102" xr:uid="{00000000-0005-0000-0000-000052040000}"/>
    <cellStyle name="Millares 3 3 2 2 2 2" xfId="1103" xr:uid="{00000000-0005-0000-0000-000053040000}"/>
    <cellStyle name="Millares 3 3 2 2 3" xfId="1104" xr:uid="{00000000-0005-0000-0000-000054040000}"/>
    <cellStyle name="Millares 3 3 2 3" xfId="1105" xr:uid="{00000000-0005-0000-0000-000055040000}"/>
    <cellStyle name="Millares 3 3 2 3 2" xfId="1106" xr:uid="{00000000-0005-0000-0000-000056040000}"/>
    <cellStyle name="Millares 3 3 2 4" xfId="1107" xr:uid="{00000000-0005-0000-0000-000057040000}"/>
    <cellStyle name="Millares 3 3 2 5" xfId="1108" xr:uid="{00000000-0005-0000-0000-000058040000}"/>
    <cellStyle name="Millares 3 3 2 6" xfId="1109" xr:uid="{00000000-0005-0000-0000-000059040000}"/>
    <cellStyle name="Millares 3 3 2 7" xfId="1110" xr:uid="{00000000-0005-0000-0000-00005A040000}"/>
    <cellStyle name="Millares 3 3 3" xfId="1111" xr:uid="{00000000-0005-0000-0000-00005B040000}"/>
    <cellStyle name="Millares 3 3 3 2" xfId="1112" xr:uid="{00000000-0005-0000-0000-00005C040000}"/>
    <cellStyle name="Millares 3 3 3 2 2" xfId="1113" xr:uid="{00000000-0005-0000-0000-00005D040000}"/>
    <cellStyle name="Millares 3 3 3 2 2 2" xfId="1114" xr:uid="{00000000-0005-0000-0000-00005E040000}"/>
    <cellStyle name="Millares 3 3 3 2 3" xfId="1115" xr:uid="{00000000-0005-0000-0000-00005F040000}"/>
    <cellStyle name="Millares 3 3 3 3" xfId="1116" xr:uid="{00000000-0005-0000-0000-000060040000}"/>
    <cellStyle name="Millares 3 3 3 3 2" xfId="1117" xr:uid="{00000000-0005-0000-0000-000061040000}"/>
    <cellStyle name="Millares 3 3 3 4" xfId="1118" xr:uid="{00000000-0005-0000-0000-000062040000}"/>
    <cellStyle name="Millares 3 3 3 5" xfId="1119" xr:uid="{00000000-0005-0000-0000-000063040000}"/>
    <cellStyle name="Millares 3 3 3 6" xfId="1120" xr:uid="{00000000-0005-0000-0000-000064040000}"/>
    <cellStyle name="Millares 3 3 3 7" xfId="1121" xr:uid="{00000000-0005-0000-0000-000065040000}"/>
    <cellStyle name="Millares 3 3 4" xfId="1122" xr:uid="{00000000-0005-0000-0000-000066040000}"/>
    <cellStyle name="Millares 3 3 4 2" xfId="1123" xr:uid="{00000000-0005-0000-0000-000067040000}"/>
    <cellStyle name="Millares 3 3 4 2 2" xfId="1124" xr:uid="{00000000-0005-0000-0000-000068040000}"/>
    <cellStyle name="Millares 3 3 4 2 2 2" xfId="1125" xr:uid="{00000000-0005-0000-0000-000069040000}"/>
    <cellStyle name="Millares 3 3 4 2 3" xfId="1126" xr:uid="{00000000-0005-0000-0000-00006A040000}"/>
    <cellStyle name="Millares 3 3 4 3" xfId="1127" xr:uid="{00000000-0005-0000-0000-00006B040000}"/>
    <cellStyle name="Millares 3 3 4 3 2" xfId="1128" xr:uid="{00000000-0005-0000-0000-00006C040000}"/>
    <cellStyle name="Millares 3 3 4 4" xfId="1129" xr:uid="{00000000-0005-0000-0000-00006D040000}"/>
    <cellStyle name="Millares 3 3 4 5" xfId="1130" xr:uid="{00000000-0005-0000-0000-00006E040000}"/>
    <cellStyle name="Millares 3 3 4 6" xfId="1131" xr:uid="{00000000-0005-0000-0000-00006F040000}"/>
    <cellStyle name="Millares 3 3 4 7" xfId="1132" xr:uid="{00000000-0005-0000-0000-000070040000}"/>
    <cellStyle name="Millares 3 3 5" xfId="1133" xr:uid="{00000000-0005-0000-0000-000071040000}"/>
    <cellStyle name="Millares 3 3 5 2" xfId="1134" xr:uid="{00000000-0005-0000-0000-000072040000}"/>
    <cellStyle name="Millares 3 3 5 2 2" xfId="1135" xr:uid="{00000000-0005-0000-0000-000073040000}"/>
    <cellStyle name="Millares 3 3 5 3" xfId="1136" xr:uid="{00000000-0005-0000-0000-000074040000}"/>
    <cellStyle name="Millares 3 3 6" xfId="1137" xr:uid="{00000000-0005-0000-0000-000075040000}"/>
    <cellStyle name="Millares 3 3 6 2" xfId="1138" xr:uid="{00000000-0005-0000-0000-000076040000}"/>
    <cellStyle name="Millares 3 3 7" xfId="1139" xr:uid="{00000000-0005-0000-0000-000077040000}"/>
    <cellStyle name="Millares 3 3 8" xfId="1140" xr:uid="{00000000-0005-0000-0000-000078040000}"/>
    <cellStyle name="Millares 3 3 9" xfId="1141" xr:uid="{00000000-0005-0000-0000-000079040000}"/>
    <cellStyle name="Millares 3 4" xfId="1142" xr:uid="{00000000-0005-0000-0000-00007A040000}"/>
    <cellStyle name="Millares 3 4 10" xfId="1143" xr:uid="{00000000-0005-0000-0000-00007B040000}"/>
    <cellStyle name="Millares 3 4 2" xfId="1144" xr:uid="{00000000-0005-0000-0000-00007C040000}"/>
    <cellStyle name="Millares 3 4 2 2" xfId="1145" xr:uid="{00000000-0005-0000-0000-00007D040000}"/>
    <cellStyle name="Millares 3 4 2 2 2" xfId="1146" xr:uid="{00000000-0005-0000-0000-00007E040000}"/>
    <cellStyle name="Millares 3 4 2 2 2 2" xfId="1147" xr:uid="{00000000-0005-0000-0000-00007F040000}"/>
    <cellStyle name="Millares 3 4 2 2 3" xfId="1148" xr:uid="{00000000-0005-0000-0000-000080040000}"/>
    <cellStyle name="Millares 3 4 2 3" xfId="1149" xr:uid="{00000000-0005-0000-0000-000081040000}"/>
    <cellStyle name="Millares 3 4 2 3 2" xfId="1150" xr:uid="{00000000-0005-0000-0000-000082040000}"/>
    <cellStyle name="Millares 3 4 2 4" xfId="1151" xr:uid="{00000000-0005-0000-0000-000083040000}"/>
    <cellStyle name="Millares 3 4 2 5" xfId="1152" xr:uid="{00000000-0005-0000-0000-000084040000}"/>
    <cellStyle name="Millares 3 4 2 6" xfId="1153" xr:uid="{00000000-0005-0000-0000-000085040000}"/>
    <cellStyle name="Millares 3 4 2 7" xfId="1154" xr:uid="{00000000-0005-0000-0000-000086040000}"/>
    <cellStyle name="Millares 3 4 3" xfId="1155" xr:uid="{00000000-0005-0000-0000-000087040000}"/>
    <cellStyle name="Millares 3 4 3 2" xfId="1156" xr:uid="{00000000-0005-0000-0000-000088040000}"/>
    <cellStyle name="Millares 3 4 3 2 2" xfId="1157" xr:uid="{00000000-0005-0000-0000-000089040000}"/>
    <cellStyle name="Millares 3 4 3 2 2 2" xfId="1158" xr:uid="{00000000-0005-0000-0000-00008A040000}"/>
    <cellStyle name="Millares 3 4 3 2 3" xfId="1159" xr:uid="{00000000-0005-0000-0000-00008B040000}"/>
    <cellStyle name="Millares 3 4 3 3" xfId="1160" xr:uid="{00000000-0005-0000-0000-00008C040000}"/>
    <cellStyle name="Millares 3 4 3 3 2" xfId="1161" xr:uid="{00000000-0005-0000-0000-00008D040000}"/>
    <cellStyle name="Millares 3 4 3 4" xfId="1162" xr:uid="{00000000-0005-0000-0000-00008E040000}"/>
    <cellStyle name="Millares 3 4 3 5" xfId="1163" xr:uid="{00000000-0005-0000-0000-00008F040000}"/>
    <cellStyle name="Millares 3 4 3 6" xfId="1164" xr:uid="{00000000-0005-0000-0000-000090040000}"/>
    <cellStyle name="Millares 3 4 3 7" xfId="1165" xr:uid="{00000000-0005-0000-0000-000091040000}"/>
    <cellStyle name="Millares 3 4 4" xfId="1166" xr:uid="{00000000-0005-0000-0000-000092040000}"/>
    <cellStyle name="Millares 3 4 4 2" xfId="1167" xr:uid="{00000000-0005-0000-0000-000093040000}"/>
    <cellStyle name="Millares 3 4 4 2 2" xfId="1168" xr:uid="{00000000-0005-0000-0000-000094040000}"/>
    <cellStyle name="Millares 3 4 4 2 2 2" xfId="1169" xr:uid="{00000000-0005-0000-0000-000095040000}"/>
    <cellStyle name="Millares 3 4 4 2 3" xfId="1170" xr:uid="{00000000-0005-0000-0000-000096040000}"/>
    <cellStyle name="Millares 3 4 4 3" xfId="1171" xr:uid="{00000000-0005-0000-0000-000097040000}"/>
    <cellStyle name="Millares 3 4 4 3 2" xfId="1172" xr:uid="{00000000-0005-0000-0000-000098040000}"/>
    <cellStyle name="Millares 3 4 4 4" xfId="1173" xr:uid="{00000000-0005-0000-0000-000099040000}"/>
    <cellStyle name="Millares 3 4 4 5" xfId="1174" xr:uid="{00000000-0005-0000-0000-00009A040000}"/>
    <cellStyle name="Millares 3 4 4 6" xfId="1175" xr:uid="{00000000-0005-0000-0000-00009B040000}"/>
    <cellStyle name="Millares 3 4 4 7" xfId="1176" xr:uid="{00000000-0005-0000-0000-00009C040000}"/>
    <cellStyle name="Millares 3 4 5" xfId="1177" xr:uid="{00000000-0005-0000-0000-00009D040000}"/>
    <cellStyle name="Millares 3 4 5 2" xfId="1178" xr:uid="{00000000-0005-0000-0000-00009E040000}"/>
    <cellStyle name="Millares 3 4 5 2 2" xfId="1179" xr:uid="{00000000-0005-0000-0000-00009F040000}"/>
    <cellStyle name="Millares 3 4 5 3" xfId="1180" xr:uid="{00000000-0005-0000-0000-0000A0040000}"/>
    <cellStyle name="Millares 3 4 6" xfId="1181" xr:uid="{00000000-0005-0000-0000-0000A1040000}"/>
    <cellStyle name="Millares 3 4 6 2" xfId="1182" xr:uid="{00000000-0005-0000-0000-0000A2040000}"/>
    <cellStyle name="Millares 3 4 7" xfId="1183" xr:uid="{00000000-0005-0000-0000-0000A3040000}"/>
    <cellStyle name="Millares 3 4 8" xfId="1184" xr:uid="{00000000-0005-0000-0000-0000A4040000}"/>
    <cellStyle name="Millares 3 4 9" xfId="1185" xr:uid="{00000000-0005-0000-0000-0000A5040000}"/>
    <cellStyle name="Millares 3 5" xfId="1186" xr:uid="{00000000-0005-0000-0000-0000A6040000}"/>
    <cellStyle name="Millares 3 5 10" xfId="1187" xr:uid="{00000000-0005-0000-0000-0000A7040000}"/>
    <cellStyle name="Millares 3 5 2" xfId="1188" xr:uid="{00000000-0005-0000-0000-0000A8040000}"/>
    <cellStyle name="Millares 3 5 2 2" xfId="1189" xr:uid="{00000000-0005-0000-0000-0000A9040000}"/>
    <cellStyle name="Millares 3 5 2 2 2" xfId="1190" xr:uid="{00000000-0005-0000-0000-0000AA040000}"/>
    <cellStyle name="Millares 3 5 2 2 2 2" xfId="1191" xr:uid="{00000000-0005-0000-0000-0000AB040000}"/>
    <cellStyle name="Millares 3 5 2 2 3" xfId="1192" xr:uid="{00000000-0005-0000-0000-0000AC040000}"/>
    <cellStyle name="Millares 3 5 2 3" xfId="1193" xr:uid="{00000000-0005-0000-0000-0000AD040000}"/>
    <cellStyle name="Millares 3 5 2 3 2" xfId="1194" xr:uid="{00000000-0005-0000-0000-0000AE040000}"/>
    <cellStyle name="Millares 3 5 2 4" xfId="1195" xr:uid="{00000000-0005-0000-0000-0000AF040000}"/>
    <cellStyle name="Millares 3 5 2 5" xfId="1196" xr:uid="{00000000-0005-0000-0000-0000B0040000}"/>
    <cellStyle name="Millares 3 5 2 6" xfId="1197" xr:uid="{00000000-0005-0000-0000-0000B1040000}"/>
    <cellStyle name="Millares 3 5 2 7" xfId="1198" xr:uid="{00000000-0005-0000-0000-0000B2040000}"/>
    <cellStyle name="Millares 3 5 3" xfId="1199" xr:uid="{00000000-0005-0000-0000-0000B3040000}"/>
    <cellStyle name="Millares 3 5 3 2" xfId="1200" xr:uid="{00000000-0005-0000-0000-0000B4040000}"/>
    <cellStyle name="Millares 3 5 3 2 2" xfId="1201" xr:uid="{00000000-0005-0000-0000-0000B5040000}"/>
    <cellStyle name="Millares 3 5 3 2 2 2" xfId="1202" xr:uid="{00000000-0005-0000-0000-0000B6040000}"/>
    <cellStyle name="Millares 3 5 3 2 3" xfId="1203" xr:uid="{00000000-0005-0000-0000-0000B7040000}"/>
    <cellStyle name="Millares 3 5 3 3" xfId="1204" xr:uid="{00000000-0005-0000-0000-0000B8040000}"/>
    <cellStyle name="Millares 3 5 3 3 2" xfId="1205" xr:uid="{00000000-0005-0000-0000-0000B9040000}"/>
    <cellStyle name="Millares 3 5 3 4" xfId="1206" xr:uid="{00000000-0005-0000-0000-0000BA040000}"/>
    <cellStyle name="Millares 3 5 3 5" xfId="1207" xr:uid="{00000000-0005-0000-0000-0000BB040000}"/>
    <cellStyle name="Millares 3 5 3 6" xfId="1208" xr:uid="{00000000-0005-0000-0000-0000BC040000}"/>
    <cellStyle name="Millares 3 5 3 7" xfId="1209" xr:uid="{00000000-0005-0000-0000-0000BD040000}"/>
    <cellStyle name="Millares 3 5 4" xfId="1210" xr:uid="{00000000-0005-0000-0000-0000BE040000}"/>
    <cellStyle name="Millares 3 5 4 2" xfId="1211" xr:uid="{00000000-0005-0000-0000-0000BF040000}"/>
    <cellStyle name="Millares 3 5 4 2 2" xfId="1212" xr:uid="{00000000-0005-0000-0000-0000C0040000}"/>
    <cellStyle name="Millares 3 5 4 2 2 2" xfId="1213" xr:uid="{00000000-0005-0000-0000-0000C1040000}"/>
    <cellStyle name="Millares 3 5 4 2 3" xfId="1214" xr:uid="{00000000-0005-0000-0000-0000C2040000}"/>
    <cellStyle name="Millares 3 5 4 3" xfId="1215" xr:uid="{00000000-0005-0000-0000-0000C3040000}"/>
    <cellStyle name="Millares 3 5 4 3 2" xfId="1216" xr:uid="{00000000-0005-0000-0000-0000C4040000}"/>
    <cellStyle name="Millares 3 5 4 4" xfId="1217" xr:uid="{00000000-0005-0000-0000-0000C5040000}"/>
    <cellStyle name="Millares 3 5 4 5" xfId="1218" xr:uid="{00000000-0005-0000-0000-0000C6040000}"/>
    <cellStyle name="Millares 3 5 4 6" xfId="1219" xr:uid="{00000000-0005-0000-0000-0000C7040000}"/>
    <cellStyle name="Millares 3 5 4 7" xfId="1220" xr:uid="{00000000-0005-0000-0000-0000C8040000}"/>
    <cellStyle name="Millares 3 5 5" xfId="1221" xr:uid="{00000000-0005-0000-0000-0000C9040000}"/>
    <cellStyle name="Millares 3 5 5 2" xfId="1222" xr:uid="{00000000-0005-0000-0000-0000CA040000}"/>
    <cellStyle name="Millares 3 5 5 2 2" xfId="1223" xr:uid="{00000000-0005-0000-0000-0000CB040000}"/>
    <cellStyle name="Millares 3 5 5 3" xfId="1224" xr:uid="{00000000-0005-0000-0000-0000CC040000}"/>
    <cellStyle name="Millares 3 5 6" xfId="1225" xr:uid="{00000000-0005-0000-0000-0000CD040000}"/>
    <cellStyle name="Millares 3 5 6 2" xfId="1226" xr:uid="{00000000-0005-0000-0000-0000CE040000}"/>
    <cellStyle name="Millares 3 5 7" xfId="1227" xr:uid="{00000000-0005-0000-0000-0000CF040000}"/>
    <cellStyle name="Millares 3 5 8" xfId="1228" xr:uid="{00000000-0005-0000-0000-0000D0040000}"/>
    <cellStyle name="Millares 3 5 9" xfId="1229" xr:uid="{00000000-0005-0000-0000-0000D1040000}"/>
    <cellStyle name="Millares 3 6" xfId="1230" xr:uid="{00000000-0005-0000-0000-0000D2040000}"/>
    <cellStyle name="Millares 3 6 10" xfId="1231" xr:uid="{00000000-0005-0000-0000-0000D3040000}"/>
    <cellStyle name="Millares 3 6 2" xfId="1232" xr:uid="{00000000-0005-0000-0000-0000D4040000}"/>
    <cellStyle name="Millares 3 6 2 2" xfId="1233" xr:uid="{00000000-0005-0000-0000-0000D5040000}"/>
    <cellStyle name="Millares 3 6 2 2 2" xfId="1234" xr:uid="{00000000-0005-0000-0000-0000D6040000}"/>
    <cellStyle name="Millares 3 6 2 2 2 2" xfId="1235" xr:uid="{00000000-0005-0000-0000-0000D7040000}"/>
    <cellStyle name="Millares 3 6 2 2 3" xfId="1236" xr:uid="{00000000-0005-0000-0000-0000D8040000}"/>
    <cellStyle name="Millares 3 6 2 3" xfId="1237" xr:uid="{00000000-0005-0000-0000-0000D9040000}"/>
    <cellStyle name="Millares 3 6 2 3 2" xfId="1238" xr:uid="{00000000-0005-0000-0000-0000DA040000}"/>
    <cellStyle name="Millares 3 6 2 4" xfId="1239" xr:uid="{00000000-0005-0000-0000-0000DB040000}"/>
    <cellStyle name="Millares 3 6 2 5" xfId="1240" xr:uid="{00000000-0005-0000-0000-0000DC040000}"/>
    <cellStyle name="Millares 3 6 2 6" xfId="1241" xr:uid="{00000000-0005-0000-0000-0000DD040000}"/>
    <cellStyle name="Millares 3 6 2 7" xfId="1242" xr:uid="{00000000-0005-0000-0000-0000DE040000}"/>
    <cellStyle name="Millares 3 6 3" xfId="1243" xr:uid="{00000000-0005-0000-0000-0000DF040000}"/>
    <cellStyle name="Millares 3 6 3 2" xfId="1244" xr:uid="{00000000-0005-0000-0000-0000E0040000}"/>
    <cellStyle name="Millares 3 6 3 2 2" xfId="1245" xr:uid="{00000000-0005-0000-0000-0000E1040000}"/>
    <cellStyle name="Millares 3 6 3 2 2 2" xfId="1246" xr:uid="{00000000-0005-0000-0000-0000E2040000}"/>
    <cellStyle name="Millares 3 6 3 2 3" xfId="1247" xr:uid="{00000000-0005-0000-0000-0000E3040000}"/>
    <cellStyle name="Millares 3 6 3 3" xfId="1248" xr:uid="{00000000-0005-0000-0000-0000E4040000}"/>
    <cellStyle name="Millares 3 6 3 3 2" xfId="1249" xr:uid="{00000000-0005-0000-0000-0000E5040000}"/>
    <cellStyle name="Millares 3 6 3 4" xfId="1250" xr:uid="{00000000-0005-0000-0000-0000E6040000}"/>
    <cellStyle name="Millares 3 6 3 5" xfId="1251" xr:uid="{00000000-0005-0000-0000-0000E7040000}"/>
    <cellStyle name="Millares 3 6 3 6" xfId="1252" xr:uid="{00000000-0005-0000-0000-0000E8040000}"/>
    <cellStyle name="Millares 3 6 3 7" xfId="1253" xr:uid="{00000000-0005-0000-0000-0000E9040000}"/>
    <cellStyle name="Millares 3 6 4" xfId="1254" xr:uid="{00000000-0005-0000-0000-0000EA040000}"/>
    <cellStyle name="Millares 3 6 4 2" xfId="1255" xr:uid="{00000000-0005-0000-0000-0000EB040000}"/>
    <cellStyle name="Millares 3 6 4 2 2" xfId="1256" xr:uid="{00000000-0005-0000-0000-0000EC040000}"/>
    <cellStyle name="Millares 3 6 4 2 2 2" xfId="1257" xr:uid="{00000000-0005-0000-0000-0000ED040000}"/>
    <cellStyle name="Millares 3 6 4 2 3" xfId="1258" xr:uid="{00000000-0005-0000-0000-0000EE040000}"/>
    <cellStyle name="Millares 3 6 4 3" xfId="1259" xr:uid="{00000000-0005-0000-0000-0000EF040000}"/>
    <cellStyle name="Millares 3 6 4 3 2" xfId="1260" xr:uid="{00000000-0005-0000-0000-0000F0040000}"/>
    <cellStyle name="Millares 3 6 4 4" xfId="1261" xr:uid="{00000000-0005-0000-0000-0000F1040000}"/>
    <cellStyle name="Millares 3 6 4 5" xfId="1262" xr:uid="{00000000-0005-0000-0000-0000F2040000}"/>
    <cellStyle name="Millares 3 6 4 6" xfId="1263" xr:uid="{00000000-0005-0000-0000-0000F3040000}"/>
    <cellStyle name="Millares 3 6 4 7" xfId="1264" xr:uid="{00000000-0005-0000-0000-0000F4040000}"/>
    <cellStyle name="Millares 3 6 5" xfId="1265" xr:uid="{00000000-0005-0000-0000-0000F5040000}"/>
    <cellStyle name="Millares 3 6 5 2" xfId="1266" xr:uid="{00000000-0005-0000-0000-0000F6040000}"/>
    <cellStyle name="Millares 3 6 5 2 2" xfId="1267" xr:uid="{00000000-0005-0000-0000-0000F7040000}"/>
    <cellStyle name="Millares 3 6 5 3" xfId="1268" xr:uid="{00000000-0005-0000-0000-0000F8040000}"/>
    <cellStyle name="Millares 3 6 6" xfId="1269" xr:uid="{00000000-0005-0000-0000-0000F9040000}"/>
    <cellStyle name="Millares 3 6 6 2" xfId="1270" xr:uid="{00000000-0005-0000-0000-0000FA040000}"/>
    <cellStyle name="Millares 3 6 7" xfId="1271" xr:uid="{00000000-0005-0000-0000-0000FB040000}"/>
    <cellStyle name="Millares 3 6 8" xfId="1272" xr:uid="{00000000-0005-0000-0000-0000FC040000}"/>
    <cellStyle name="Millares 3 6 9" xfId="1273" xr:uid="{00000000-0005-0000-0000-0000FD040000}"/>
    <cellStyle name="Millares 3 7" xfId="1274" xr:uid="{00000000-0005-0000-0000-0000FE040000}"/>
    <cellStyle name="Millares 3 7 2" xfId="1275" xr:uid="{00000000-0005-0000-0000-0000FF040000}"/>
    <cellStyle name="Millares 3 8" xfId="1276" xr:uid="{00000000-0005-0000-0000-000000050000}"/>
    <cellStyle name="Millares 3 9" xfId="1277" xr:uid="{00000000-0005-0000-0000-000001050000}"/>
    <cellStyle name="Millares 3_Sheet2" xfId="1285" xr:uid="{00000000-0005-0000-0000-000009050000}"/>
    <cellStyle name="Millares 30" xfId="1278" xr:uid="{00000000-0005-0000-0000-000002050000}"/>
    <cellStyle name="Millares 30 2" xfId="1279" xr:uid="{00000000-0005-0000-0000-000003050000}"/>
    <cellStyle name="Millares 30 3" xfId="1280" xr:uid="{00000000-0005-0000-0000-000004050000}"/>
    <cellStyle name="Millares 31" xfId="1281" xr:uid="{00000000-0005-0000-0000-000005050000}"/>
    <cellStyle name="Millares 31 2" xfId="1282" xr:uid="{00000000-0005-0000-0000-000006050000}"/>
    <cellStyle name="Millares 32" xfId="1283" xr:uid="{00000000-0005-0000-0000-000007050000}"/>
    <cellStyle name="Millares 33" xfId="1284" xr:uid="{00000000-0005-0000-0000-000008050000}"/>
    <cellStyle name="Millares 4" xfId="1286" xr:uid="{00000000-0005-0000-0000-00000A050000}"/>
    <cellStyle name="Millares 4 2" xfId="1287" xr:uid="{00000000-0005-0000-0000-00000B050000}"/>
    <cellStyle name="Millares 4 2 10" xfId="1288" xr:uid="{00000000-0005-0000-0000-00000C050000}"/>
    <cellStyle name="Millares 4 2 2" xfId="1289" xr:uid="{00000000-0005-0000-0000-00000D050000}"/>
    <cellStyle name="Millares 4 2 2 2" xfId="1290" xr:uid="{00000000-0005-0000-0000-00000E050000}"/>
    <cellStyle name="Millares 4 2 2 2 2" xfId="1291" xr:uid="{00000000-0005-0000-0000-00000F050000}"/>
    <cellStyle name="Millares 4 2 2 2 2 2" xfId="1292" xr:uid="{00000000-0005-0000-0000-000010050000}"/>
    <cellStyle name="Millares 4 2 2 2 3" xfId="1293" xr:uid="{00000000-0005-0000-0000-000011050000}"/>
    <cellStyle name="Millares 4 2 2 3" xfId="1294" xr:uid="{00000000-0005-0000-0000-000012050000}"/>
    <cellStyle name="Millares 4 2 2 3 2" xfId="1295" xr:uid="{00000000-0005-0000-0000-000013050000}"/>
    <cellStyle name="Millares 4 2 2 4" xfId="1296" xr:uid="{00000000-0005-0000-0000-000014050000}"/>
    <cellStyle name="Millares 4 2 2 5" xfId="1297" xr:uid="{00000000-0005-0000-0000-000015050000}"/>
    <cellStyle name="Millares 4 2 2 6" xfId="1298" xr:uid="{00000000-0005-0000-0000-000016050000}"/>
    <cellStyle name="Millares 4 2 2 7" xfId="1299" xr:uid="{00000000-0005-0000-0000-000017050000}"/>
    <cellStyle name="Millares 4 2 3" xfId="1300" xr:uid="{00000000-0005-0000-0000-000018050000}"/>
    <cellStyle name="Millares 4 2 3 2" xfId="1301" xr:uid="{00000000-0005-0000-0000-000019050000}"/>
    <cellStyle name="Millares 4 2 3 2 2" xfId="1302" xr:uid="{00000000-0005-0000-0000-00001A050000}"/>
    <cellStyle name="Millares 4 2 3 2 2 2" xfId="1303" xr:uid="{00000000-0005-0000-0000-00001B050000}"/>
    <cellStyle name="Millares 4 2 3 2 3" xfId="1304" xr:uid="{00000000-0005-0000-0000-00001C050000}"/>
    <cellStyle name="Millares 4 2 3 3" xfId="1305" xr:uid="{00000000-0005-0000-0000-00001D050000}"/>
    <cellStyle name="Millares 4 2 3 3 2" xfId="1306" xr:uid="{00000000-0005-0000-0000-00001E050000}"/>
    <cellStyle name="Millares 4 2 3 4" xfId="1307" xr:uid="{00000000-0005-0000-0000-00001F050000}"/>
    <cellStyle name="Millares 4 2 3 5" xfId="1308" xr:uid="{00000000-0005-0000-0000-000020050000}"/>
    <cellStyle name="Millares 4 2 3 6" xfId="1309" xr:uid="{00000000-0005-0000-0000-000021050000}"/>
    <cellStyle name="Millares 4 2 3 7" xfId="1310" xr:uid="{00000000-0005-0000-0000-000022050000}"/>
    <cellStyle name="Millares 4 2 4" xfId="1311" xr:uid="{00000000-0005-0000-0000-000023050000}"/>
    <cellStyle name="Millares 4 2 4 2" xfId="1312" xr:uid="{00000000-0005-0000-0000-000024050000}"/>
    <cellStyle name="Millares 4 2 4 2 2" xfId="1313" xr:uid="{00000000-0005-0000-0000-000025050000}"/>
    <cellStyle name="Millares 4 2 4 2 2 2" xfId="1314" xr:uid="{00000000-0005-0000-0000-000026050000}"/>
    <cellStyle name="Millares 4 2 4 2 3" xfId="1315" xr:uid="{00000000-0005-0000-0000-000027050000}"/>
    <cellStyle name="Millares 4 2 4 3" xfId="1316" xr:uid="{00000000-0005-0000-0000-000028050000}"/>
    <cellStyle name="Millares 4 2 4 3 2" xfId="1317" xr:uid="{00000000-0005-0000-0000-000029050000}"/>
    <cellStyle name="Millares 4 2 4 4" xfId="1318" xr:uid="{00000000-0005-0000-0000-00002A050000}"/>
    <cellStyle name="Millares 4 2 4 5" xfId="1319" xr:uid="{00000000-0005-0000-0000-00002B050000}"/>
    <cellStyle name="Millares 4 2 4 6" xfId="1320" xr:uid="{00000000-0005-0000-0000-00002C050000}"/>
    <cellStyle name="Millares 4 2 4 7" xfId="1321" xr:uid="{00000000-0005-0000-0000-00002D050000}"/>
    <cellStyle name="Millares 4 2 5" xfId="1322" xr:uid="{00000000-0005-0000-0000-00002E050000}"/>
    <cellStyle name="Millares 4 2 5 2" xfId="1323" xr:uid="{00000000-0005-0000-0000-00002F050000}"/>
    <cellStyle name="Millares 4 2 5 2 2" xfId="1324" xr:uid="{00000000-0005-0000-0000-000030050000}"/>
    <cellStyle name="Millares 4 2 5 3" xfId="1325" xr:uid="{00000000-0005-0000-0000-000031050000}"/>
    <cellStyle name="Millares 4 2 6" xfId="1326" xr:uid="{00000000-0005-0000-0000-000032050000}"/>
    <cellStyle name="Millares 4 2 6 2" xfId="1327" xr:uid="{00000000-0005-0000-0000-000033050000}"/>
    <cellStyle name="Millares 4 2 7" xfId="1328" xr:uid="{00000000-0005-0000-0000-000034050000}"/>
    <cellStyle name="Millares 4 2 8" xfId="1329" xr:uid="{00000000-0005-0000-0000-000035050000}"/>
    <cellStyle name="Millares 4 2 9" xfId="1330" xr:uid="{00000000-0005-0000-0000-000036050000}"/>
    <cellStyle name="Millares 4 3" xfId="1331" xr:uid="{00000000-0005-0000-0000-000037050000}"/>
    <cellStyle name="Millares 4 3 10" xfId="1332" xr:uid="{00000000-0005-0000-0000-000038050000}"/>
    <cellStyle name="Millares 4 3 2" xfId="1333" xr:uid="{00000000-0005-0000-0000-000039050000}"/>
    <cellStyle name="Millares 4 3 2 2" xfId="1334" xr:uid="{00000000-0005-0000-0000-00003A050000}"/>
    <cellStyle name="Millares 4 3 2 2 2" xfId="1335" xr:uid="{00000000-0005-0000-0000-00003B050000}"/>
    <cellStyle name="Millares 4 3 2 2 2 2" xfId="1336" xr:uid="{00000000-0005-0000-0000-00003C050000}"/>
    <cellStyle name="Millares 4 3 2 2 3" xfId="1337" xr:uid="{00000000-0005-0000-0000-00003D050000}"/>
    <cellStyle name="Millares 4 3 2 3" xfId="1338" xr:uid="{00000000-0005-0000-0000-00003E050000}"/>
    <cellStyle name="Millares 4 3 2 3 2" xfId="1339" xr:uid="{00000000-0005-0000-0000-00003F050000}"/>
    <cellStyle name="Millares 4 3 2 4" xfId="1340" xr:uid="{00000000-0005-0000-0000-000040050000}"/>
    <cellStyle name="Millares 4 3 2 5" xfId="1341" xr:uid="{00000000-0005-0000-0000-000041050000}"/>
    <cellStyle name="Millares 4 3 2 6" xfId="1342" xr:uid="{00000000-0005-0000-0000-000042050000}"/>
    <cellStyle name="Millares 4 3 2 7" xfId="1343" xr:uid="{00000000-0005-0000-0000-000043050000}"/>
    <cellStyle name="Millares 4 3 3" xfId="1344" xr:uid="{00000000-0005-0000-0000-000044050000}"/>
    <cellStyle name="Millares 4 3 3 2" xfId="1345" xr:uid="{00000000-0005-0000-0000-000045050000}"/>
    <cellStyle name="Millares 4 3 3 2 2" xfId="1346" xr:uid="{00000000-0005-0000-0000-000046050000}"/>
    <cellStyle name="Millares 4 3 3 2 2 2" xfId="1347" xr:uid="{00000000-0005-0000-0000-000047050000}"/>
    <cellStyle name="Millares 4 3 3 2 3" xfId="1348" xr:uid="{00000000-0005-0000-0000-000048050000}"/>
    <cellStyle name="Millares 4 3 3 3" xfId="1349" xr:uid="{00000000-0005-0000-0000-000049050000}"/>
    <cellStyle name="Millares 4 3 3 3 2" xfId="1350" xr:uid="{00000000-0005-0000-0000-00004A050000}"/>
    <cellStyle name="Millares 4 3 3 4" xfId="1351" xr:uid="{00000000-0005-0000-0000-00004B050000}"/>
    <cellStyle name="Millares 4 3 3 5" xfId="1352" xr:uid="{00000000-0005-0000-0000-00004C050000}"/>
    <cellStyle name="Millares 4 3 3 6" xfId="1353" xr:uid="{00000000-0005-0000-0000-00004D050000}"/>
    <cellStyle name="Millares 4 3 3 7" xfId="1354" xr:uid="{00000000-0005-0000-0000-00004E050000}"/>
    <cellStyle name="Millares 4 3 4" xfId="1355" xr:uid="{00000000-0005-0000-0000-00004F050000}"/>
    <cellStyle name="Millares 4 3 4 2" xfId="1356" xr:uid="{00000000-0005-0000-0000-000050050000}"/>
    <cellStyle name="Millares 4 3 4 2 2" xfId="1357" xr:uid="{00000000-0005-0000-0000-000051050000}"/>
    <cellStyle name="Millares 4 3 4 2 2 2" xfId="1358" xr:uid="{00000000-0005-0000-0000-000052050000}"/>
    <cellStyle name="Millares 4 3 4 2 3" xfId="1359" xr:uid="{00000000-0005-0000-0000-000053050000}"/>
    <cellStyle name="Millares 4 3 4 3" xfId="1360" xr:uid="{00000000-0005-0000-0000-000054050000}"/>
    <cellStyle name="Millares 4 3 4 3 2" xfId="1361" xr:uid="{00000000-0005-0000-0000-000055050000}"/>
    <cellStyle name="Millares 4 3 4 4" xfId="1362" xr:uid="{00000000-0005-0000-0000-000056050000}"/>
    <cellStyle name="Millares 4 3 4 5" xfId="1363" xr:uid="{00000000-0005-0000-0000-000057050000}"/>
    <cellStyle name="Millares 4 3 4 6" xfId="1364" xr:uid="{00000000-0005-0000-0000-000058050000}"/>
    <cellStyle name="Millares 4 3 4 7" xfId="1365" xr:uid="{00000000-0005-0000-0000-000059050000}"/>
    <cellStyle name="Millares 4 3 5" xfId="1366" xr:uid="{00000000-0005-0000-0000-00005A050000}"/>
    <cellStyle name="Millares 4 3 5 2" xfId="1367" xr:uid="{00000000-0005-0000-0000-00005B050000}"/>
    <cellStyle name="Millares 4 3 5 2 2" xfId="1368" xr:uid="{00000000-0005-0000-0000-00005C050000}"/>
    <cellStyle name="Millares 4 3 5 3" xfId="1369" xr:uid="{00000000-0005-0000-0000-00005D050000}"/>
    <cellStyle name="Millares 4 3 6" xfId="1370" xr:uid="{00000000-0005-0000-0000-00005E050000}"/>
    <cellStyle name="Millares 4 3 6 2" xfId="1371" xr:uid="{00000000-0005-0000-0000-00005F050000}"/>
    <cellStyle name="Millares 4 3 7" xfId="1372" xr:uid="{00000000-0005-0000-0000-000060050000}"/>
    <cellStyle name="Millares 4 3 8" xfId="1373" xr:uid="{00000000-0005-0000-0000-000061050000}"/>
    <cellStyle name="Millares 4 3 9" xfId="1374" xr:uid="{00000000-0005-0000-0000-000062050000}"/>
    <cellStyle name="Millares 4 4" xfId="1375" xr:uid="{00000000-0005-0000-0000-000063050000}"/>
    <cellStyle name="Millares 4 4 10" xfId="1376" xr:uid="{00000000-0005-0000-0000-000064050000}"/>
    <cellStyle name="Millares 4 4 2" xfId="1377" xr:uid="{00000000-0005-0000-0000-000065050000}"/>
    <cellStyle name="Millares 4 4 2 2" xfId="1378" xr:uid="{00000000-0005-0000-0000-000066050000}"/>
    <cellStyle name="Millares 4 4 2 2 2" xfId="1379" xr:uid="{00000000-0005-0000-0000-000067050000}"/>
    <cellStyle name="Millares 4 4 2 2 2 2" xfId="1380" xr:uid="{00000000-0005-0000-0000-000068050000}"/>
    <cellStyle name="Millares 4 4 2 2 3" xfId="1381" xr:uid="{00000000-0005-0000-0000-000069050000}"/>
    <cellStyle name="Millares 4 4 2 3" xfId="1382" xr:uid="{00000000-0005-0000-0000-00006A050000}"/>
    <cellStyle name="Millares 4 4 2 3 2" xfId="1383" xr:uid="{00000000-0005-0000-0000-00006B050000}"/>
    <cellStyle name="Millares 4 4 2 4" xfId="1384" xr:uid="{00000000-0005-0000-0000-00006C050000}"/>
    <cellStyle name="Millares 4 4 2 5" xfId="1385" xr:uid="{00000000-0005-0000-0000-00006D050000}"/>
    <cellStyle name="Millares 4 4 2 6" xfId="1386" xr:uid="{00000000-0005-0000-0000-00006E050000}"/>
    <cellStyle name="Millares 4 4 2 7" xfId="1387" xr:uid="{00000000-0005-0000-0000-00006F050000}"/>
    <cellStyle name="Millares 4 4 3" xfId="1388" xr:uid="{00000000-0005-0000-0000-000070050000}"/>
    <cellStyle name="Millares 4 4 3 2" xfId="1389" xr:uid="{00000000-0005-0000-0000-000071050000}"/>
    <cellStyle name="Millares 4 4 3 2 2" xfId="1390" xr:uid="{00000000-0005-0000-0000-000072050000}"/>
    <cellStyle name="Millares 4 4 3 2 2 2" xfId="1391" xr:uid="{00000000-0005-0000-0000-000073050000}"/>
    <cellStyle name="Millares 4 4 3 2 3" xfId="1392" xr:uid="{00000000-0005-0000-0000-000074050000}"/>
    <cellStyle name="Millares 4 4 3 3" xfId="1393" xr:uid="{00000000-0005-0000-0000-000075050000}"/>
    <cellStyle name="Millares 4 4 3 3 2" xfId="1394" xr:uid="{00000000-0005-0000-0000-000076050000}"/>
    <cellStyle name="Millares 4 4 3 4" xfId="1395" xr:uid="{00000000-0005-0000-0000-000077050000}"/>
    <cellStyle name="Millares 4 4 3 5" xfId="1396" xr:uid="{00000000-0005-0000-0000-000078050000}"/>
    <cellStyle name="Millares 4 4 3 6" xfId="1397" xr:uid="{00000000-0005-0000-0000-000079050000}"/>
    <cellStyle name="Millares 4 4 3 7" xfId="1398" xr:uid="{00000000-0005-0000-0000-00007A050000}"/>
    <cellStyle name="Millares 4 4 4" xfId="1399" xr:uid="{00000000-0005-0000-0000-00007B050000}"/>
    <cellStyle name="Millares 4 4 4 2" xfId="1400" xr:uid="{00000000-0005-0000-0000-00007C050000}"/>
    <cellStyle name="Millares 4 4 4 2 2" xfId="1401" xr:uid="{00000000-0005-0000-0000-00007D050000}"/>
    <cellStyle name="Millares 4 4 4 2 2 2" xfId="1402" xr:uid="{00000000-0005-0000-0000-00007E050000}"/>
    <cellStyle name="Millares 4 4 4 2 3" xfId="1403" xr:uid="{00000000-0005-0000-0000-00007F050000}"/>
    <cellStyle name="Millares 4 4 4 3" xfId="1404" xr:uid="{00000000-0005-0000-0000-000080050000}"/>
    <cellStyle name="Millares 4 4 4 3 2" xfId="1405" xr:uid="{00000000-0005-0000-0000-000081050000}"/>
    <cellStyle name="Millares 4 4 4 4" xfId="1406" xr:uid="{00000000-0005-0000-0000-000082050000}"/>
    <cellStyle name="Millares 4 4 4 5" xfId="1407" xr:uid="{00000000-0005-0000-0000-000083050000}"/>
    <cellStyle name="Millares 4 4 4 6" xfId="1408" xr:uid="{00000000-0005-0000-0000-000084050000}"/>
    <cellStyle name="Millares 4 4 4 7" xfId="1409" xr:uid="{00000000-0005-0000-0000-000085050000}"/>
    <cellStyle name="Millares 4 4 5" xfId="1410" xr:uid="{00000000-0005-0000-0000-000086050000}"/>
    <cellStyle name="Millares 4 4 5 2" xfId="1411" xr:uid="{00000000-0005-0000-0000-000087050000}"/>
    <cellStyle name="Millares 4 4 5 2 2" xfId="1412" xr:uid="{00000000-0005-0000-0000-000088050000}"/>
    <cellStyle name="Millares 4 4 5 3" xfId="1413" xr:uid="{00000000-0005-0000-0000-000089050000}"/>
    <cellStyle name="Millares 4 4 6" xfId="1414" xr:uid="{00000000-0005-0000-0000-00008A050000}"/>
    <cellStyle name="Millares 4 4 6 2" xfId="1415" xr:uid="{00000000-0005-0000-0000-00008B050000}"/>
    <cellStyle name="Millares 4 4 7" xfId="1416" xr:uid="{00000000-0005-0000-0000-00008C050000}"/>
    <cellStyle name="Millares 4 4 8" xfId="1417" xr:uid="{00000000-0005-0000-0000-00008D050000}"/>
    <cellStyle name="Millares 4 4 9" xfId="1418" xr:uid="{00000000-0005-0000-0000-00008E050000}"/>
    <cellStyle name="Millares 4 5" xfId="1419" xr:uid="{00000000-0005-0000-0000-00008F050000}"/>
    <cellStyle name="Millares 4 5 10" xfId="1420" xr:uid="{00000000-0005-0000-0000-000090050000}"/>
    <cellStyle name="Millares 4 5 2" xfId="1421" xr:uid="{00000000-0005-0000-0000-000091050000}"/>
    <cellStyle name="Millares 4 5 2 2" xfId="1422" xr:uid="{00000000-0005-0000-0000-000092050000}"/>
    <cellStyle name="Millares 4 5 2 2 2" xfId="1423" xr:uid="{00000000-0005-0000-0000-000093050000}"/>
    <cellStyle name="Millares 4 5 2 2 2 2" xfId="1424" xr:uid="{00000000-0005-0000-0000-000094050000}"/>
    <cellStyle name="Millares 4 5 2 2 3" xfId="1425" xr:uid="{00000000-0005-0000-0000-000095050000}"/>
    <cellStyle name="Millares 4 5 2 3" xfId="1426" xr:uid="{00000000-0005-0000-0000-000096050000}"/>
    <cellStyle name="Millares 4 5 2 3 2" xfId="1427" xr:uid="{00000000-0005-0000-0000-000097050000}"/>
    <cellStyle name="Millares 4 5 2 4" xfId="1428" xr:uid="{00000000-0005-0000-0000-000098050000}"/>
    <cellStyle name="Millares 4 5 2 5" xfId="1429" xr:uid="{00000000-0005-0000-0000-000099050000}"/>
    <cellStyle name="Millares 4 5 2 6" xfId="1430" xr:uid="{00000000-0005-0000-0000-00009A050000}"/>
    <cellStyle name="Millares 4 5 2 7" xfId="1431" xr:uid="{00000000-0005-0000-0000-00009B050000}"/>
    <cellStyle name="Millares 4 5 3" xfId="1432" xr:uid="{00000000-0005-0000-0000-00009C050000}"/>
    <cellStyle name="Millares 4 5 3 2" xfId="1433" xr:uid="{00000000-0005-0000-0000-00009D050000}"/>
    <cellStyle name="Millares 4 5 3 2 2" xfId="1434" xr:uid="{00000000-0005-0000-0000-00009E050000}"/>
    <cellStyle name="Millares 4 5 3 2 2 2" xfId="1435" xr:uid="{00000000-0005-0000-0000-00009F050000}"/>
    <cellStyle name="Millares 4 5 3 2 3" xfId="1436" xr:uid="{00000000-0005-0000-0000-0000A0050000}"/>
    <cellStyle name="Millares 4 5 3 3" xfId="1437" xr:uid="{00000000-0005-0000-0000-0000A1050000}"/>
    <cellStyle name="Millares 4 5 3 3 2" xfId="1438" xr:uid="{00000000-0005-0000-0000-0000A2050000}"/>
    <cellStyle name="Millares 4 5 3 4" xfId="1439" xr:uid="{00000000-0005-0000-0000-0000A3050000}"/>
    <cellStyle name="Millares 4 5 3 5" xfId="1440" xr:uid="{00000000-0005-0000-0000-0000A4050000}"/>
    <cellStyle name="Millares 4 5 3 6" xfId="1441" xr:uid="{00000000-0005-0000-0000-0000A5050000}"/>
    <cellStyle name="Millares 4 5 3 7" xfId="1442" xr:uid="{00000000-0005-0000-0000-0000A6050000}"/>
    <cellStyle name="Millares 4 5 4" xfId="1443" xr:uid="{00000000-0005-0000-0000-0000A7050000}"/>
    <cellStyle name="Millares 4 5 4 2" xfId="1444" xr:uid="{00000000-0005-0000-0000-0000A8050000}"/>
    <cellStyle name="Millares 4 5 4 2 2" xfId="1445" xr:uid="{00000000-0005-0000-0000-0000A9050000}"/>
    <cellStyle name="Millares 4 5 4 2 2 2" xfId="1446" xr:uid="{00000000-0005-0000-0000-0000AA050000}"/>
    <cellStyle name="Millares 4 5 4 2 3" xfId="1447" xr:uid="{00000000-0005-0000-0000-0000AB050000}"/>
    <cellStyle name="Millares 4 5 4 3" xfId="1448" xr:uid="{00000000-0005-0000-0000-0000AC050000}"/>
    <cellStyle name="Millares 4 5 4 3 2" xfId="1449" xr:uid="{00000000-0005-0000-0000-0000AD050000}"/>
    <cellStyle name="Millares 4 5 4 4" xfId="1450" xr:uid="{00000000-0005-0000-0000-0000AE050000}"/>
    <cellStyle name="Millares 4 5 4 5" xfId="1451" xr:uid="{00000000-0005-0000-0000-0000AF050000}"/>
    <cellStyle name="Millares 4 5 4 6" xfId="1452" xr:uid="{00000000-0005-0000-0000-0000B0050000}"/>
    <cellStyle name="Millares 4 5 4 7" xfId="1453" xr:uid="{00000000-0005-0000-0000-0000B1050000}"/>
    <cellStyle name="Millares 4 5 5" xfId="1454" xr:uid="{00000000-0005-0000-0000-0000B2050000}"/>
    <cellStyle name="Millares 4 5 5 2" xfId="1455" xr:uid="{00000000-0005-0000-0000-0000B3050000}"/>
    <cellStyle name="Millares 4 5 5 2 2" xfId="1456" xr:uid="{00000000-0005-0000-0000-0000B4050000}"/>
    <cellStyle name="Millares 4 5 5 3" xfId="1457" xr:uid="{00000000-0005-0000-0000-0000B5050000}"/>
    <cellStyle name="Millares 4 5 6" xfId="1458" xr:uid="{00000000-0005-0000-0000-0000B6050000}"/>
    <cellStyle name="Millares 4 5 6 2" xfId="1459" xr:uid="{00000000-0005-0000-0000-0000B7050000}"/>
    <cellStyle name="Millares 4 5 7" xfId="1460" xr:uid="{00000000-0005-0000-0000-0000B8050000}"/>
    <cellStyle name="Millares 4 5 8" xfId="1461" xr:uid="{00000000-0005-0000-0000-0000B9050000}"/>
    <cellStyle name="Millares 4 5 9" xfId="1462" xr:uid="{00000000-0005-0000-0000-0000BA050000}"/>
    <cellStyle name="Millares 4 6" xfId="1463" xr:uid="{00000000-0005-0000-0000-0000BB050000}"/>
    <cellStyle name="Millares 4 6 10" xfId="1464" xr:uid="{00000000-0005-0000-0000-0000BC050000}"/>
    <cellStyle name="Millares 4 6 2" xfId="1465" xr:uid="{00000000-0005-0000-0000-0000BD050000}"/>
    <cellStyle name="Millares 4 6 2 2" xfId="1466" xr:uid="{00000000-0005-0000-0000-0000BE050000}"/>
    <cellStyle name="Millares 4 6 2 2 2" xfId="1467" xr:uid="{00000000-0005-0000-0000-0000BF050000}"/>
    <cellStyle name="Millares 4 6 2 2 2 2" xfId="1468" xr:uid="{00000000-0005-0000-0000-0000C0050000}"/>
    <cellStyle name="Millares 4 6 2 2 3" xfId="1469" xr:uid="{00000000-0005-0000-0000-0000C1050000}"/>
    <cellStyle name="Millares 4 6 2 3" xfId="1470" xr:uid="{00000000-0005-0000-0000-0000C2050000}"/>
    <cellStyle name="Millares 4 6 2 3 2" xfId="1471" xr:uid="{00000000-0005-0000-0000-0000C3050000}"/>
    <cellStyle name="Millares 4 6 2 4" xfId="1472" xr:uid="{00000000-0005-0000-0000-0000C4050000}"/>
    <cellStyle name="Millares 4 6 2 5" xfId="1473" xr:uid="{00000000-0005-0000-0000-0000C5050000}"/>
    <cellStyle name="Millares 4 6 2 6" xfId="1474" xr:uid="{00000000-0005-0000-0000-0000C6050000}"/>
    <cellStyle name="Millares 4 6 2 7" xfId="1475" xr:uid="{00000000-0005-0000-0000-0000C7050000}"/>
    <cellStyle name="Millares 4 6 3" xfId="1476" xr:uid="{00000000-0005-0000-0000-0000C8050000}"/>
    <cellStyle name="Millares 4 6 3 2" xfId="1477" xr:uid="{00000000-0005-0000-0000-0000C9050000}"/>
    <cellStyle name="Millares 4 6 3 2 2" xfId="1478" xr:uid="{00000000-0005-0000-0000-0000CA050000}"/>
    <cellStyle name="Millares 4 6 3 2 2 2" xfId="1479" xr:uid="{00000000-0005-0000-0000-0000CB050000}"/>
    <cellStyle name="Millares 4 6 3 2 3" xfId="1480" xr:uid="{00000000-0005-0000-0000-0000CC050000}"/>
    <cellStyle name="Millares 4 6 3 3" xfId="1481" xr:uid="{00000000-0005-0000-0000-0000CD050000}"/>
    <cellStyle name="Millares 4 6 3 3 2" xfId="1482" xr:uid="{00000000-0005-0000-0000-0000CE050000}"/>
    <cellStyle name="Millares 4 6 3 4" xfId="1483" xr:uid="{00000000-0005-0000-0000-0000CF050000}"/>
    <cellStyle name="Millares 4 6 3 5" xfId="1484" xr:uid="{00000000-0005-0000-0000-0000D0050000}"/>
    <cellStyle name="Millares 4 6 3 6" xfId="1485" xr:uid="{00000000-0005-0000-0000-0000D1050000}"/>
    <cellStyle name="Millares 4 6 3 7" xfId="1486" xr:uid="{00000000-0005-0000-0000-0000D2050000}"/>
    <cellStyle name="Millares 4 6 4" xfId="1487" xr:uid="{00000000-0005-0000-0000-0000D3050000}"/>
    <cellStyle name="Millares 4 6 4 2" xfId="1488" xr:uid="{00000000-0005-0000-0000-0000D4050000}"/>
    <cellStyle name="Millares 4 6 4 2 2" xfId="1489" xr:uid="{00000000-0005-0000-0000-0000D5050000}"/>
    <cellStyle name="Millares 4 6 4 2 2 2" xfId="1490" xr:uid="{00000000-0005-0000-0000-0000D6050000}"/>
    <cellStyle name="Millares 4 6 4 2 3" xfId="1491" xr:uid="{00000000-0005-0000-0000-0000D7050000}"/>
    <cellStyle name="Millares 4 6 4 3" xfId="1492" xr:uid="{00000000-0005-0000-0000-0000D8050000}"/>
    <cellStyle name="Millares 4 6 4 3 2" xfId="1493" xr:uid="{00000000-0005-0000-0000-0000D9050000}"/>
    <cellStyle name="Millares 4 6 4 4" xfId="1494" xr:uid="{00000000-0005-0000-0000-0000DA050000}"/>
    <cellStyle name="Millares 4 6 4 5" xfId="1495" xr:uid="{00000000-0005-0000-0000-0000DB050000}"/>
    <cellStyle name="Millares 4 6 4 6" xfId="1496" xr:uid="{00000000-0005-0000-0000-0000DC050000}"/>
    <cellStyle name="Millares 4 6 4 7" xfId="1497" xr:uid="{00000000-0005-0000-0000-0000DD050000}"/>
    <cellStyle name="Millares 4 6 5" xfId="1498" xr:uid="{00000000-0005-0000-0000-0000DE050000}"/>
    <cellStyle name="Millares 4 6 5 2" xfId="1499" xr:uid="{00000000-0005-0000-0000-0000DF050000}"/>
    <cellStyle name="Millares 4 6 5 2 2" xfId="1500" xr:uid="{00000000-0005-0000-0000-0000E0050000}"/>
    <cellStyle name="Millares 4 6 5 3" xfId="1501" xr:uid="{00000000-0005-0000-0000-0000E1050000}"/>
    <cellStyle name="Millares 4 6 6" xfId="1502" xr:uid="{00000000-0005-0000-0000-0000E2050000}"/>
    <cellStyle name="Millares 4 6 6 2" xfId="1503" xr:uid="{00000000-0005-0000-0000-0000E3050000}"/>
    <cellStyle name="Millares 4 6 7" xfId="1504" xr:uid="{00000000-0005-0000-0000-0000E4050000}"/>
    <cellStyle name="Millares 4 6 8" xfId="1505" xr:uid="{00000000-0005-0000-0000-0000E5050000}"/>
    <cellStyle name="Millares 4 6 9" xfId="1506" xr:uid="{00000000-0005-0000-0000-0000E6050000}"/>
    <cellStyle name="Millares 4 7" xfId="1507" xr:uid="{00000000-0005-0000-0000-0000E7050000}"/>
    <cellStyle name="Millares 4 8" xfId="1508" xr:uid="{00000000-0005-0000-0000-0000E8050000}"/>
    <cellStyle name="Millares 5" xfId="1509" xr:uid="{00000000-0005-0000-0000-0000E9050000}"/>
    <cellStyle name="Millares 5 2" xfId="1510" xr:uid="{00000000-0005-0000-0000-0000EA050000}"/>
    <cellStyle name="Millares 5 3" xfId="1511" xr:uid="{00000000-0005-0000-0000-0000EB050000}"/>
    <cellStyle name="Millares 5 4" xfId="1512" xr:uid="{00000000-0005-0000-0000-0000EC050000}"/>
    <cellStyle name="Millares 5 5" xfId="1513" xr:uid="{00000000-0005-0000-0000-0000ED050000}"/>
    <cellStyle name="Millares 6" xfId="1514" xr:uid="{00000000-0005-0000-0000-0000EE050000}"/>
    <cellStyle name="Millares 6 2" xfId="1515" xr:uid="{00000000-0005-0000-0000-0000EF050000}"/>
    <cellStyle name="Millares 6 3" xfId="1516" xr:uid="{00000000-0005-0000-0000-0000F0050000}"/>
    <cellStyle name="Millares 7" xfId="1517" xr:uid="{00000000-0005-0000-0000-0000F1050000}"/>
    <cellStyle name="Millares 7 2" xfId="1518" xr:uid="{00000000-0005-0000-0000-0000F2050000}"/>
    <cellStyle name="Millares 7 2 2" xfId="1519" xr:uid="{00000000-0005-0000-0000-0000F3050000}"/>
    <cellStyle name="Millares 7 2 2 2" xfId="1520" xr:uid="{00000000-0005-0000-0000-0000F4050000}"/>
    <cellStyle name="Millares 7 2 2 2 2" xfId="1521" xr:uid="{00000000-0005-0000-0000-0000F5050000}"/>
    <cellStyle name="Millares 7 2 2 3" xfId="1522" xr:uid="{00000000-0005-0000-0000-0000F6050000}"/>
    <cellStyle name="Millares 7 2 3" xfId="1523" xr:uid="{00000000-0005-0000-0000-0000F7050000}"/>
    <cellStyle name="Millares 7 2 3 2" xfId="1524" xr:uid="{00000000-0005-0000-0000-0000F8050000}"/>
    <cellStyle name="Millares 7 2 3 2 2" xfId="1525" xr:uid="{00000000-0005-0000-0000-0000F9050000}"/>
    <cellStyle name="Millares 7 2 4" xfId="1526" xr:uid="{00000000-0005-0000-0000-0000FA050000}"/>
    <cellStyle name="Millares 7 2 5" xfId="1527" xr:uid="{00000000-0005-0000-0000-0000FB050000}"/>
    <cellStyle name="Millares 7 2 6" xfId="1528" xr:uid="{00000000-0005-0000-0000-0000FC050000}"/>
    <cellStyle name="Millares 7 2 7" xfId="1529" xr:uid="{00000000-0005-0000-0000-0000FD050000}"/>
    <cellStyle name="Millares 7 2_Sheet2" xfId="1530" xr:uid="{00000000-0005-0000-0000-0000FE050000}"/>
    <cellStyle name="Millares 7 3" xfId="1531" xr:uid="{00000000-0005-0000-0000-0000FF050000}"/>
    <cellStyle name="Millares 7 4" xfId="1532" xr:uid="{00000000-0005-0000-0000-000000060000}"/>
    <cellStyle name="Millares 8" xfId="1533" xr:uid="{00000000-0005-0000-0000-000001060000}"/>
    <cellStyle name="Millares 8 2" xfId="1534" xr:uid="{00000000-0005-0000-0000-000002060000}"/>
    <cellStyle name="Millares 8 2 2" xfId="1535" xr:uid="{00000000-0005-0000-0000-000003060000}"/>
    <cellStyle name="Millares 8 2 2 2" xfId="1536" xr:uid="{00000000-0005-0000-0000-000004060000}"/>
    <cellStyle name="Millares 8 2 3" xfId="1537" xr:uid="{00000000-0005-0000-0000-000005060000}"/>
    <cellStyle name="Millares 8 2 4" xfId="1538" xr:uid="{00000000-0005-0000-0000-000006060000}"/>
    <cellStyle name="Millares 8 3" xfId="1539" xr:uid="{00000000-0005-0000-0000-000007060000}"/>
    <cellStyle name="Millares 8 3 2" xfId="1540" xr:uid="{00000000-0005-0000-0000-000008060000}"/>
    <cellStyle name="Millares 8 4" xfId="1541" xr:uid="{00000000-0005-0000-0000-000009060000}"/>
    <cellStyle name="Millares 8 5" xfId="1542" xr:uid="{00000000-0005-0000-0000-00000A060000}"/>
    <cellStyle name="Millares 8 6" xfId="1543" xr:uid="{00000000-0005-0000-0000-00000B060000}"/>
    <cellStyle name="Millares 8_Sheet2" xfId="1544" xr:uid="{00000000-0005-0000-0000-00000C060000}"/>
    <cellStyle name="Millares 9" xfId="1545" xr:uid="{00000000-0005-0000-0000-00000D060000}"/>
    <cellStyle name="Millares 9 2" xfId="1546" xr:uid="{00000000-0005-0000-0000-00000E060000}"/>
    <cellStyle name="Millares 9 2 2" xfId="1547" xr:uid="{00000000-0005-0000-0000-00000F060000}"/>
    <cellStyle name="Millares 9 3" xfId="1548" xr:uid="{00000000-0005-0000-0000-000010060000}"/>
    <cellStyle name="Millares 9 4" xfId="1549" xr:uid="{00000000-0005-0000-0000-000011060000}"/>
    <cellStyle name="Moneda 10" xfId="1605" xr:uid="{00000000-0005-0000-0000-000049060000}"/>
    <cellStyle name="Moneda 10 2" xfId="1606" xr:uid="{00000000-0005-0000-0000-00004A060000}"/>
    <cellStyle name="Moneda 10 3" xfId="1607" xr:uid="{00000000-0005-0000-0000-00004B060000}"/>
    <cellStyle name="Moneda 10 4" xfId="1608" xr:uid="{00000000-0005-0000-0000-00004C060000}"/>
    <cellStyle name="Moneda 11" xfId="1609" xr:uid="{00000000-0005-0000-0000-00004D060000}"/>
    <cellStyle name="Moneda 11 2" xfId="1610" xr:uid="{00000000-0005-0000-0000-00004E060000}"/>
    <cellStyle name="Moneda 11 3" xfId="1611" xr:uid="{00000000-0005-0000-0000-00004F060000}"/>
    <cellStyle name="Moneda 11 4" xfId="1612" xr:uid="{00000000-0005-0000-0000-000050060000}"/>
    <cellStyle name="Moneda 12" xfId="1613" xr:uid="{00000000-0005-0000-0000-000051060000}"/>
    <cellStyle name="Moneda 12 2" xfId="1614" xr:uid="{00000000-0005-0000-0000-000052060000}"/>
    <cellStyle name="Moneda 12 3" xfId="1615" xr:uid="{00000000-0005-0000-0000-000053060000}"/>
    <cellStyle name="Moneda 12 4" xfId="1616" xr:uid="{00000000-0005-0000-0000-000054060000}"/>
    <cellStyle name="Moneda 13" xfId="1617" xr:uid="{00000000-0005-0000-0000-000055060000}"/>
    <cellStyle name="Moneda 13 2" xfId="1618" xr:uid="{00000000-0005-0000-0000-000056060000}"/>
    <cellStyle name="Moneda 13 3" xfId="1619" xr:uid="{00000000-0005-0000-0000-000057060000}"/>
    <cellStyle name="Moneda 13 4" xfId="1620" xr:uid="{00000000-0005-0000-0000-000058060000}"/>
    <cellStyle name="Moneda 14" xfId="1621" xr:uid="{00000000-0005-0000-0000-000059060000}"/>
    <cellStyle name="Moneda 14 2" xfId="1622" xr:uid="{00000000-0005-0000-0000-00005A060000}"/>
    <cellStyle name="Moneda 15" xfId="1623" xr:uid="{00000000-0005-0000-0000-00005B060000}"/>
    <cellStyle name="Moneda 2" xfId="1624" xr:uid="{00000000-0005-0000-0000-00005C060000}"/>
    <cellStyle name="Moneda 2 2" xfId="1625" xr:uid="{00000000-0005-0000-0000-00005D060000}"/>
    <cellStyle name="Moneda 2 2 2" xfId="1626" xr:uid="{00000000-0005-0000-0000-00005E060000}"/>
    <cellStyle name="Moneda 2 2 2 2" xfId="1627" xr:uid="{00000000-0005-0000-0000-00005F060000}"/>
    <cellStyle name="Moneda 2 2 2 3" xfId="1628" xr:uid="{00000000-0005-0000-0000-000060060000}"/>
    <cellStyle name="Moneda 2 2 3" xfId="1629" xr:uid="{00000000-0005-0000-0000-000061060000}"/>
    <cellStyle name="Moneda 2 2 4" xfId="1630" xr:uid="{00000000-0005-0000-0000-000062060000}"/>
    <cellStyle name="Moneda 2 3" xfId="1631" xr:uid="{00000000-0005-0000-0000-000063060000}"/>
    <cellStyle name="Moneda 2 3 2" xfId="1632" xr:uid="{00000000-0005-0000-0000-000064060000}"/>
    <cellStyle name="Moneda 2 3 3" xfId="1633" xr:uid="{00000000-0005-0000-0000-000065060000}"/>
    <cellStyle name="Moneda 2 4" xfId="1634" xr:uid="{00000000-0005-0000-0000-000066060000}"/>
    <cellStyle name="Moneda 2 4 2" xfId="1635" xr:uid="{00000000-0005-0000-0000-000067060000}"/>
    <cellStyle name="Moneda 2 5" xfId="1636" xr:uid="{00000000-0005-0000-0000-000068060000}"/>
    <cellStyle name="Moneda 2 5 2" xfId="1637" xr:uid="{00000000-0005-0000-0000-000069060000}"/>
    <cellStyle name="Moneda 2 5 3" xfId="1638" xr:uid="{00000000-0005-0000-0000-00006A060000}"/>
    <cellStyle name="Moneda 2 6" xfId="1639" xr:uid="{00000000-0005-0000-0000-00006B060000}"/>
    <cellStyle name="Moneda 2 7" xfId="1640" xr:uid="{00000000-0005-0000-0000-00006C060000}"/>
    <cellStyle name="Moneda 2 8" xfId="1641" xr:uid="{00000000-0005-0000-0000-00006D060000}"/>
    <cellStyle name="Moneda 2_Sheet2" xfId="1642" xr:uid="{00000000-0005-0000-0000-00006E060000}"/>
    <cellStyle name="Moneda 3" xfId="1643" xr:uid="{00000000-0005-0000-0000-00006F060000}"/>
    <cellStyle name="Moneda 3 2" xfId="1644" xr:uid="{00000000-0005-0000-0000-000070060000}"/>
    <cellStyle name="Moneda 3 2 2" xfId="1645" xr:uid="{00000000-0005-0000-0000-000071060000}"/>
    <cellStyle name="Moneda 3 3" xfId="1646" xr:uid="{00000000-0005-0000-0000-000072060000}"/>
    <cellStyle name="Moneda 3 3 2" xfId="1647" xr:uid="{00000000-0005-0000-0000-000073060000}"/>
    <cellStyle name="Moneda 3 4" xfId="1648" xr:uid="{00000000-0005-0000-0000-000074060000}"/>
    <cellStyle name="Moneda 4" xfId="1649" xr:uid="{00000000-0005-0000-0000-000075060000}"/>
    <cellStyle name="Moneda 4 2" xfId="1650" xr:uid="{00000000-0005-0000-0000-000076060000}"/>
    <cellStyle name="Moneda 4 3" xfId="1651" xr:uid="{00000000-0005-0000-0000-000077060000}"/>
    <cellStyle name="Moneda 5" xfId="1652" xr:uid="{00000000-0005-0000-0000-000078060000}"/>
    <cellStyle name="Moneda 5 2" xfId="1653" xr:uid="{00000000-0005-0000-0000-000079060000}"/>
    <cellStyle name="Moneda 6" xfId="1654" xr:uid="{00000000-0005-0000-0000-00007A060000}"/>
    <cellStyle name="Moneda 6 2" xfId="1655" xr:uid="{00000000-0005-0000-0000-00007B060000}"/>
    <cellStyle name="Moneda 7" xfId="1656" xr:uid="{00000000-0005-0000-0000-00007C060000}"/>
    <cellStyle name="Moneda 7 2" xfId="1657" xr:uid="{00000000-0005-0000-0000-00007D060000}"/>
    <cellStyle name="Moneda 8" xfId="1658" xr:uid="{00000000-0005-0000-0000-00007E060000}"/>
    <cellStyle name="Moneda 8 2" xfId="1659" xr:uid="{00000000-0005-0000-0000-00007F060000}"/>
    <cellStyle name="Moneda 9" xfId="1660" xr:uid="{00000000-0005-0000-0000-000080060000}"/>
    <cellStyle name="Moneda 9 2" xfId="1661" xr:uid="{00000000-0005-0000-0000-000081060000}"/>
    <cellStyle name="Moneda 9 3" xfId="1662" xr:uid="{00000000-0005-0000-0000-000082060000}"/>
    <cellStyle name="Moneda 9 4" xfId="1663" xr:uid="{00000000-0005-0000-0000-000083060000}"/>
    <cellStyle name="Neutral 2" xfId="1664" xr:uid="{00000000-0005-0000-0000-000084060000}"/>
    <cellStyle name="Neutral 2 2" xfId="1665" xr:uid="{00000000-0005-0000-0000-000085060000}"/>
    <cellStyle name="Neutral 2 2 2" xfId="1666" xr:uid="{00000000-0005-0000-0000-000086060000}"/>
    <cellStyle name="Neutral 2 2 3" xfId="1667" xr:uid="{00000000-0005-0000-0000-000087060000}"/>
    <cellStyle name="Neutral 2 3" xfId="1668" xr:uid="{00000000-0005-0000-0000-000088060000}"/>
    <cellStyle name="Neutral 2 4" xfId="1669" xr:uid="{00000000-0005-0000-0000-000089060000}"/>
    <cellStyle name="Neutral 2 5" xfId="1670" xr:uid="{00000000-0005-0000-0000-00008A060000}"/>
    <cellStyle name="Neutral 3" xfId="1671" xr:uid="{00000000-0005-0000-0000-00008B060000}"/>
    <cellStyle name="Neutral 3 2" xfId="1672" xr:uid="{00000000-0005-0000-0000-00008C060000}"/>
    <cellStyle name="Neutral 3 3" xfId="1673" xr:uid="{00000000-0005-0000-0000-00008D060000}"/>
    <cellStyle name="Neutral 3 4" xfId="1674" xr:uid="{00000000-0005-0000-0000-00008E060000}"/>
    <cellStyle name="Neutral 4" xfId="1675" xr:uid="{00000000-0005-0000-0000-00008F060000}"/>
    <cellStyle name="Neutral 4 2" xfId="1676" xr:uid="{00000000-0005-0000-0000-000090060000}"/>
    <cellStyle name="Neutral 5" xfId="1677" xr:uid="{00000000-0005-0000-0000-000091060000}"/>
    <cellStyle name="Neutral 6" xfId="1678" xr:uid="{00000000-0005-0000-0000-000092060000}"/>
    <cellStyle name="No-definido" xfId="1679" xr:uid="{00000000-0005-0000-0000-000093060000}"/>
    <cellStyle name="No-definido 2" xfId="1680" xr:uid="{00000000-0005-0000-0000-000094060000}"/>
    <cellStyle name="No-definido 3" xfId="1681" xr:uid="{00000000-0005-0000-0000-000095060000}"/>
    <cellStyle name="No-definido_001- PRESUPUESTO AILA  (26 DE JULIO DEL 2010)" xfId="1682" xr:uid="{00000000-0005-0000-0000-000096060000}"/>
    <cellStyle name="Normal" xfId="0" builtinId="0"/>
    <cellStyle name="Normal 10" xfId="1683" xr:uid="{00000000-0005-0000-0000-000097060000}"/>
    <cellStyle name="Normal 10 10" xfId="1684" xr:uid="{00000000-0005-0000-0000-000098060000}"/>
    <cellStyle name="Normal 10 10 2" xfId="1685" xr:uid="{00000000-0005-0000-0000-000099060000}"/>
    <cellStyle name="Normal 10 10 3" xfId="1686" xr:uid="{00000000-0005-0000-0000-00009A060000}"/>
    <cellStyle name="Normal 10 2" xfId="1687" xr:uid="{00000000-0005-0000-0000-00009B060000}"/>
    <cellStyle name="Normal 10 3" xfId="1688" xr:uid="{00000000-0005-0000-0000-00009C060000}"/>
    <cellStyle name="Normal 11" xfId="1689" xr:uid="{00000000-0005-0000-0000-00009D060000}"/>
    <cellStyle name="Normal 11 2" xfId="1690" xr:uid="{00000000-0005-0000-0000-00009E060000}"/>
    <cellStyle name="Normal 11 3" xfId="1691" xr:uid="{00000000-0005-0000-0000-00009F060000}"/>
    <cellStyle name="Normal 11 4" xfId="1692" xr:uid="{00000000-0005-0000-0000-0000A0060000}"/>
    <cellStyle name="Normal 12" xfId="1693" xr:uid="{00000000-0005-0000-0000-0000A1060000}"/>
    <cellStyle name="Normal 13" xfId="1694" xr:uid="{00000000-0005-0000-0000-0000A2060000}"/>
    <cellStyle name="Normal 137" xfId="1695" xr:uid="{00000000-0005-0000-0000-0000A3060000}"/>
    <cellStyle name="Normal 14" xfId="1696" xr:uid="{00000000-0005-0000-0000-0000A4060000}"/>
    <cellStyle name="Normal 14 2" xfId="1697" xr:uid="{00000000-0005-0000-0000-0000A5060000}"/>
    <cellStyle name="Normal 14 2 2" xfId="1698" xr:uid="{00000000-0005-0000-0000-0000A6060000}"/>
    <cellStyle name="Normal 14 3" xfId="1699" xr:uid="{00000000-0005-0000-0000-0000A7060000}"/>
    <cellStyle name="Normal 14 3 2" xfId="1700" xr:uid="{00000000-0005-0000-0000-0000A8060000}"/>
    <cellStyle name="Normal 14 4" xfId="1701" xr:uid="{00000000-0005-0000-0000-0000A9060000}"/>
    <cellStyle name="Normal 15" xfId="1702" xr:uid="{00000000-0005-0000-0000-0000AA060000}"/>
    <cellStyle name="Normal 15 2" xfId="1703" xr:uid="{00000000-0005-0000-0000-0000AB060000}"/>
    <cellStyle name="Normal 15 2 2" xfId="1704" xr:uid="{00000000-0005-0000-0000-0000AC060000}"/>
    <cellStyle name="Normal 15 3" xfId="1705" xr:uid="{00000000-0005-0000-0000-0000AD060000}"/>
    <cellStyle name="Normal 15 4" xfId="1706" xr:uid="{00000000-0005-0000-0000-0000AE060000}"/>
    <cellStyle name="Normal 15 4 2" xfId="1707" xr:uid="{00000000-0005-0000-0000-0000AF060000}"/>
    <cellStyle name="Normal 16" xfId="1708" xr:uid="{00000000-0005-0000-0000-0000B0060000}"/>
    <cellStyle name="Normal 16 2" xfId="1709" xr:uid="{00000000-0005-0000-0000-0000B1060000}"/>
    <cellStyle name="Normal 17" xfId="1710" xr:uid="{00000000-0005-0000-0000-0000B2060000}"/>
    <cellStyle name="Normal 18" xfId="1711" xr:uid="{00000000-0005-0000-0000-0000B3060000}"/>
    <cellStyle name="Normal 19" xfId="1712" xr:uid="{00000000-0005-0000-0000-0000B4060000}"/>
    <cellStyle name="Normal 2" xfId="1713" xr:uid="{00000000-0005-0000-0000-0000B5060000}"/>
    <cellStyle name="Normal 2 10 2" xfId="1714" xr:uid="{00000000-0005-0000-0000-0000B6060000}"/>
    <cellStyle name="Normal 2 10 3" xfId="1715" xr:uid="{00000000-0005-0000-0000-0000B7060000}"/>
    <cellStyle name="Normal 2 10 3 2" xfId="1716" xr:uid="{00000000-0005-0000-0000-0000B8060000}"/>
    <cellStyle name="Normal 2 11 2" xfId="1717" xr:uid="{00000000-0005-0000-0000-0000B9060000}"/>
    <cellStyle name="Normal 2 2" xfId="1718" xr:uid="{00000000-0005-0000-0000-0000BA060000}"/>
    <cellStyle name="Normal 2 2 10" xfId="1719" xr:uid="{00000000-0005-0000-0000-0000BB060000}"/>
    <cellStyle name="Normal 2 2 11" xfId="1720" xr:uid="{00000000-0005-0000-0000-0000BC060000}"/>
    <cellStyle name="Normal 2 2 12" xfId="1721" xr:uid="{00000000-0005-0000-0000-0000BD060000}"/>
    <cellStyle name="Normal 2 2 2" xfId="1722" xr:uid="{00000000-0005-0000-0000-0000BE060000}"/>
    <cellStyle name="Normal 2 2 2 2" xfId="1723" xr:uid="{00000000-0005-0000-0000-0000BF060000}"/>
    <cellStyle name="Normal 2 2 2 2 2" xfId="1724" xr:uid="{00000000-0005-0000-0000-0000C0060000}"/>
    <cellStyle name="Normal 2 2 2 2 3" xfId="1725" xr:uid="{00000000-0005-0000-0000-0000C1060000}"/>
    <cellStyle name="Normal 2 2 2 3" xfId="1726" xr:uid="{00000000-0005-0000-0000-0000C2060000}"/>
    <cellStyle name="Normal 2 2 2 3 2" xfId="1727" xr:uid="{00000000-0005-0000-0000-0000C3060000}"/>
    <cellStyle name="Normal 2 2 2 3 2 2" xfId="1728" xr:uid="{00000000-0005-0000-0000-0000C4060000}"/>
    <cellStyle name="Normal 2 2 2 3 2 2 2" xfId="1729" xr:uid="{00000000-0005-0000-0000-0000C5060000}"/>
    <cellStyle name="Normal 2 2 2 3 2 3" xfId="1730" xr:uid="{00000000-0005-0000-0000-0000C6060000}"/>
    <cellStyle name="Normal 2 2 2 3 2 3 2" xfId="1731" xr:uid="{00000000-0005-0000-0000-0000C7060000}"/>
    <cellStyle name="Normal 2 2 2 3 2 4" xfId="1732" xr:uid="{00000000-0005-0000-0000-0000C8060000}"/>
    <cellStyle name="Normal 2 2 2 3 3" xfId="1733" xr:uid="{00000000-0005-0000-0000-0000C9060000}"/>
    <cellStyle name="Normal 2 2 2 3 3 2" xfId="1734" xr:uid="{00000000-0005-0000-0000-0000CA060000}"/>
    <cellStyle name="Normal 2 2 2 3 3 2 2" xfId="1735" xr:uid="{00000000-0005-0000-0000-0000CB060000}"/>
    <cellStyle name="Normal 2 2 2 3 3 3" xfId="1736" xr:uid="{00000000-0005-0000-0000-0000CC060000}"/>
    <cellStyle name="Normal 2 2 2 3 4" xfId="1737" xr:uid="{00000000-0005-0000-0000-0000CD060000}"/>
    <cellStyle name="Normal 2 2 2 3 4 2" xfId="1738" xr:uid="{00000000-0005-0000-0000-0000CE060000}"/>
    <cellStyle name="Normal 2 2 2 3 5" xfId="1739" xr:uid="{00000000-0005-0000-0000-0000CF060000}"/>
    <cellStyle name="Normal 2 2 2 3 6" xfId="1740" xr:uid="{00000000-0005-0000-0000-0000D0060000}"/>
    <cellStyle name="Normal 2 2 2 3 7" xfId="1741" xr:uid="{00000000-0005-0000-0000-0000D1060000}"/>
    <cellStyle name="Normal 2 2 2 4" xfId="1742" xr:uid="{00000000-0005-0000-0000-0000D2060000}"/>
    <cellStyle name="Normal 2 2 2 4 2" xfId="1743" xr:uid="{00000000-0005-0000-0000-0000D3060000}"/>
    <cellStyle name="Normal 2 2 2 4 3" xfId="1744" xr:uid="{00000000-0005-0000-0000-0000D4060000}"/>
    <cellStyle name="Normal 2 2 2 5" xfId="1745" xr:uid="{00000000-0005-0000-0000-0000D5060000}"/>
    <cellStyle name="Normal 2 2 2 6" xfId="1746" xr:uid="{00000000-0005-0000-0000-0000D6060000}"/>
    <cellStyle name="Normal 2 2 3" xfId="1747" xr:uid="{00000000-0005-0000-0000-0000D7060000}"/>
    <cellStyle name="Normal 2 2 3 2" xfId="1748" xr:uid="{00000000-0005-0000-0000-0000D8060000}"/>
    <cellStyle name="Normal 2 2 3 3" xfId="1749" xr:uid="{00000000-0005-0000-0000-0000D9060000}"/>
    <cellStyle name="Normal 2 2 4" xfId="1750" xr:uid="{00000000-0005-0000-0000-0000DA060000}"/>
    <cellStyle name="Normal 2 2 4 2" xfId="1751" xr:uid="{00000000-0005-0000-0000-0000DB060000}"/>
    <cellStyle name="Normal 2 2 4 3" xfId="1752" xr:uid="{00000000-0005-0000-0000-0000DC060000}"/>
    <cellStyle name="Normal 2 2 5" xfId="1753" xr:uid="{00000000-0005-0000-0000-0000DD060000}"/>
    <cellStyle name="Normal 2 2 5 2" xfId="1754" xr:uid="{00000000-0005-0000-0000-0000DE060000}"/>
    <cellStyle name="Normal 2 2 5 3" xfId="1755" xr:uid="{00000000-0005-0000-0000-0000DF060000}"/>
    <cellStyle name="Normal 2 2 6" xfId="1756" xr:uid="{00000000-0005-0000-0000-0000E0060000}"/>
    <cellStyle name="Normal 2 2 6 2" xfId="1757" xr:uid="{00000000-0005-0000-0000-0000E1060000}"/>
    <cellStyle name="Normal 2 2 6 2 2" xfId="1758" xr:uid="{00000000-0005-0000-0000-0000E2060000}"/>
    <cellStyle name="Normal 2 2 6 3" xfId="1759" xr:uid="{00000000-0005-0000-0000-0000E3060000}"/>
    <cellStyle name="Normal 2 2 6 3 2" xfId="1760" xr:uid="{00000000-0005-0000-0000-0000E4060000}"/>
    <cellStyle name="Normal 2 2 6 4" xfId="1761" xr:uid="{00000000-0005-0000-0000-0000E5060000}"/>
    <cellStyle name="Normal 2 2 6 5" xfId="1762" xr:uid="{00000000-0005-0000-0000-0000E6060000}"/>
    <cellStyle name="Normal 2 2 7" xfId="1763" xr:uid="{00000000-0005-0000-0000-0000E7060000}"/>
    <cellStyle name="Normal 2 2 7 2" xfId="1764" xr:uid="{00000000-0005-0000-0000-0000E8060000}"/>
    <cellStyle name="Normal 2 2 7 2 2" xfId="1765" xr:uid="{00000000-0005-0000-0000-0000E9060000}"/>
    <cellStyle name="Normal 2 2 7 3" xfId="1766" xr:uid="{00000000-0005-0000-0000-0000EA060000}"/>
    <cellStyle name="Normal 2 2 7 3 2" xfId="1767" xr:uid="{00000000-0005-0000-0000-0000EB060000}"/>
    <cellStyle name="Normal 2 2 7 4" xfId="1768" xr:uid="{00000000-0005-0000-0000-0000EC060000}"/>
    <cellStyle name="Normal 2 2 8" xfId="1769" xr:uid="{00000000-0005-0000-0000-0000ED060000}"/>
    <cellStyle name="Normal 2 2 8 2" xfId="1770" xr:uid="{00000000-0005-0000-0000-0000EE060000}"/>
    <cellStyle name="Normal 2 2 8 2 2" xfId="1771" xr:uid="{00000000-0005-0000-0000-0000EF060000}"/>
    <cellStyle name="Normal 2 2 8 3" xfId="1772" xr:uid="{00000000-0005-0000-0000-0000F0060000}"/>
    <cellStyle name="Normal 2 2 8 3 2" xfId="1773" xr:uid="{00000000-0005-0000-0000-0000F1060000}"/>
    <cellStyle name="Normal 2 2 8 4" xfId="1774" xr:uid="{00000000-0005-0000-0000-0000F2060000}"/>
    <cellStyle name="Normal 2 2 9" xfId="1775" xr:uid="{00000000-0005-0000-0000-0000F3060000}"/>
    <cellStyle name="Normal 2 2 9 2" xfId="1776" xr:uid="{00000000-0005-0000-0000-0000F4060000}"/>
    <cellStyle name="Normal 2 2 9 2 2" xfId="1777" xr:uid="{00000000-0005-0000-0000-0000F5060000}"/>
    <cellStyle name="Normal 2 2 9 3" xfId="1778" xr:uid="{00000000-0005-0000-0000-0000F6060000}"/>
    <cellStyle name="Normal 2 2_001- PRESUPUESTO AILA  (26 DE JULIO DEL 2010)" xfId="1779" xr:uid="{00000000-0005-0000-0000-0000F7060000}"/>
    <cellStyle name="Normal 2 3" xfId="1780" xr:uid="{00000000-0005-0000-0000-0000F8060000}"/>
    <cellStyle name="Normal 2 3 10" xfId="1781" xr:uid="{00000000-0005-0000-0000-0000F9060000}"/>
    <cellStyle name="Normal 2 3 10 2" xfId="1782" xr:uid="{00000000-0005-0000-0000-0000FA060000}"/>
    <cellStyle name="Normal 2 3 11" xfId="1783" xr:uid="{00000000-0005-0000-0000-0000FB060000}"/>
    <cellStyle name="Normal 2 3 11 2" xfId="1784" xr:uid="{00000000-0005-0000-0000-0000FC060000}"/>
    <cellStyle name="Normal 2 3 12" xfId="1785" xr:uid="{00000000-0005-0000-0000-0000FD060000}"/>
    <cellStyle name="Normal 2 3 13" xfId="1786" xr:uid="{00000000-0005-0000-0000-0000FE060000}"/>
    <cellStyle name="Normal 2 3 14" xfId="1787" xr:uid="{00000000-0005-0000-0000-0000FF060000}"/>
    <cellStyle name="Normal 2 3 15" xfId="1788" xr:uid="{00000000-0005-0000-0000-000000070000}"/>
    <cellStyle name="Normal 2 3 16" xfId="1789" xr:uid="{00000000-0005-0000-0000-000001070000}"/>
    <cellStyle name="Normal 2 3 2" xfId="1790" xr:uid="{00000000-0005-0000-0000-000002070000}"/>
    <cellStyle name="Normal 2 3 2 2" xfId="1791" xr:uid="{00000000-0005-0000-0000-000003070000}"/>
    <cellStyle name="Normal 2 3 2 2 2" xfId="1792" xr:uid="{00000000-0005-0000-0000-000004070000}"/>
    <cellStyle name="Normal 2 3 2 3" xfId="1793" xr:uid="{00000000-0005-0000-0000-000005070000}"/>
    <cellStyle name="Normal 2 3 2 4" xfId="1794" xr:uid="{00000000-0005-0000-0000-000006070000}"/>
    <cellStyle name="Normal 2 3 3" xfId="1795" xr:uid="{00000000-0005-0000-0000-000007070000}"/>
    <cellStyle name="Normal 2 3 3 2" xfId="1796" xr:uid="{00000000-0005-0000-0000-000008070000}"/>
    <cellStyle name="Normal 2 3 3 3" xfId="1797" xr:uid="{00000000-0005-0000-0000-000009070000}"/>
    <cellStyle name="Normal 2 3 4" xfId="1798" xr:uid="{00000000-0005-0000-0000-00000A070000}"/>
    <cellStyle name="Normal 2 3 4 2" xfId="1799" xr:uid="{00000000-0005-0000-0000-00000B070000}"/>
    <cellStyle name="Normal 2 3 4 3" xfId="1800" xr:uid="{00000000-0005-0000-0000-00000C070000}"/>
    <cellStyle name="Normal 2 3 5" xfId="1801" xr:uid="{00000000-0005-0000-0000-00000D070000}"/>
    <cellStyle name="Normal 2 3 5 2" xfId="1802" xr:uid="{00000000-0005-0000-0000-00000E070000}"/>
    <cellStyle name="Normal 2 3 5 2 2" xfId="1803" xr:uid="{00000000-0005-0000-0000-00000F070000}"/>
    <cellStyle name="Normal 2 3 5 2 2 2" xfId="1804" xr:uid="{00000000-0005-0000-0000-000010070000}"/>
    <cellStyle name="Normal 2 3 5 2 3" xfId="1805" xr:uid="{00000000-0005-0000-0000-000011070000}"/>
    <cellStyle name="Normal 2 3 5 2 3 2" xfId="1806" xr:uid="{00000000-0005-0000-0000-000012070000}"/>
    <cellStyle name="Normal 2 3 5 2 4" xfId="1807" xr:uid="{00000000-0005-0000-0000-000013070000}"/>
    <cellStyle name="Normal 2 3 5 3" xfId="1808" xr:uid="{00000000-0005-0000-0000-000014070000}"/>
    <cellStyle name="Normal 2 3 5 3 2" xfId="1809" xr:uid="{00000000-0005-0000-0000-000015070000}"/>
    <cellStyle name="Normal 2 3 5 3 2 2" xfId="1810" xr:uid="{00000000-0005-0000-0000-000016070000}"/>
    <cellStyle name="Normal 2 3 5 3 3" xfId="1811" xr:uid="{00000000-0005-0000-0000-000017070000}"/>
    <cellStyle name="Normal 2 3 5 4" xfId="1812" xr:uid="{00000000-0005-0000-0000-000018070000}"/>
    <cellStyle name="Normal 2 3 5 4 2" xfId="1813" xr:uid="{00000000-0005-0000-0000-000019070000}"/>
    <cellStyle name="Normal 2 3 5 5" xfId="1814" xr:uid="{00000000-0005-0000-0000-00001A070000}"/>
    <cellStyle name="Normal 2 3 5 6" xfId="1815" xr:uid="{00000000-0005-0000-0000-00001B070000}"/>
    <cellStyle name="Normal 2 3 5 7" xfId="1816" xr:uid="{00000000-0005-0000-0000-00001C070000}"/>
    <cellStyle name="Normal 2 3 6" xfId="1817" xr:uid="{00000000-0005-0000-0000-00001D070000}"/>
    <cellStyle name="Normal 2 3 6 2" xfId="1818" xr:uid="{00000000-0005-0000-0000-00001E070000}"/>
    <cellStyle name="Normal 2 3 6 2 2" xfId="1819" xr:uid="{00000000-0005-0000-0000-00001F070000}"/>
    <cellStyle name="Normal 2 3 6 3" xfId="1820" xr:uid="{00000000-0005-0000-0000-000020070000}"/>
    <cellStyle name="Normal 2 3 6 3 2" xfId="1821" xr:uid="{00000000-0005-0000-0000-000021070000}"/>
    <cellStyle name="Normal 2 3 6 4" xfId="1822" xr:uid="{00000000-0005-0000-0000-000022070000}"/>
    <cellStyle name="Normal 2 3 6 5" xfId="1823" xr:uid="{00000000-0005-0000-0000-000023070000}"/>
    <cellStyle name="Normal 2 3 7" xfId="1824" xr:uid="{00000000-0005-0000-0000-000024070000}"/>
    <cellStyle name="Normal 2 3 7 2" xfId="1825" xr:uid="{00000000-0005-0000-0000-000025070000}"/>
    <cellStyle name="Normal 2 3 7 2 2" xfId="1826" xr:uid="{00000000-0005-0000-0000-000026070000}"/>
    <cellStyle name="Normal 2 3 7 3" xfId="1827" xr:uid="{00000000-0005-0000-0000-000027070000}"/>
    <cellStyle name="Normal 2 3 7 3 2" xfId="1828" xr:uid="{00000000-0005-0000-0000-000028070000}"/>
    <cellStyle name="Normal 2 3 7 4" xfId="1829" xr:uid="{00000000-0005-0000-0000-000029070000}"/>
    <cellStyle name="Normal 2 3 8" xfId="1830" xr:uid="{00000000-0005-0000-0000-00002A070000}"/>
    <cellStyle name="Normal 2 3 8 2" xfId="1831" xr:uid="{00000000-0005-0000-0000-00002B070000}"/>
    <cellStyle name="Normal 2 3 8 2 2" xfId="1832" xr:uid="{00000000-0005-0000-0000-00002C070000}"/>
    <cellStyle name="Normal 2 3 8 3" xfId="1833" xr:uid="{00000000-0005-0000-0000-00002D070000}"/>
    <cellStyle name="Normal 2 3 9" xfId="1834" xr:uid="{00000000-0005-0000-0000-00002E070000}"/>
    <cellStyle name="Normal 2 3 9 2" xfId="1835" xr:uid="{00000000-0005-0000-0000-00002F070000}"/>
    <cellStyle name="Normal 2 3_2009-123" xfId="1836" xr:uid="{00000000-0005-0000-0000-000030070000}"/>
    <cellStyle name="Normal 2 4" xfId="1837" xr:uid="{00000000-0005-0000-0000-000031070000}"/>
    <cellStyle name="Normal 2 4 2" xfId="1838" xr:uid="{00000000-0005-0000-0000-000032070000}"/>
    <cellStyle name="Normal 2 4 2 2" xfId="1839" xr:uid="{00000000-0005-0000-0000-000033070000}"/>
    <cellStyle name="Normal 2 4 3" xfId="1840" xr:uid="{00000000-0005-0000-0000-000034070000}"/>
    <cellStyle name="Normal 2 5" xfId="1841" xr:uid="{00000000-0005-0000-0000-000035070000}"/>
    <cellStyle name="Normal 2 5 2" xfId="1842" xr:uid="{00000000-0005-0000-0000-000036070000}"/>
    <cellStyle name="Normal 2_001- PRESUPUESTO AILA  (26 DE JULIO DEL 2010)" xfId="1845" xr:uid="{00000000-0005-0000-0000-000039070000}"/>
    <cellStyle name="Normal 22" xfId="1843" xr:uid="{00000000-0005-0000-0000-000037070000}"/>
    <cellStyle name="Normal 22 2" xfId="1844" xr:uid="{00000000-0005-0000-0000-000038070000}"/>
    <cellStyle name="Normal 3" xfId="1846" xr:uid="{00000000-0005-0000-0000-00003A070000}"/>
    <cellStyle name="Normal 3 10" xfId="1847" xr:uid="{00000000-0005-0000-0000-00003B070000}"/>
    <cellStyle name="Normal 3 2" xfId="1848" xr:uid="{00000000-0005-0000-0000-00003C070000}"/>
    <cellStyle name="Normal 3 2 2" xfId="1849" xr:uid="{00000000-0005-0000-0000-00003D070000}"/>
    <cellStyle name="Normal 3 2 2 2" xfId="1850" xr:uid="{00000000-0005-0000-0000-00003E070000}"/>
    <cellStyle name="Normal 3 2 2 3" xfId="1851" xr:uid="{00000000-0005-0000-0000-00003F070000}"/>
    <cellStyle name="Normal 3 2 2 3 7" xfId="1852" xr:uid="{00000000-0005-0000-0000-000040070000}"/>
    <cellStyle name="Normal 3 2 2 4" xfId="1853" xr:uid="{00000000-0005-0000-0000-000041070000}"/>
    <cellStyle name="Normal 3 2 2 5" xfId="1854" xr:uid="{00000000-0005-0000-0000-000042070000}"/>
    <cellStyle name="Normal 3 2 2 6" xfId="1855" xr:uid="{00000000-0005-0000-0000-000043070000}"/>
    <cellStyle name="Normal 3 2 2 7" xfId="1856" xr:uid="{00000000-0005-0000-0000-000044070000}"/>
    <cellStyle name="Normal 3 2 3" xfId="1857" xr:uid="{00000000-0005-0000-0000-000045070000}"/>
    <cellStyle name="Normal 3 2 3 2" xfId="1858" xr:uid="{00000000-0005-0000-0000-000046070000}"/>
    <cellStyle name="Normal 3 2 4" xfId="1859" xr:uid="{00000000-0005-0000-0000-000047070000}"/>
    <cellStyle name="Normal 3 2 5" xfId="1860" xr:uid="{00000000-0005-0000-0000-000048070000}"/>
    <cellStyle name="Normal 3 2_001- PRESUPUESTO AILA  (26 DE JULIO DEL 2010)" xfId="1861" xr:uid="{00000000-0005-0000-0000-000049070000}"/>
    <cellStyle name="Normal 3 3" xfId="1862" xr:uid="{00000000-0005-0000-0000-00004A070000}"/>
    <cellStyle name="Normal 3 3 2" xfId="1863" xr:uid="{00000000-0005-0000-0000-00004B070000}"/>
    <cellStyle name="Normal 3 3 2 2" xfId="1864" xr:uid="{00000000-0005-0000-0000-00004C070000}"/>
    <cellStyle name="Normal 3 3 3" xfId="1865" xr:uid="{00000000-0005-0000-0000-00004D070000}"/>
    <cellStyle name="Normal 3 3_001- PRESUPUESTO AILA  (26 DE JULIO DEL 2010)" xfId="1866" xr:uid="{00000000-0005-0000-0000-00004E070000}"/>
    <cellStyle name="Normal 3 4" xfId="1867" xr:uid="{00000000-0005-0000-0000-00004F070000}"/>
    <cellStyle name="Normal 3 4 2" xfId="1868" xr:uid="{00000000-0005-0000-0000-000050070000}"/>
    <cellStyle name="Normal 3 5" xfId="1869" xr:uid="{00000000-0005-0000-0000-000051070000}"/>
    <cellStyle name="Normal 3 5 2" xfId="1870" xr:uid="{00000000-0005-0000-0000-000052070000}"/>
    <cellStyle name="Normal 3 6" xfId="1871" xr:uid="{00000000-0005-0000-0000-000053070000}"/>
    <cellStyle name="Normal 3 7" xfId="1872" xr:uid="{00000000-0005-0000-0000-000054070000}"/>
    <cellStyle name="Normal 3 8" xfId="1873" xr:uid="{00000000-0005-0000-0000-000055070000}"/>
    <cellStyle name="Normal 3 9" xfId="1874" xr:uid="{00000000-0005-0000-0000-000056070000}"/>
    <cellStyle name="Normal 3_001- PRESUPUESTO AILA  (26 DE JULIO DEL 2010)" xfId="1876" xr:uid="{00000000-0005-0000-0000-000058070000}"/>
    <cellStyle name="Normal 30" xfId="1875" xr:uid="{00000000-0005-0000-0000-000057070000}"/>
    <cellStyle name="Normal 4" xfId="1877" xr:uid="{00000000-0005-0000-0000-000059070000}"/>
    <cellStyle name="Normal 4 2" xfId="1878" xr:uid="{00000000-0005-0000-0000-00005A070000}"/>
    <cellStyle name="Normal 4 2 2" xfId="1879" xr:uid="{00000000-0005-0000-0000-00005B070000}"/>
    <cellStyle name="Normal 4 2 2 2" xfId="1880" xr:uid="{00000000-0005-0000-0000-00005C070000}"/>
    <cellStyle name="Normal 4 2 2 3" xfId="1881" xr:uid="{00000000-0005-0000-0000-00005D070000}"/>
    <cellStyle name="Normal 4 2 2 5 2 4" xfId="1882" xr:uid="{00000000-0005-0000-0000-00005E070000}"/>
    <cellStyle name="Normal 4 2 3" xfId="1883" xr:uid="{00000000-0005-0000-0000-00005F070000}"/>
    <cellStyle name="Normal 4 2 3 5 4" xfId="1884" xr:uid="{00000000-0005-0000-0000-000060070000}"/>
    <cellStyle name="Normal 4 2 3 8" xfId="1885" xr:uid="{00000000-0005-0000-0000-000061070000}"/>
    <cellStyle name="Normal 4 2 4" xfId="1886" xr:uid="{00000000-0005-0000-0000-000062070000}"/>
    <cellStyle name="Normal 4 2 5" xfId="1887" xr:uid="{00000000-0005-0000-0000-000063070000}"/>
    <cellStyle name="Normal 4 2 6" xfId="1888" xr:uid="{00000000-0005-0000-0000-000064070000}"/>
    <cellStyle name="Normal 4 3" xfId="1889" xr:uid="{00000000-0005-0000-0000-000065070000}"/>
    <cellStyle name="Normal 43" xfId="1890" xr:uid="{00000000-0005-0000-0000-000066070000}"/>
    <cellStyle name="Normal 43 2" xfId="1891" xr:uid="{00000000-0005-0000-0000-000067070000}"/>
    <cellStyle name="Normal 43 3" xfId="1892" xr:uid="{00000000-0005-0000-0000-000068070000}"/>
    <cellStyle name="Normal 43 4" xfId="1893" xr:uid="{00000000-0005-0000-0000-000069070000}"/>
    <cellStyle name="Normal 5" xfId="1894" xr:uid="{00000000-0005-0000-0000-00006A070000}"/>
    <cellStyle name="Normal 5 2" xfId="1895" xr:uid="{00000000-0005-0000-0000-00006B070000}"/>
    <cellStyle name="Normal 5 2 2" xfId="1896" xr:uid="{00000000-0005-0000-0000-00006C070000}"/>
    <cellStyle name="Normal 5 2 3" xfId="1897" xr:uid="{00000000-0005-0000-0000-00006D070000}"/>
    <cellStyle name="Normal 5 2 4" xfId="1898" xr:uid="{00000000-0005-0000-0000-00006E070000}"/>
    <cellStyle name="Normal 5 3" xfId="1899" xr:uid="{00000000-0005-0000-0000-00006F070000}"/>
    <cellStyle name="Normal 5 4" xfId="1900" xr:uid="{00000000-0005-0000-0000-000070070000}"/>
    <cellStyle name="Normal 6" xfId="1901" xr:uid="{00000000-0005-0000-0000-000071070000}"/>
    <cellStyle name="Normal 6 2" xfId="1902" xr:uid="{00000000-0005-0000-0000-000072070000}"/>
    <cellStyle name="Normal 6 2 2" xfId="1903" xr:uid="{00000000-0005-0000-0000-000073070000}"/>
    <cellStyle name="Normal 6 2 3" xfId="1904" xr:uid="{00000000-0005-0000-0000-000074070000}"/>
    <cellStyle name="Normal 6 3" xfId="1905" xr:uid="{00000000-0005-0000-0000-000075070000}"/>
    <cellStyle name="Normal 7" xfId="1906" xr:uid="{00000000-0005-0000-0000-000076070000}"/>
    <cellStyle name="Normal 7 2" xfId="1907" xr:uid="{00000000-0005-0000-0000-000077070000}"/>
    <cellStyle name="Normal 7 2 2" xfId="1908" xr:uid="{00000000-0005-0000-0000-000078070000}"/>
    <cellStyle name="Normal 7 2 3" xfId="1909" xr:uid="{00000000-0005-0000-0000-000079070000}"/>
    <cellStyle name="Normal 7 3" xfId="1910" xr:uid="{00000000-0005-0000-0000-00007A070000}"/>
    <cellStyle name="Normal 8" xfId="1911" xr:uid="{00000000-0005-0000-0000-00007B070000}"/>
    <cellStyle name="Normal 8 2" xfId="1912" xr:uid="{00000000-0005-0000-0000-00007C070000}"/>
    <cellStyle name="Normal 8 3" xfId="1913" xr:uid="{00000000-0005-0000-0000-00007D070000}"/>
    <cellStyle name="Normal 9" xfId="1914" xr:uid="{00000000-0005-0000-0000-00007E070000}"/>
    <cellStyle name="Normal 9 2" xfId="1915" xr:uid="{00000000-0005-0000-0000-00007F070000}"/>
    <cellStyle name="Normal 9 2 2" xfId="1916" xr:uid="{00000000-0005-0000-0000-000080070000}"/>
    <cellStyle name="Normal 9 2 3" xfId="1917" xr:uid="{00000000-0005-0000-0000-000081070000}"/>
    <cellStyle name="Normal 9 3" xfId="1918" xr:uid="{00000000-0005-0000-0000-000082070000}"/>
    <cellStyle name="Notas 2" xfId="1919" xr:uid="{00000000-0005-0000-0000-000083070000}"/>
    <cellStyle name="Notas 2 2" xfId="1920" xr:uid="{00000000-0005-0000-0000-000084070000}"/>
    <cellStyle name="Notas 2 2 2" xfId="1921" xr:uid="{00000000-0005-0000-0000-000085070000}"/>
    <cellStyle name="Notas 2 2 3" xfId="1922" xr:uid="{00000000-0005-0000-0000-000086070000}"/>
    <cellStyle name="Notas 2 2 4" xfId="1923" xr:uid="{00000000-0005-0000-0000-000087070000}"/>
    <cellStyle name="Notas 2 3" xfId="1924" xr:uid="{00000000-0005-0000-0000-000088070000}"/>
    <cellStyle name="Notas 2 4" xfId="1925" xr:uid="{00000000-0005-0000-0000-000089070000}"/>
    <cellStyle name="Notas 2 5" xfId="1926" xr:uid="{00000000-0005-0000-0000-00008A070000}"/>
    <cellStyle name="Notas 2 6" xfId="1927" xr:uid="{00000000-0005-0000-0000-00008B070000}"/>
    <cellStyle name="Notas 2_Copia de Xl0000021.xls INGRID" xfId="1928" xr:uid="{00000000-0005-0000-0000-00008C070000}"/>
    <cellStyle name="Notas 3" xfId="1929" xr:uid="{00000000-0005-0000-0000-00008D070000}"/>
    <cellStyle name="Notas 3 2" xfId="1930" xr:uid="{00000000-0005-0000-0000-00008E070000}"/>
    <cellStyle name="Notas 3 3" xfId="1931" xr:uid="{00000000-0005-0000-0000-00008F070000}"/>
    <cellStyle name="Notas 3 4" xfId="1932" xr:uid="{00000000-0005-0000-0000-000090070000}"/>
    <cellStyle name="Notas 3 5" xfId="1933" xr:uid="{00000000-0005-0000-0000-000091070000}"/>
    <cellStyle name="Notas 4" xfId="1934" xr:uid="{00000000-0005-0000-0000-000092070000}"/>
    <cellStyle name="Note 2" xfId="1935" xr:uid="{00000000-0005-0000-0000-000093070000}"/>
    <cellStyle name="Output" xfId="1936" xr:uid="{00000000-0005-0000-0000-000094070000}"/>
    <cellStyle name="Output 2" xfId="1937" xr:uid="{00000000-0005-0000-0000-000095070000}"/>
    <cellStyle name="Percent 2" xfId="1938" xr:uid="{00000000-0005-0000-0000-000096070000}"/>
    <cellStyle name="Percent 2 2" xfId="1939" xr:uid="{00000000-0005-0000-0000-000097070000}"/>
    <cellStyle name="Porcentaje 2" xfId="1940" xr:uid="{00000000-0005-0000-0000-000098070000}"/>
    <cellStyle name="Porcentaje 2 2" xfId="1941" xr:uid="{00000000-0005-0000-0000-000099070000}"/>
    <cellStyle name="Porcentaje 3" xfId="1942" xr:uid="{00000000-0005-0000-0000-00009A070000}"/>
    <cellStyle name="Porcentaje 4" xfId="1943" xr:uid="{00000000-0005-0000-0000-00009B070000}"/>
    <cellStyle name="Porcentual 2" xfId="1944" xr:uid="{00000000-0005-0000-0000-00009C070000}"/>
    <cellStyle name="Porcentual 2 2" xfId="1945" xr:uid="{00000000-0005-0000-0000-00009D070000}"/>
    <cellStyle name="Porcentual 2 2 2" xfId="1946" xr:uid="{00000000-0005-0000-0000-00009E070000}"/>
    <cellStyle name="Porcentual 2 3" xfId="1947" xr:uid="{00000000-0005-0000-0000-00009F070000}"/>
    <cellStyle name="Porcentual 2 4" xfId="1948" xr:uid="{00000000-0005-0000-0000-0000A0070000}"/>
    <cellStyle name="Porcentual 3" xfId="1949" xr:uid="{00000000-0005-0000-0000-0000A1070000}"/>
    <cellStyle name="Porcentual 3 2" xfId="1950" xr:uid="{00000000-0005-0000-0000-0000A2070000}"/>
    <cellStyle name="Porcentual 3 3" xfId="1951" xr:uid="{00000000-0005-0000-0000-0000A3070000}"/>
    <cellStyle name="Porcentual 4" xfId="1952" xr:uid="{00000000-0005-0000-0000-0000A4070000}"/>
    <cellStyle name="Porcentual 4 2" xfId="1953" xr:uid="{00000000-0005-0000-0000-0000A5070000}"/>
    <cellStyle name="Porcentual 5" xfId="1954" xr:uid="{00000000-0005-0000-0000-0000A6070000}"/>
    <cellStyle name="Salida 2" xfId="1955" xr:uid="{00000000-0005-0000-0000-0000A7070000}"/>
    <cellStyle name="Salida 2 2" xfId="1956" xr:uid="{00000000-0005-0000-0000-0000A8070000}"/>
    <cellStyle name="Salida 2 2 2" xfId="1957" xr:uid="{00000000-0005-0000-0000-0000A9070000}"/>
    <cellStyle name="Salida 2 2 3" xfId="1958" xr:uid="{00000000-0005-0000-0000-0000AA070000}"/>
    <cellStyle name="Salida 2 2 4" xfId="1959" xr:uid="{00000000-0005-0000-0000-0000AB070000}"/>
    <cellStyle name="Salida 2 3" xfId="1960" xr:uid="{00000000-0005-0000-0000-0000AC070000}"/>
    <cellStyle name="Salida 2 4" xfId="1961" xr:uid="{00000000-0005-0000-0000-0000AD070000}"/>
    <cellStyle name="Salida 2 5" xfId="1962" xr:uid="{00000000-0005-0000-0000-0000AE070000}"/>
    <cellStyle name="Salida 2 6" xfId="1963" xr:uid="{00000000-0005-0000-0000-0000AF070000}"/>
    <cellStyle name="Salida 2_Copia de Xl0000021.xls INGRID" xfId="1964" xr:uid="{00000000-0005-0000-0000-0000B0070000}"/>
    <cellStyle name="Salida 3" xfId="1965" xr:uid="{00000000-0005-0000-0000-0000B1070000}"/>
    <cellStyle name="Salida 3 2" xfId="1966" xr:uid="{00000000-0005-0000-0000-0000B2070000}"/>
    <cellStyle name="Salida 3 3" xfId="1967" xr:uid="{00000000-0005-0000-0000-0000B3070000}"/>
    <cellStyle name="Salida 3 4" xfId="1968" xr:uid="{00000000-0005-0000-0000-0000B4070000}"/>
    <cellStyle name="Salida 3 5" xfId="1969" xr:uid="{00000000-0005-0000-0000-0000B5070000}"/>
    <cellStyle name="Salida 4" xfId="1970" xr:uid="{00000000-0005-0000-0000-0000B6070000}"/>
    <cellStyle name="Texto de advertencia 2" xfId="1971" xr:uid="{00000000-0005-0000-0000-0000B7070000}"/>
    <cellStyle name="Texto de advertencia 2 2" xfId="1972" xr:uid="{00000000-0005-0000-0000-0000B8070000}"/>
    <cellStyle name="Texto de advertencia 2 2 2" xfId="1973" xr:uid="{00000000-0005-0000-0000-0000B9070000}"/>
    <cellStyle name="Texto de advertencia 2 2 3" xfId="1974" xr:uid="{00000000-0005-0000-0000-0000BA070000}"/>
    <cellStyle name="Texto de advertencia 2 3" xfId="1975" xr:uid="{00000000-0005-0000-0000-0000BB070000}"/>
    <cellStyle name="Texto de advertencia 2 4" xfId="1976" xr:uid="{00000000-0005-0000-0000-0000BC070000}"/>
    <cellStyle name="Texto de advertencia 3" xfId="1977" xr:uid="{00000000-0005-0000-0000-0000BD070000}"/>
    <cellStyle name="Texto de advertencia 3 2" xfId="1978" xr:uid="{00000000-0005-0000-0000-0000BE070000}"/>
    <cellStyle name="Texto de advertencia 3 3" xfId="1979" xr:uid="{00000000-0005-0000-0000-0000BF070000}"/>
    <cellStyle name="Texto de advertencia 4" xfId="1980" xr:uid="{00000000-0005-0000-0000-0000C0070000}"/>
    <cellStyle name="Texto explicativo 2" xfId="1981" xr:uid="{00000000-0005-0000-0000-0000C1070000}"/>
    <cellStyle name="Texto explicativo 2 2" xfId="1982" xr:uid="{00000000-0005-0000-0000-0000C2070000}"/>
    <cellStyle name="Texto explicativo 2 2 2" xfId="1983" xr:uid="{00000000-0005-0000-0000-0000C3070000}"/>
    <cellStyle name="Texto explicativo 2 2 3" xfId="1984" xr:uid="{00000000-0005-0000-0000-0000C4070000}"/>
    <cellStyle name="Texto explicativo 2 3" xfId="1985" xr:uid="{00000000-0005-0000-0000-0000C5070000}"/>
    <cellStyle name="Texto explicativo 2 4" xfId="1986" xr:uid="{00000000-0005-0000-0000-0000C6070000}"/>
    <cellStyle name="Texto explicativo 3" xfId="1987" xr:uid="{00000000-0005-0000-0000-0000C7070000}"/>
    <cellStyle name="Texto explicativo 3 2" xfId="1988" xr:uid="{00000000-0005-0000-0000-0000C8070000}"/>
    <cellStyle name="Texto explicativo 3 3" xfId="1989" xr:uid="{00000000-0005-0000-0000-0000C9070000}"/>
    <cellStyle name="Texto explicativo 4" xfId="1990" xr:uid="{00000000-0005-0000-0000-0000CA070000}"/>
    <cellStyle name="Title" xfId="1991" xr:uid="{00000000-0005-0000-0000-0000CB070000}"/>
    <cellStyle name="Title 2" xfId="1992" xr:uid="{00000000-0005-0000-0000-0000CC070000}"/>
    <cellStyle name="Título 1 2" xfId="2011" xr:uid="{00000000-0005-0000-0000-0000DF070000}"/>
    <cellStyle name="Título 1 2 2" xfId="2012" xr:uid="{00000000-0005-0000-0000-0000E0070000}"/>
    <cellStyle name="Título 1 2 2 2" xfId="2013" xr:uid="{00000000-0005-0000-0000-0000E1070000}"/>
    <cellStyle name="Título 1 2 2 3" xfId="2014" xr:uid="{00000000-0005-0000-0000-0000E2070000}"/>
    <cellStyle name="Título 1 2 3" xfId="2015" xr:uid="{00000000-0005-0000-0000-0000E3070000}"/>
    <cellStyle name="Título 1 2 4" xfId="2016" xr:uid="{00000000-0005-0000-0000-0000E4070000}"/>
    <cellStyle name="Título 1 2_2013-68" xfId="2017" xr:uid="{00000000-0005-0000-0000-0000E5070000}"/>
    <cellStyle name="Título 1 3" xfId="2018" xr:uid="{00000000-0005-0000-0000-0000E6070000}"/>
    <cellStyle name="Título 1 3 2" xfId="2019" xr:uid="{00000000-0005-0000-0000-0000E7070000}"/>
    <cellStyle name="Título 1 3 3" xfId="2020" xr:uid="{00000000-0005-0000-0000-0000E8070000}"/>
    <cellStyle name="Título 1 4" xfId="2021" xr:uid="{00000000-0005-0000-0000-0000E9070000}"/>
    <cellStyle name="Título 2 2" xfId="2022" xr:uid="{00000000-0005-0000-0000-0000EA070000}"/>
    <cellStyle name="Título 2 2 2" xfId="2023" xr:uid="{00000000-0005-0000-0000-0000EB070000}"/>
    <cellStyle name="Título 2 2 2 2" xfId="2024" xr:uid="{00000000-0005-0000-0000-0000EC070000}"/>
    <cellStyle name="Título 2 2 2 3" xfId="2025" xr:uid="{00000000-0005-0000-0000-0000ED070000}"/>
    <cellStyle name="Título 2 2 3" xfId="2026" xr:uid="{00000000-0005-0000-0000-0000EE070000}"/>
    <cellStyle name="Título 2 2 4" xfId="2027" xr:uid="{00000000-0005-0000-0000-0000EF070000}"/>
    <cellStyle name="Título 2 2_2013-68" xfId="2028" xr:uid="{00000000-0005-0000-0000-0000F0070000}"/>
    <cellStyle name="Título 2 3" xfId="2029" xr:uid="{00000000-0005-0000-0000-0000F1070000}"/>
    <cellStyle name="Título 2 3 2" xfId="2030" xr:uid="{00000000-0005-0000-0000-0000F2070000}"/>
    <cellStyle name="Título 2 3 3" xfId="2031" xr:uid="{00000000-0005-0000-0000-0000F3070000}"/>
    <cellStyle name="Título 2 4" xfId="2032" xr:uid="{00000000-0005-0000-0000-0000F4070000}"/>
    <cellStyle name="Título 3 2" xfId="2033" xr:uid="{00000000-0005-0000-0000-0000F5070000}"/>
    <cellStyle name="Título 3 2 2" xfId="2034" xr:uid="{00000000-0005-0000-0000-0000F6070000}"/>
    <cellStyle name="Título 3 2 2 2" xfId="2035" xr:uid="{00000000-0005-0000-0000-0000F7070000}"/>
    <cellStyle name="Título 3 2 2 3" xfId="2036" xr:uid="{00000000-0005-0000-0000-0000F8070000}"/>
    <cellStyle name="Título 3 2 3" xfId="2037" xr:uid="{00000000-0005-0000-0000-0000F9070000}"/>
    <cellStyle name="Título 3 2 4" xfId="2038" xr:uid="{00000000-0005-0000-0000-0000FA070000}"/>
    <cellStyle name="Título 3 2_2013-68" xfId="2039" xr:uid="{00000000-0005-0000-0000-0000FB070000}"/>
    <cellStyle name="Título 3 3" xfId="2040" xr:uid="{00000000-0005-0000-0000-0000FC070000}"/>
    <cellStyle name="Título 3 3 2" xfId="2041" xr:uid="{00000000-0005-0000-0000-0000FD070000}"/>
    <cellStyle name="Título 3 3 3" xfId="2042" xr:uid="{00000000-0005-0000-0000-0000FE070000}"/>
    <cellStyle name="Título 3 4" xfId="2043" xr:uid="{00000000-0005-0000-0000-0000FF070000}"/>
    <cellStyle name="Título 4" xfId="2044" xr:uid="{00000000-0005-0000-0000-000000080000}"/>
    <cellStyle name="Título 4 2" xfId="2045" xr:uid="{00000000-0005-0000-0000-000001080000}"/>
    <cellStyle name="Título 4 2 2" xfId="2046" xr:uid="{00000000-0005-0000-0000-000002080000}"/>
    <cellStyle name="Título 4 2 3" xfId="2047" xr:uid="{00000000-0005-0000-0000-000003080000}"/>
    <cellStyle name="Título 4 3" xfId="2048" xr:uid="{00000000-0005-0000-0000-000004080000}"/>
    <cellStyle name="Título 4 4" xfId="2049" xr:uid="{00000000-0005-0000-0000-000005080000}"/>
    <cellStyle name="Título 5" xfId="2050" xr:uid="{00000000-0005-0000-0000-000006080000}"/>
    <cellStyle name="Título 5 2" xfId="2051" xr:uid="{00000000-0005-0000-0000-000007080000}"/>
    <cellStyle name="Título 5 3" xfId="2052" xr:uid="{00000000-0005-0000-0000-000008080000}"/>
    <cellStyle name="Título 6" xfId="2053" xr:uid="{00000000-0005-0000-0000-000009080000}"/>
    <cellStyle name="Título 7" xfId="2054" xr:uid="{00000000-0005-0000-0000-00000A080000}"/>
    <cellStyle name="Total 2" xfId="1993" xr:uid="{00000000-0005-0000-0000-0000CD070000}"/>
    <cellStyle name="Total 2 2" xfId="1994" xr:uid="{00000000-0005-0000-0000-0000CE070000}"/>
    <cellStyle name="Total 2 2 2" xfId="1995" xr:uid="{00000000-0005-0000-0000-0000CF070000}"/>
    <cellStyle name="Total 2 2 3" xfId="1996" xr:uid="{00000000-0005-0000-0000-0000D0070000}"/>
    <cellStyle name="Total 2 2 4" xfId="1997" xr:uid="{00000000-0005-0000-0000-0000D1070000}"/>
    <cellStyle name="Total 2 3" xfId="1998" xr:uid="{00000000-0005-0000-0000-0000D2070000}"/>
    <cellStyle name="Total 2 4" xfId="1999" xr:uid="{00000000-0005-0000-0000-0000D3070000}"/>
    <cellStyle name="Total 2 5" xfId="2000" xr:uid="{00000000-0005-0000-0000-0000D4070000}"/>
    <cellStyle name="Total 2_2013-68" xfId="2001" xr:uid="{00000000-0005-0000-0000-0000D5070000}"/>
    <cellStyle name="Total 3" xfId="2002" xr:uid="{00000000-0005-0000-0000-0000D6070000}"/>
    <cellStyle name="Total 3 2" xfId="2003" xr:uid="{00000000-0005-0000-0000-0000D7070000}"/>
    <cellStyle name="Total 3 3" xfId="2004" xr:uid="{00000000-0005-0000-0000-0000D8070000}"/>
    <cellStyle name="Total 3 4" xfId="2005" xr:uid="{00000000-0005-0000-0000-0000D9070000}"/>
    <cellStyle name="Total 4" xfId="2006" xr:uid="{00000000-0005-0000-0000-0000DA070000}"/>
    <cellStyle name="Total 4 2" xfId="2007" xr:uid="{00000000-0005-0000-0000-0000DB070000}"/>
    <cellStyle name="Total 4 3" xfId="2008" xr:uid="{00000000-0005-0000-0000-0000DC070000}"/>
    <cellStyle name="Total 5" xfId="2009" xr:uid="{00000000-0005-0000-0000-0000DD070000}"/>
    <cellStyle name="Total 6" xfId="2010" xr:uid="{00000000-0005-0000-0000-0000DE070000}"/>
    <cellStyle name="Warning Text 2" xfId="2055" xr:uid="{00000000-0005-0000-0000-00000B08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99933"/>
      <rgbColor rgb="FF800080"/>
      <rgbColor rgb="FF008080"/>
      <rgbColor rgb="FFC0C0C0"/>
      <rgbColor rgb="FF808080"/>
      <rgbColor rgb="FFB4C7E7"/>
      <rgbColor rgb="FF996633"/>
      <rgbColor rgb="FFFFFFCC"/>
      <rgbColor rgb="FFE3E3E3"/>
      <rgbColor rgb="FF660066"/>
      <rgbColor rgb="FFFF8080"/>
      <rgbColor rgb="FF0080C0"/>
      <rgbColor rgb="FFC0C0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A0E0E0"/>
      <rgbColor rgb="FFCCFFCC"/>
      <rgbColor rgb="FFFFFF99"/>
      <rgbColor rgb="FFA6CAF0"/>
      <rgbColor rgb="FFCC9CCC"/>
      <rgbColor rgb="FFCC99FF"/>
      <rgbColor rgb="FFFFCC99"/>
      <rgbColor rgb="FF3333CC"/>
      <rgbColor rgb="FF33CCCC"/>
      <rgbColor rgb="FF92D050"/>
      <rgbColor rgb="FFFFCC00"/>
      <rgbColor rgb="FFFF9900"/>
      <rgbColor rgb="FFFF6600"/>
      <rgbColor rgb="FF2F5597"/>
      <rgbColor rgb="FF969696"/>
      <rgbColor rgb="FF003366"/>
      <rgbColor rgb="FF339966"/>
      <rgbColor rgb="FF003300"/>
      <rgbColor rgb="FF424242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MJ1076"/>
  <sheetViews>
    <sheetView tabSelected="1" view="pageBreakPreview" topLeftCell="C33" zoomScale="85" zoomScaleNormal="100" zoomScaleSheetLayoutView="85" workbookViewId="0">
      <selection activeCell="I14" sqref="I14"/>
    </sheetView>
  </sheetViews>
  <sheetFormatPr baseColWidth="10" defaultColWidth="11.5" defaultRowHeight="19" x14ac:dyDescent="0.15"/>
  <cols>
    <col min="1" max="1" width="12.33203125" style="1" customWidth="1"/>
    <col min="2" max="2" width="60" style="1" customWidth="1"/>
    <col min="3" max="3" width="13.5" style="1" customWidth="1"/>
    <col min="4" max="4" width="9.33203125" style="1" customWidth="1"/>
    <col min="5" max="5" width="16.6640625" style="1" customWidth="1"/>
    <col min="6" max="6" width="19.83203125" style="1" customWidth="1"/>
    <col min="7" max="7" width="23.1640625" style="2" customWidth="1"/>
    <col min="8" max="8" width="23" style="3" customWidth="1"/>
    <col min="9" max="9" width="26.5" style="3" customWidth="1"/>
    <col min="10" max="10" width="11.5" style="3"/>
    <col min="11" max="11" width="21" style="3" customWidth="1"/>
    <col min="12" max="1024" width="11.5" style="3"/>
  </cols>
  <sheetData>
    <row r="1" spans="1:30" s="4" customFormat="1" ht="18.75" customHeight="1" x14ac:dyDescent="0.15">
      <c r="A1" s="352" t="s">
        <v>0</v>
      </c>
      <c r="B1" s="352"/>
      <c r="C1" s="352"/>
      <c r="D1" s="352"/>
      <c r="E1" s="352"/>
      <c r="F1" s="352"/>
      <c r="G1" s="35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s="4" customFormat="1" ht="18.75" customHeight="1" x14ac:dyDescent="0.15">
      <c r="A2" s="352" t="s">
        <v>1</v>
      </c>
      <c r="B2" s="352"/>
      <c r="C2" s="352"/>
      <c r="D2" s="352"/>
      <c r="E2" s="352"/>
      <c r="F2" s="352"/>
      <c r="G2" s="35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s="4" customFormat="1" ht="18.75" customHeight="1" x14ac:dyDescent="0.15">
      <c r="A3" s="353" t="s">
        <v>2</v>
      </c>
      <c r="B3" s="353"/>
      <c r="C3" s="353"/>
      <c r="D3" s="353"/>
      <c r="E3" s="353"/>
      <c r="F3" s="353"/>
      <c r="G3" s="353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s="4" customFormat="1" ht="18.75" customHeight="1" x14ac:dyDescent="0.15">
      <c r="A4" s="5"/>
      <c r="B4" s="6"/>
      <c r="C4" s="6"/>
      <c r="D4" s="6"/>
      <c r="E4" s="6"/>
      <c r="F4" s="6"/>
      <c r="G4" s="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s="4" customFormat="1" ht="15" customHeight="1" x14ac:dyDescent="0.15">
      <c r="B5" s="6"/>
      <c r="C5" s="6"/>
      <c r="D5" s="6"/>
      <c r="E5" s="6"/>
      <c r="F5" s="6"/>
      <c r="G5" s="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s="4" customFormat="1" ht="20.25" customHeight="1" x14ac:dyDescent="0.15">
      <c r="A6" s="354" t="s">
        <v>3</v>
      </c>
      <c r="B6" s="354"/>
      <c r="C6" s="6"/>
      <c r="D6" s="6"/>
      <c r="E6" s="6"/>
      <c r="F6" s="6"/>
      <c r="G6" s="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s="4" customFormat="1" ht="63.5" customHeight="1" x14ac:dyDescent="0.15">
      <c r="A7" s="355" t="s">
        <v>4</v>
      </c>
      <c r="B7" s="355"/>
      <c r="C7" s="355"/>
      <c r="D7" s="355"/>
      <c r="E7" s="355"/>
      <c r="F7" s="355"/>
      <c r="G7" s="355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s="9" customFormat="1" ht="19.5" customHeight="1" x14ac:dyDescent="0.15">
      <c r="A8" s="1"/>
      <c r="B8" s="1"/>
      <c r="C8" s="1"/>
      <c r="D8" s="1"/>
      <c r="E8" s="8"/>
      <c r="F8" s="1"/>
      <c r="G8" s="2"/>
    </row>
    <row r="9" spans="1:30" s="9" customFormat="1" ht="42.25" customHeight="1" x14ac:dyDescent="0.15">
      <c r="A9" s="10" t="s">
        <v>5</v>
      </c>
      <c r="B9" s="11" t="s">
        <v>6</v>
      </c>
      <c r="C9" s="11" t="s">
        <v>7</v>
      </c>
      <c r="D9" s="11" t="s">
        <v>8</v>
      </c>
      <c r="E9" s="11" t="s">
        <v>9</v>
      </c>
      <c r="F9" s="12" t="s">
        <v>10</v>
      </c>
      <c r="G9" s="13" t="s">
        <v>11</v>
      </c>
    </row>
    <row r="10" spans="1:30" s="9" customFormat="1" ht="24.75" customHeight="1" x14ac:dyDescent="0.15">
      <c r="A10" s="75"/>
      <c r="B10" s="76"/>
      <c r="C10" s="77"/>
      <c r="D10" s="78"/>
      <c r="E10" s="79"/>
      <c r="F10" s="80"/>
      <c r="G10" s="81"/>
    </row>
    <row r="11" spans="1:30" s="9" customFormat="1" ht="38.75" customHeight="1" x14ac:dyDescent="0.15">
      <c r="A11" s="82" t="s">
        <v>12</v>
      </c>
      <c r="B11" s="83" t="s">
        <v>13</v>
      </c>
      <c r="C11" s="84"/>
      <c r="D11" s="85"/>
      <c r="E11" s="86"/>
      <c r="F11" s="87"/>
      <c r="G11" s="88"/>
    </row>
    <row r="12" spans="1:30" s="9" customFormat="1" ht="33" customHeight="1" x14ac:dyDescent="0.15">
      <c r="A12" s="82"/>
      <c r="B12" s="83"/>
      <c r="C12" s="84"/>
      <c r="D12" s="85"/>
      <c r="E12" s="86"/>
      <c r="F12" s="87"/>
      <c r="G12" s="88"/>
    </row>
    <row r="13" spans="1:30" s="9" customFormat="1" ht="45.75" customHeight="1" x14ac:dyDescent="0.15">
      <c r="A13" s="82" t="s">
        <v>14</v>
      </c>
      <c r="B13" s="83" t="s">
        <v>15</v>
      </c>
      <c r="C13" s="84"/>
      <c r="D13" s="85"/>
      <c r="E13" s="86"/>
      <c r="F13" s="87"/>
      <c r="G13" s="88"/>
    </row>
    <row r="14" spans="1:30" s="9" customFormat="1" ht="84" x14ac:dyDescent="0.15">
      <c r="A14" s="89" t="s">
        <v>16</v>
      </c>
      <c r="B14" s="90" t="s">
        <v>17</v>
      </c>
      <c r="C14" s="91"/>
      <c r="D14" s="92"/>
      <c r="E14" s="93"/>
      <c r="F14" s="91"/>
      <c r="G14" s="94"/>
    </row>
    <row r="15" spans="1:30" s="9" customFormat="1" ht="24.75" customHeight="1" x14ac:dyDescent="0.15">
      <c r="A15" s="95" t="s">
        <v>18</v>
      </c>
      <c r="B15" s="96" t="s">
        <v>19</v>
      </c>
      <c r="C15" s="93">
        <v>225</v>
      </c>
      <c r="D15" s="92" t="s">
        <v>20</v>
      </c>
      <c r="E15" s="93"/>
      <c r="F15" s="91">
        <f t="shared" ref="F15:F21" si="0">C15*E15</f>
        <v>0</v>
      </c>
      <c r="G15" s="94"/>
    </row>
    <row r="16" spans="1:30" s="9" customFormat="1" ht="24.75" customHeight="1" x14ac:dyDescent="0.15">
      <c r="A16" s="95" t="s">
        <v>21</v>
      </c>
      <c r="B16" s="96" t="s">
        <v>22</v>
      </c>
      <c r="C16" s="93">
        <v>225</v>
      </c>
      <c r="D16" s="92" t="s">
        <v>20</v>
      </c>
      <c r="E16" s="93"/>
      <c r="F16" s="91">
        <f t="shared" si="0"/>
        <v>0</v>
      </c>
      <c r="G16" s="94"/>
    </row>
    <row r="17" spans="1:7" s="9" customFormat="1" ht="24.75" customHeight="1" x14ac:dyDescent="0.15">
      <c r="A17" s="95" t="s">
        <v>23</v>
      </c>
      <c r="B17" s="96" t="s">
        <v>24</v>
      </c>
      <c r="C17" s="93">
        <v>80</v>
      </c>
      <c r="D17" s="92" t="s">
        <v>20</v>
      </c>
      <c r="E17" s="93"/>
      <c r="F17" s="91">
        <f t="shared" si="0"/>
        <v>0</v>
      </c>
      <c r="G17" s="94"/>
    </row>
    <row r="18" spans="1:7" s="9" customFormat="1" ht="42.25" customHeight="1" x14ac:dyDescent="0.15">
      <c r="A18" s="95" t="s">
        <v>25</v>
      </c>
      <c r="B18" s="96" t="s">
        <v>26</v>
      </c>
      <c r="C18" s="93">
        <v>1</v>
      </c>
      <c r="D18" s="92" t="s">
        <v>8</v>
      </c>
      <c r="E18" s="93"/>
      <c r="F18" s="91">
        <f t="shared" si="0"/>
        <v>0</v>
      </c>
      <c r="G18" s="94"/>
    </row>
    <row r="19" spans="1:7" s="9" customFormat="1" ht="40.5" customHeight="1" x14ac:dyDescent="0.15">
      <c r="A19" s="97" t="s">
        <v>27</v>
      </c>
      <c r="B19" s="96" t="s">
        <v>28</v>
      </c>
      <c r="C19" s="93">
        <v>225</v>
      </c>
      <c r="D19" s="92" t="s">
        <v>20</v>
      </c>
      <c r="E19" s="93"/>
      <c r="F19" s="91">
        <f t="shared" si="0"/>
        <v>0</v>
      </c>
      <c r="G19" s="94"/>
    </row>
    <row r="20" spans="1:7" s="9" customFormat="1" ht="60.75" customHeight="1" x14ac:dyDescent="0.15">
      <c r="A20" s="97" t="s">
        <v>29</v>
      </c>
      <c r="B20" s="96" t="s">
        <v>30</v>
      </c>
      <c r="C20" s="93">
        <v>1</v>
      </c>
      <c r="D20" s="92" t="s">
        <v>8</v>
      </c>
      <c r="E20" s="93"/>
      <c r="F20" s="91">
        <f t="shared" si="0"/>
        <v>0</v>
      </c>
      <c r="G20" s="94"/>
    </row>
    <row r="21" spans="1:7" s="9" customFormat="1" ht="64.5" customHeight="1" x14ac:dyDescent="0.15">
      <c r="A21" s="97" t="s">
        <v>31</v>
      </c>
      <c r="B21" s="96" t="s">
        <v>32</v>
      </c>
      <c r="C21" s="93">
        <v>1</v>
      </c>
      <c r="D21" s="92" t="s">
        <v>8</v>
      </c>
      <c r="E21" s="93"/>
      <c r="F21" s="91">
        <f t="shared" si="0"/>
        <v>0</v>
      </c>
      <c r="G21" s="94">
        <f>SUM(F15:F21)</f>
        <v>0</v>
      </c>
    </row>
    <row r="22" spans="1:7" s="9" customFormat="1" ht="33.5" customHeight="1" x14ac:dyDescent="0.15">
      <c r="A22" s="98"/>
      <c r="B22" s="99"/>
      <c r="C22" s="84"/>
      <c r="D22" s="85"/>
      <c r="E22" s="86"/>
      <c r="F22" s="87"/>
      <c r="G22" s="88"/>
    </row>
    <row r="23" spans="1:7" s="9" customFormat="1" ht="43.5" customHeight="1" x14ac:dyDescent="0.15">
      <c r="A23" s="100" t="s">
        <v>33</v>
      </c>
      <c r="B23" s="101" t="s">
        <v>34</v>
      </c>
      <c r="C23" s="102"/>
      <c r="D23" s="103"/>
      <c r="E23" s="104"/>
      <c r="F23" s="105"/>
      <c r="G23" s="106"/>
    </row>
    <row r="24" spans="1:7" s="9" customFormat="1" ht="39.75" customHeight="1" x14ac:dyDescent="0.15">
      <c r="A24" s="100"/>
      <c r="B24" s="107"/>
      <c r="C24" s="102"/>
      <c r="D24" s="103"/>
      <c r="E24" s="104"/>
      <c r="F24" s="105"/>
      <c r="G24" s="106"/>
    </row>
    <row r="25" spans="1:7" s="9" customFormat="1" ht="28.5" customHeight="1" x14ac:dyDescent="0.15">
      <c r="A25" s="108" t="s">
        <v>35</v>
      </c>
      <c r="B25" s="109" t="s">
        <v>36</v>
      </c>
      <c r="C25" s="102"/>
      <c r="D25" s="103"/>
      <c r="E25" s="104"/>
      <c r="F25" s="105"/>
      <c r="G25" s="106"/>
    </row>
    <row r="26" spans="1:7" s="9" customFormat="1" ht="70.5" customHeight="1" x14ac:dyDescent="0.15">
      <c r="A26" s="97" t="s">
        <v>37</v>
      </c>
      <c r="B26" s="96" t="s">
        <v>285</v>
      </c>
      <c r="C26" s="110">
        <v>1</v>
      </c>
      <c r="D26" s="111" t="s">
        <v>8</v>
      </c>
      <c r="E26" s="86"/>
      <c r="F26" s="112">
        <f t="shared" ref="F26:F32" si="1">C26*E26</f>
        <v>0</v>
      </c>
      <c r="G26" s="113"/>
    </row>
    <row r="27" spans="1:7" s="9" customFormat="1" ht="41.25" customHeight="1" x14ac:dyDescent="0.15">
      <c r="A27" s="97" t="s">
        <v>38</v>
      </c>
      <c r="B27" s="96" t="s">
        <v>39</v>
      </c>
      <c r="C27" s="110">
        <v>325</v>
      </c>
      <c r="D27" s="111" t="s">
        <v>20</v>
      </c>
      <c r="E27" s="86"/>
      <c r="F27" s="112">
        <f t="shared" si="1"/>
        <v>0</v>
      </c>
      <c r="G27" s="94"/>
    </row>
    <row r="28" spans="1:7" s="9" customFormat="1" ht="38.25" customHeight="1" x14ac:dyDescent="0.15">
      <c r="A28" s="97" t="s">
        <v>40</v>
      </c>
      <c r="B28" s="96" t="s">
        <v>41</v>
      </c>
      <c r="C28" s="110">
        <v>1</v>
      </c>
      <c r="D28" s="111" t="s">
        <v>8</v>
      </c>
      <c r="E28" s="114"/>
      <c r="F28" s="112">
        <f t="shared" si="1"/>
        <v>0</v>
      </c>
      <c r="G28" s="94"/>
    </row>
    <row r="29" spans="1:7" s="9" customFormat="1" ht="24" customHeight="1" x14ac:dyDescent="0.15">
      <c r="A29" s="97" t="s">
        <v>42</v>
      </c>
      <c r="B29" s="96" t="s">
        <v>43</v>
      </c>
      <c r="C29" s="110">
        <v>1</v>
      </c>
      <c r="D29" s="111" t="s">
        <v>8</v>
      </c>
      <c r="E29" s="86"/>
      <c r="F29" s="112">
        <f t="shared" si="1"/>
        <v>0</v>
      </c>
      <c r="G29" s="94"/>
    </row>
    <row r="30" spans="1:7" s="9" customFormat="1" ht="24.75" customHeight="1" x14ac:dyDescent="0.15">
      <c r="A30" s="97" t="s">
        <v>44</v>
      </c>
      <c r="B30" s="96" t="s">
        <v>45</v>
      </c>
      <c r="C30" s="115">
        <v>1</v>
      </c>
      <c r="D30" s="103" t="s">
        <v>46</v>
      </c>
      <c r="E30" s="114"/>
      <c r="F30" s="116">
        <f t="shared" si="1"/>
        <v>0</v>
      </c>
      <c r="G30" s="94"/>
    </row>
    <row r="31" spans="1:7" s="9" customFormat="1" ht="39" customHeight="1" x14ac:dyDescent="0.15">
      <c r="A31" s="97" t="s">
        <v>47</v>
      </c>
      <c r="B31" s="96" t="s">
        <v>48</v>
      </c>
      <c r="C31" s="110">
        <v>1</v>
      </c>
      <c r="D31" s="111" t="s">
        <v>8</v>
      </c>
      <c r="E31" s="114"/>
      <c r="F31" s="112">
        <f t="shared" si="1"/>
        <v>0</v>
      </c>
      <c r="G31" s="94"/>
    </row>
    <row r="32" spans="1:7" s="9" customFormat="1" ht="37.5" customHeight="1" thickBot="1" x14ac:dyDescent="0.2">
      <c r="A32" s="117" t="s">
        <v>49</v>
      </c>
      <c r="B32" s="118" t="s">
        <v>50</v>
      </c>
      <c r="C32" s="119">
        <v>3</v>
      </c>
      <c r="D32" s="120" t="s">
        <v>8</v>
      </c>
      <c r="E32" s="121"/>
      <c r="F32" s="122">
        <f t="shared" si="1"/>
        <v>0</v>
      </c>
      <c r="G32" s="123"/>
    </row>
    <row r="33" spans="1:7" s="9" customFormat="1" ht="37.5" customHeight="1" thickTop="1" x14ac:dyDescent="0.15">
      <c r="A33" s="97"/>
      <c r="B33" s="96"/>
      <c r="C33" s="115"/>
      <c r="D33" s="103"/>
      <c r="E33" s="114"/>
      <c r="F33" s="116"/>
      <c r="G33" s="124"/>
    </row>
    <row r="34" spans="1:7" s="9" customFormat="1" ht="37.5" customHeight="1" x14ac:dyDescent="0.15">
      <c r="A34" s="125" t="s">
        <v>51</v>
      </c>
      <c r="B34" s="96" t="s">
        <v>52</v>
      </c>
      <c r="C34" s="115">
        <v>3</v>
      </c>
      <c r="D34" s="103" t="s">
        <v>8</v>
      </c>
      <c r="E34" s="114"/>
      <c r="F34" s="116">
        <f t="shared" ref="F34:F46" si="2">C34*E34</f>
        <v>0</v>
      </c>
      <c r="G34" s="94"/>
    </row>
    <row r="35" spans="1:7" s="9" customFormat="1" ht="37.5" customHeight="1" x14ac:dyDescent="0.15">
      <c r="A35" s="97" t="s">
        <v>53</v>
      </c>
      <c r="B35" s="96" t="s">
        <v>54</v>
      </c>
      <c r="C35" s="115">
        <v>1</v>
      </c>
      <c r="D35" s="103" t="s">
        <v>8</v>
      </c>
      <c r="E35" s="114"/>
      <c r="F35" s="116">
        <f t="shared" si="2"/>
        <v>0</v>
      </c>
      <c r="G35" s="94"/>
    </row>
    <row r="36" spans="1:7" s="9" customFormat="1" ht="37.5" customHeight="1" x14ac:dyDescent="0.15">
      <c r="A36" s="97" t="s">
        <v>55</v>
      </c>
      <c r="B36" s="96" t="s">
        <v>56</v>
      </c>
      <c r="C36" s="115">
        <v>3</v>
      </c>
      <c r="D36" s="103" t="s">
        <v>8</v>
      </c>
      <c r="E36" s="114"/>
      <c r="F36" s="116">
        <f t="shared" si="2"/>
        <v>0</v>
      </c>
      <c r="G36" s="94"/>
    </row>
    <row r="37" spans="1:7" s="9" customFormat="1" ht="37.5" customHeight="1" x14ac:dyDescent="0.15">
      <c r="A37" s="125" t="s">
        <v>57</v>
      </c>
      <c r="B37" s="96" t="s">
        <v>58</v>
      </c>
      <c r="C37" s="115">
        <v>3</v>
      </c>
      <c r="D37" s="103" t="s">
        <v>8</v>
      </c>
      <c r="E37" s="114"/>
      <c r="F37" s="116">
        <f t="shared" si="2"/>
        <v>0</v>
      </c>
      <c r="G37" s="94"/>
    </row>
    <row r="38" spans="1:7" s="9" customFormat="1" ht="37.5" customHeight="1" x14ac:dyDescent="0.15">
      <c r="A38" s="125" t="s">
        <v>59</v>
      </c>
      <c r="B38" s="96" t="s">
        <v>60</v>
      </c>
      <c r="C38" s="115">
        <v>3</v>
      </c>
      <c r="D38" s="103" t="s">
        <v>8</v>
      </c>
      <c r="E38" s="114"/>
      <c r="F38" s="116">
        <f t="shared" si="2"/>
        <v>0</v>
      </c>
      <c r="G38" s="94"/>
    </row>
    <row r="39" spans="1:7" s="9" customFormat="1" ht="37.5" customHeight="1" x14ac:dyDescent="0.15">
      <c r="A39" s="125" t="s">
        <v>61</v>
      </c>
      <c r="B39" s="96" t="s">
        <v>62</v>
      </c>
      <c r="C39" s="115">
        <v>3</v>
      </c>
      <c r="D39" s="103" t="s">
        <v>8</v>
      </c>
      <c r="E39" s="114"/>
      <c r="F39" s="116">
        <f t="shared" si="2"/>
        <v>0</v>
      </c>
      <c r="G39" s="94"/>
    </row>
    <row r="40" spans="1:7" s="9" customFormat="1" ht="37.5" customHeight="1" x14ac:dyDescent="0.15">
      <c r="A40" s="125" t="s">
        <v>63</v>
      </c>
      <c r="B40" s="96" t="s">
        <v>64</v>
      </c>
      <c r="C40" s="115">
        <v>3</v>
      </c>
      <c r="D40" s="103" t="s">
        <v>8</v>
      </c>
      <c r="E40" s="114"/>
      <c r="F40" s="116">
        <f t="shared" si="2"/>
        <v>0</v>
      </c>
      <c r="G40" s="94"/>
    </row>
    <row r="41" spans="1:7" s="9" customFormat="1" ht="37.5" customHeight="1" x14ac:dyDescent="0.15">
      <c r="A41" s="125" t="s">
        <v>65</v>
      </c>
      <c r="B41" s="96" t="s">
        <v>66</v>
      </c>
      <c r="C41" s="115">
        <v>3</v>
      </c>
      <c r="D41" s="103" t="s">
        <v>8</v>
      </c>
      <c r="E41" s="114"/>
      <c r="F41" s="116">
        <f t="shared" si="2"/>
        <v>0</v>
      </c>
      <c r="G41" s="94"/>
    </row>
    <row r="42" spans="1:7" s="9" customFormat="1" ht="37.5" customHeight="1" x14ac:dyDescent="0.15">
      <c r="A42" s="125" t="s">
        <v>67</v>
      </c>
      <c r="B42" s="96" t="s">
        <v>68</v>
      </c>
      <c r="C42" s="115">
        <v>2</v>
      </c>
      <c r="D42" s="103" t="s">
        <v>8</v>
      </c>
      <c r="E42" s="114"/>
      <c r="F42" s="116">
        <f t="shared" si="2"/>
        <v>0</v>
      </c>
      <c r="G42" s="94"/>
    </row>
    <row r="43" spans="1:7" s="9" customFormat="1" ht="37.5" customHeight="1" x14ac:dyDescent="0.15">
      <c r="A43" s="125" t="s">
        <v>69</v>
      </c>
      <c r="B43" s="96" t="s">
        <v>70</v>
      </c>
      <c r="C43" s="115">
        <v>2</v>
      </c>
      <c r="D43" s="103" t="s">
        <v>8</v>
      </c>
      <c r="E43" s="114"/>
      <c r="F43" s="116">
        <f t="shared" si="2"/>
        <v>0</v>
      </c>
      <c r="G43" s="94"/>
    </row>
    <row r="44" spans="1:7" s="9" customFormat="1" ht="95" x14ac:dyDescent="0.15">
      <c r="A44" s="125" t="s">
        <v>71</v>
      </c>
      <c r="B44" s="126" t="s">
        <v>72</v>
      </c>
      <c r="C44" s="115">
        <v>1</v>
      </c>
      <c r="D44" s="103" t="s">
        <v>46</v>
      </c>
      <c r="E44" s="114"/>
      <c r="F44" s="116">
        <f t="shared" si="2"/>
        <v>0</v>
      </c>
      <c r="G44" s="94"/>
    </row>
    <row r="45" spans="1:7" s="9" customFormat="1" ht="76" x14ac:dyDescent="0.15">
      <c r="A45" s="127" t="s">
        <v>73</v>
      </c>
      <c r="B45" s="126" t="s">
        <v>74</v>
      </c>
      <c r="C45" s="115">
        <v>1</v>
      </c>
      <c r="D45" s="103" t="s">
        <v>46</v>
      </c>
      <c r="E45" s="114"/>
      <c r="F45" s="116">
        <f t="shared" si="2"/>
        <v>0</v>
      </c>
      <c r="G45" s="94"/>
    </row>
    <row r="46" spans="1:7" s="9" customFormat="1" ht="37.5" customHeight="1" x14ac:dyDescent="0.15">
      <c r="A46" s="128" t="s">
        <v>75</v>
      </c>
      <c r="B46" s="129" t="s">
        <v>76</v>
      </c>
      <c r="C46" s="119">
        <v>1</v>
      </c>
      <c r="D46" s="120" t="s">
        <v>46</v>
      </c>
      <c r="E46" s="121"/>
      <c r="F46" s="122">
        <f t="shared" si="2"/>
        <v>0</v>
      </c>
      <c r="G46" s="130">
        <f>SUM(F26:F46)</f>
        <v>0</v>
      </c>
    </row>
    <row r="47" spans="1:7" s="9" customFormat="1" ht="37.5" customHeight="1" x14ac:dyDescent="0.15">
      <c r="A47" s="127"/>
      <c r="B47" s="126"/>
      <c r="C47" s="115"/>
      <c r="D47" s="103"/>
      <c r="E47" s="114"/>
      <c r="F47" s="116"/>
      <c r="G47" s="113"/>
    </row>
    <row r="48" spans="1:7" s="9" customFormat="1" ht="37.5" customHeight="1" x14ac:dyDescent="0.15">
      <c r="A48" s="131" t="s">
        <v>77</v>
      </c>
      <c r="B48" s="132" t="s">
        <v>78</v>
      </c>
      <c r="C48" s="115"/>
      <c r="D48" s="103"/>
      <c r="E48" s="114"/>
      <c r="F48" s="116"/>
      <c r="G48" s="133"/>
    </row>
    <row r="49" spans="1:220" s="9" customFormat="1" ht="37.5" customHeight="1" x14ac:dyDescent="0.15">
      <c r="A49" s="131"/>
      <c r="B49" s="132"/>
      <c r="C49" s="115"/>
      <c r="D49" s="103"/>
      <c r="E49" s="114"/>
      <c r="F49" s="116"/>
      <c r="G49" s="133"/>
    </row>
    <row r="50" spans="1:220" s="9" customFormat="1" ht="37.5" customHeight="1" x14ac:dyDescent="0.15">
      <c r="A50" s="108" t="s">
        <v>79</v>
      </c>
      <c r="B50" s="134" t="s">
        <v>36</v>
      </c>
      <c r="C50" s="135"/>
      <c r="D50" s="136"/>
      <c r="E50" s="137"/>
      <c r="F50" s="138"/>
      <c r="G50" s="139"/>
    </row>
    <row r="51" spans="1:220" s="9" customFormat="1" ht="37.5" customHeight="1" x14ac:dyDescent="0.15">
      <c r="A51" s="125" t="s">
        <v>80</v>
      </c>
      <c r="B51" s="140" t="s">
        <v>81</v>
      </c>
      <c r="C51" s="141">
        <v>15</v>
      </c>
      <c r="D51" s="142" t="s">
        <v>20</v>
      </c>
      <c r="E51" s="86"/>
      <c r="F51" s="112">
        <f t="shared" ref="F51:F57" si="3">C51*E51</f>
        <v>0</v>
      </c>
      <c r="G51" s="139"/>
    </row>
    <row r="52" spans="1:220" s="9" customFormat="1" ht="37.5" customHeight="1" x14ac:dyDescent="0.15">
      <c r="A52" s="125" t="s">
        <v>82</v>
      </c>
      <c r="B52" s="140" t="s">
        <v>83</v>
      </c>
      <c r="C52" s="141">
        <v>25</v>
      </c>
      <c r="D52" s="111" t="s">
        <v>20</v>
      </c>
      <c r="E52" s="86"/>
      <c r="F52" s="112">
        <f t="shared" si="3"/>
        <v>0</v>
      </c>
      <c r="G52" s="139"/>
    </row>
    <row r="53" spans="1:220" s="9" customFormat="1" ht="37.5" customHeight="1" x14ac:dyDescent="0.15">
      <c r="A53" s="125" t="s">
        <v>84</v>
      </c>
      <c r="B53" s="140" t="s">
        <v>85</v>
      </c>
      <c r="C53" s="110">
        <v>1</v>
      </c>
      <c r="D53" s="143" t="s">
        <v>8</v>
      </c>
      <c r="E53" s="144"/>
      <c r="F53" s="145">
        <f t="shared" si="3"/>
        <v>0</v>
      </c>
      <c r="G53" s="139"/>
    </row>
    <row r="54" spans="1:220" s="9" customFormat="1" ht="37.5" customHeight="1" x14ac:dyDescent="0.15">
      <c r="A54" s="125" t="s">
        <v>86</v>
      </c>
      <c r="B54" s="146" t="s">
        <v>87</v>
      </c>
      <c r="C54" s="147">
        <v>1</v>
      </c>
      <c r="D54" s="148" t="s">
        <v>8</v>
      </c>
      <c r="E54" s="149"/>
      <c r="F54" s="150">
        <f t="shared" si="3"/>
        <v>0</v>
      </c>
      <c r="G54" s="139"/>
    </row>
    <row r="55" spans="1:220" s="9" customFormat="1" ht="24.75" customHeight="1" x14ac:dyDescent="0.15">
      <c r="A55" s="125" t="s">
        <v>88</v>
      </c>
      <c r="B55" s="140" t="s">
        <v>89</v>
      </c>
      <c r="C55" s="147">
        <v>270</v>
      </c>
      <c r="D55" s="148" t="s">
        <v>20</v>
      </c>
      <c r="E55" s="149"/>
      <c r="F55" s="150">
        <f t="shared" si="3"/>
        <v>0</v>
      </c>
      <c r="G55" s="139"/>
    </row>
    <row r="56" spans="1:220" s="9" customFormat="1" ht="24.75" customHeight="1" x14ac:dyDescent="0.15">
      <c r="A56" s="125" t="s">
        <v>90</v>
      </c>
      <c r="B56" s="140" t="s">
        <v>91</v>
      </c>
      <c r="C56" s="147">
        <v>270</v>
      </c>
      <c r="D56" s="148" t="s">
        <v>20</v>
      </c>
      <c r="E56" s="149"/>
      <c r="F56" s="150">
        <f t="shared" si="3"/>
        <v>0</v>
      </c>
      <c r="G56" s="139"/>
    </row>
    <row r="57" spans="1:220" s="14" customFormat="1" x14ac:dyDescent="0.15">
      <c r="A57" s="151" t="s">
        <v>92</v>
      </c>
      <c r="B57" s="152" t="s">
        <v>93</v>
      </c>
      <c r="C57" s="153">
        <v>1</v>
      </c>
      <c r="D57" s="154" t="s">
        <v>8</v>
      </c>
      <c r="E57" s="155"/>
      <c r="F57" s="156">
        <f t="shared" si="3"/>
        <v>0</v>
      </c>
      <c r="G57" s="157"/>
      <c r="HF57" s="1"/>
      <c r="HG57" s="1"/>
      <c r="HH57" s="1"/>
      <c r="HI57" s="1"/>
      <c r="HJ57" s="1"/>
      <c r="HK57" s="1"/>
      <c r="HL57" s="1"/>
    </row>
    <row r="58" spans="1:220" s="14" customFormat="1" ht="21.75" customHeight="1" x14ac:dyDescent="0.15">
      <c r="A58" s="125"/>
      <c r="B58" s="140"/>
      <c r="C58" s="110"/>
      <c r="D58" s="158"/>
      <c r="E58" s="86"/>
      <c r="F58" s="112"/>
      <c r="G58" s="139"/>
      <c r="HF58" s="1"/>
      <c r="HG58" s="1"/>
      <c r="HH58" s="1"/>
      <c r="HI58" s="1"/>
      <c r="HJ58" s="1"/>
      <c r="HK58" s="1"/>
      <c r="HL58" s="1"/>
    </row>
    <row r="59" spans="1:220" s="14" customFormat="1" ht="21.75" customHeight="1" x14ac:dyDescent="0.15">
      <c r="A59" s="125" t="s">
        <v>94</v>
      </c>
      <c r="B59" s="140" t="s">
        <v>95</v>
      </c>
      <c r="C59" s="110">
        <v>1</v>
      </c>
      <c r="D59" s="158" t="s">
        <v>8</v>
      </c>
      <c r="E59" s="86"/>
      <c r="F59" s="112">
        <f>C59*E59</f>
        <v>0</v>
      </c>
      <c r="G59" s="139"/>
      <c r="HF59" s="1"/>
      <c r="HG59" s="1"/>
      <c r="HH59" s="1"/>
      <c r="HI59" s="1"/>
      <c r="HJ59" s="1"/>
      <c r="HK59" s="1"/>
      <c r="HL59" s="1"/>
    </row>
    <row r="60" spans="1:220" s="14" customFormat="1" ht="38" x14ac:dyDescent="0.15">
      <c r="A60" s="125" t="s">
        <v>96</v>
      </c>
      <c r="B60" s="140" t="s">
        <v>97</v>
      </c>
      <c r="C60" s="110">
        <v>1</v>
      </c>
      <c r="D60" s="158" t="s">
        <v>8</v>
      </c>
      <c r="E60" s="86"/>
      <c r="F60" s="112">
        <f>C60*E60</f>
        <v>0</v>
      </c>
      <c r="G60" s="139"/>
      <c r="HF60" s="1"/>
      <c r="HG60" s="1"/>
      <c r="HH60" s="1"/>
      <c r="HI60" s="1"/>
      <c r="HJ60" s="1"/>
      <c r="HK60" s="1"/>
      <c r="HL60" s="1"/>
    </row>
    <row r="61" spans="1:220" s="14" customFormat="1" ht="38" x14ac:dyDescent="0.15">
      <c r="A61" s="125" t="s">
        <v>98</v>
      </c>
      <c r="B61" s="140" t="s">
        <v>99</v>
      </c>
      <c r="C61" s="110">
        <v>1</v>
      </c>
      <c r="D61" s="158" t="s">
        <v>8</v>
      </c>
      <c r="E61" s="86"/>
      <c r="F61" s="112">
        <f>C61*E61</f>
        <v>0</v>
      </c>
      <c r="G61" s="139"/>
      <c r="HF61" s="1"/>
      <c r="HG61" s="1"/>
      <c r="HH61" s="1"/>
      <c r="HI61" s="1"/>
      <c r="HJ61" s="1"/>
      <c r="HK61" s="1"/>
      <c r="HL61" s="1"/>
    </row>
    <row r="62" spans="1:220" s="14" customFormat="1" ht="21.75" customHeight="1" x14ac:dyDescent="0.15">
      <c r="A62" s="127" t="s">
        <v>100</v>
      </c>
      <c r="B62" s="126" t="s">
        <v>101</v>
      </c>
      <c r="C62" s="115">
        <v>1</v>
      </c>
      <c r="D62" s="103" t="s">
        <v>46</v>
      </c>
      <c r="E62" s="114"/>
      <c r="F62" s="116">
        <f>C62*E62</f>
        <v>0</v>
      </c>
      <c r="G62" s="159">
        <f>SUM(F51:F62)</f>
        <v>0</v>
      </c>
      <c r="HF62" s="1"/>
      <c r="HG62" s="1"/>
      <c r="HH62" s="1"/>
      <c r="HI62" s="1"/>
      <c r="HJ62" s="1"/>
      <c r="HK62" s="1"/>
      <c r="HL62" s="1"/>
    </row>
    <row r="63" spans="1:220" s="14" customFormat="1" ht="21.75" customHeight="1" x14ac:dyDescent="0.15">
      <c r="A63" s="160"/>
      <c r="B63" s="161"/>
      <c r="C63" s="147"/>
      <c r="D63" s="148"/>
      <c r="E63" s="149"/>
      <c r="F63" s="150"/>
      <c r="G63" s="139"/>
      <c r="HF63" s="1"/>
      <c r="HG63" s="1"/>
      <c r="HH63" s="1"/>
      <c r="HI63" s="1"/>
      <c r="HJ63" s="1"/>
      <c r="HK63" s="1"/>
      <c r="HL63" s="1"/>
    </row>
    <row r="64" spans="1:220" s="14" customFormat="1" ht="36" customHeight="1" x14ac:dyDescent="0.15">
      <c r="A64" s="108" t="s">
        <v>102</v>
      </c>
      <c r="B64" s="107" t="s">
        <v>103</v>
      </c>
      <c r="C64" s="162"/>
      <c r="D64" s="136"/>
      <c r="E64" s="137"/>
      <c r="F64" s="138"/>
      <c r="G64" s="163"/>
      <c r="HF64" s="1"/>
      <c r="HG64" s="1"/>
      <c r="HH64" s="1"/>
      <c r="HI64" s="1"/>
      <c r="HJ64" s="1"/>
      <c r="HK64" s="1"/>
      <c r="HL64" s="1"/>
    </row>
    <row r="65" spans="1:220" s="14" customFormat="1" ht="29.75" customHeight="1" x14ac:dyDescent="0.15">
      <c r="A65" s="108"/>
      <c r="B65" s="107"/>
      <c r="C65" s="162"/>
      <c r="D65" s="136"/>
      <c r="E65" s="137"/>
      <c r="F65" s="138"/>
      <c r="G65" s="163"/>
      <c r="HF65" s="1"/>
      <c r="HG65" s="1"/>
      <c r="HH65" s="1"/>
      <c r="HI65" s="1"/>
      <c r="HJ65" s="1"/>
      <c r="HK65" s="1"/>
      <c r="HL65" s="1"/>
    </row>
    <row r="66" spans="1:220" s="14" customFormat="1" ht="21.75" customHeight="1" x14ac:dyDescent="0.15">
      <c r="A66" s="108" t="s">
        <v>104</v>
      </c>
      <c r="B66" s="109" t="s">
        <v>36</v>
      </c>
      <c r="C66" s="135"/>
      <c r="D66" s="136"/>
      <c r="E66" s="137"/>
      <c r="F66" s="138"/>
      <c r="G66" s="163"/>
      <c r="HF66" s="1"/>
      <c r="HG66" s="1"/>
      <c r="HH66" s="1"/>
      <c r="HI66" s="1"/>
      <c r="HJ66" s="1"/>
      <c r="HK66" s="1"/>
      <c r="HL66" s="1"/>
    </row>
    <row r="67" spans="1:220" s="14" customFormat="1" ht="133" x14ac:dyDescent="0.15">
      <c r="A67" s="97" t="s">
        <v>105</v>
      </c>
      <c r="B67" s="140" t="s">
        <v>106</v>
      </c>
      <c r="C67" s="110">
        <v>1</v>
      </c>
      <c r="D67" s="111" t="s">
        <v>8</v>
      </c>
      <c r="E67" s="144"/>
      <c r="F67" s="145">
        <f>C67*E67</f>
        <v>0</v>
      </c>
      <c r="G67" s="164"/>
      <c r="HF67" s="1"/>
      <c r="HG67" s="1"/>
      <c r="HH67" s="1"/>
      <c r="HI67" s="1"/>
      <c r="HJ67" s="1"/>
      <c r="HK67" s="1"/>
      <c r="HL67" s="1"/>
    </row>
    <row r="68" spans="1:220" s="14" customFormat="1" ht="21.75" customHeight="1" x14ac:dyDescent="0.15">
      <c r="A68" s="97" t="s">
        <v>107</v>
      </c>
      <c r="B68" s="140" t="s">
        <v>108</v>
      </c>
      <c r="C68" s="110">
        <v>22</v>
      </c>
      <c r="D68" s="111" t="s">
        <v>8</v>
      </c>
      <c r="E68" s="144"/>
      <c r="F68" s="145">
        <f>C68*E68</f>
        <v>0</v>
      </c>
      <c r="G68" s="164"/>
      <c r="HF68" s="1"/>
      <c r="HG68" s="1"/>
      <c r="HH68" s="1"/>
      <c r="HI68" s="1"/>
      <c r="HJ68" s="1"/>
      <c r="HK68" s="1"/>
      <c r="HL68" s="1"/>
    </row>
    <row r="69" spans="1:220" s="14" customFormat="1" ht="21.75" customHeight="1" x14ac:dyDescent="0.15">
      <c r="A69" s="108" t="s">
        <v>109</v>
      </c>
      <c r="B69" s="165" t="s">
        <v>110</v>
      </c>
      <c r="C69" s="110"/>
      <c r="D69" s="111"/>
      <c r="E69" s="144"/>
      <c r="F69" s="145"/>
      <c r="G69" s="164"/>
      <c r="HF69" s="1"/>
      <c r="HG69" s="1"/>
      <c r="HH69" s="1"/>
      <c r="HI69" s="1"/>
      <c r="HJ69" s="1"/>
      <c r="HK69" s="1"/>
      <c r="HL69" s="1"/>
    </row>
    <row r="70" spans="1:220" s="14" customFormat="1" ht="21.75" customHeight="1" x14ac:dyDescent="0.15">
      <c r="A70" s="97" t="s">
        <v>111</v>
      </c>
      <c r="B70" s="140" t="s">
        <v>112</v>
      </c>
      <c r="C70" s="110">
        <v>2</v>
      </c>
      <c r="D70" s="111" t="s">
        <v>8</v>
      </c>
      <c r="E70" s="144"/>
      <c r="F70" s="145">
        <f t="shared" ref="F70:F77" si="4">C70*E70</f>
        <v>0</v>
      </c>
      <c r="G70" s="164"/>
      <c r="HF70" s="1"/>
      <c r="HG70" s="1"/>
      <c r="HH70" s="1"/>
      <c r="HI70" s="1"/>
      <c r="HJ70" s="1"/>
      <c r="HK70" s="1"/>
      <c r="HL70" s="1"/>
    </row>
    <row r="71" spans="1:220" s="14" customFormat="1" ht="21.75" customHeight="1" x14ac:dyDescent="0.15">
      <c r="A71" s="97" t="s">
        <v>113</v>
      </c>
      <c r="B71" s="140" t="s">
        <v>114</v>
      </c>
      <c r="C71" s="110">
        <v>2</v>
      </c>
      <c r="D71" s="111" t="s">
        <v>8</v>
      </c>
      <c r="E71" s="144"/>
      <c r="F71" s="145">
        <f t="shared" si="4"/>
        <v>0</v>
      </c>
      <c r="G71" s="164"/>
      <c r="HF71" s="1"/>
      <c r="HG71" s="1"/>
      <c r="HH71" s="1"/>
      <c r="HI71" s="1"/>
      <c r="HJ71" s="1"/>
      <c r="HK71" s="1"/>
      <c r="HL71" s="1"/>
    </row>
    <row r="72" spans="1:220" s="14" customFormat="1" ht="21.75" customHeight="1" x14ac:dyDescent="0.15">
      <c r="A72" s="97" t="s">
        <v>115</v>
      </c>
      <c r="B72" s="140" t="s">
        <v>116</v>
      </c>
      <c r="C72" s="110">
        <v>2</v>
      </c>
      <c r="D72" s="111" t="s">
        <v>8</v>
      </c>
      <c r="E72" s="144"/>
      <c r="F72" s="145">
        <f t="shared" si="4"/>
        <v>0</v>
      </c>
      <c r="G72" s="164"/>
      <c r="HF72" s="1"/>
      <c r="HG72" s="1"/>
      <c r="HH72" s="1"/>
      <c r="HI72" s="1"/>
      <c r="HJ72" s="1"/>
      <c r="HK72" s="1"/>
      <c r="HL72" s="1"/>
    </row>
    <row r="73" spans="1:220" s="14" customFormat="1" ht="21.75" customHeight="1" x14ac:dyDescent="0.15">
      <c r="A73" s="97" t="s">
        <v>117</v>
      </c>
      <c r="B73" s="140" t="s">
        <v>118</v>
      </c>
      <c r="C73" s="110">
        <v>2</v>
      </c>
      <c r="D73" s="111" t="s">
        <v>8</v>
      </c>
      <c r="E73" s="144"/>
      <c r="F73" s="145">
        <f t="shared" si="4"/>
        <v>0</v>
      </c>
      <c r="G73" s="164"/>
      <c r="HF73" s="1"/>
      <c r="HG73" s="1"/>
      <c r="HH73" s="1"/>
      <c r="HI73" s="1"/>
      <c r="HJ73" s="1"/>
      <c r="HK73" s="1"/>
      <c r="HL73" s="1"/>
    </row>
    <row r="74" spans="1:220" s="14" customFormat="1" ht="21.75" customHeight="1" x14ac:dyDescent="0.15">
      <c r="A74" s="97" t="s">
        <v>119</v>
      </c>
      <c r="B74" s="140" t="s">
        <v>120</v>
      </c>
      <c r="C74" s="110">
        <v>1</v>
      </c>
      <c r="D74" s="111" t="s">
        <v>8</v>
      </c>
      <c r="E74" s="144"/>
      <c r="F74" s="145">
        <f t="shared" si="4"/>
        <v>0</v>
      </c>
      <c r="G74" s="164"/>
      <c r="HF74" s="1"/>
      <c r="HG74" s="1"/>
      <c r="HH74" s="1"/>
      <c r="HI74" s="1"/>
      <c r="HJ74" s="1"/>
      <c r="HK74" s="1"/>
      <c r="HL74" s="1"/>
    </row>
    <row r="75" spans="1:220" s="14" customFormat="1" ht="21.75" customHeight="1" x14ac:dyDescent="0.15">
      <c r="A75" s="97" t="s">
        <v>121</v>
      </c>
      <c r="B75" s="140" t="s">
        <v>122</v>
      </c>
      <c r="C75" s="110">
        <v>1</v>
      </c>
      <c r="D75" s="111" t="s">
        <v>8</v>
      </c>
      <c r="E75" s="144"/>
      <c r="F75" s="145">
        <f t="shared" si="4"/>
        <v>0</v>
      </c>
      <c r="G75" s="166"/>
      <c r="HF75" s="1"/>
      <c r="HG75" s="1"/>
      <c r="HH75" s="1"/>
      <c r="HI75" s="1"/>
      <c r="HJ75" s="1"/>
      <c r="HK75" s="1"/>
      <c r="HL75" s="1"/>
    </row>
    <row r="76" spans="1:220" s="14" customFormat="1" ht="44.25" customHeight="1" x14ac:dyDescent="0.15">
      <c r="A76" s="97" t="s">
        <v>123</v>
      </c>
      <c r="B76" s="140" t="s">
        <v>124</v>
      </c>
      <c r="C76" s="110">
        <v>1</v>
      </c>
      <c r="D76" s="111" t="s">
        <v>8</v>
      </c>
      <c r="E76" s="144"/>
      <c r="F76" s="145">
        <f t="shared" si="4"/>
        <v>0</v>
      </c>
      <c r="G76" s="164"/>
      <c r="HF76" s="1"/>
      <c r="HG76" s="1"/>
      <c r="HH76" s="1"/>
      <c r="HI76" s="1"/>
      <c r="HJ76" s="1"/>
      <c r="HK76" s="1"/>
      <c r="HL76" s="1"/>
    </row>
    <row r="77" spans="1:220" s="14" customFormat="1" ht="24" customHeight="1" x14ac:dyDescent="0.15">
      <c r="A77" s="117" t="s">
        <v>125</v>
      </c>
      <c r="B77" s="152" t="s">
        <v>126</v>
      </c>
      <c r="C77" s="153">
        <v>1</v>
      </c>
      <c r="D77" s="167" t="s">
        <v>8</v>
      </c>
      <c r="E77" s="168"/>
      <c r="F77" s="169">
        <f t="shared" si="4"/>
        <v>0</v>
      </c>
      <c r="G77" s="170"/>
      <c r="HF77" s="1"/>
      <c r="HG77" s="1"/>
      <c r="HH77" s="1"/>
      <c r="HI77" s="1"/>
      <c r="HJ77" s="1"/>
      <c r="HK77" s="1"/>
      <c r="HL77" s="1"/>
    </row>
    <row r="78" spans="1:220" s="14" customFormat="1" ht="18" x14ac:dyDescent="0.15">
      <c r="A78" s="97"/>
      <c r="B78" s="140"/>
      <c r="C78" s="110"/>
      <c r="D78" s="111"/>
      <c r="E78" s="144"/>
      <c r="F78" s="145"/>
      <c r="G78" s="164"/>
      <c r="HF78" s="1"/>
      <c r="HG78" s="1"/>
      <c r="HH78" s="1"/>
      <c r="HI78" s="1"/>
      <c r="HJ78" s="1"/>
      <c r="HK78" s="1"/>
      <c r="HL78" s="1"/>
    </row>
    <row r="79" spans="1:220" s="14" customFormat="1" x14ac:dyDescent="0.15">
      <c r="A79" s="108" t="s">
        <v>127</v>
      </c>
      <c r="B79" s="171" t="s">
        <v>128</v>
      </c>
      <c r="C79" s="110"/>
      <c r="D79" s="111"/>
      <c r="E79" s="144"/>
      <c r="F79" s="145"/>
      <c r="G79" s="164"/>
      <c r="HF79" s="1"/>
      <c r="HG79" s="1"/>
      <c r="HH79" s="1"/>
      <c r="HI79" s="1"/>
      <c r="HJ79" s="1"/>
      <c r="HK79" s="1"/>
      <c r="HL79" s="1"/>
    </row>
    <row r="80" spans="1:220" s="14" customFormat="1" ht="26.25" customHeight="1" x14ac:dyDescent="0.15">
      <c r="A80" s="97" t="s">
        <v>129</v>
      </c>
      <c r="B80" s="172" t="s">
        <v>130</v>
      </c>
      <c r="C80" s="110">
        <v>4</v>
      </c>
      <c r="D80" s="111" t="s">
        <v>8</v>
      </c>
      <c r="E80" s="144"/>
      <c r="F80" s="145">
        <f>C80*E80</f>
        <v>0</v>
      </c>
      <c r="G80" s="163"/>
      <c r="HF80" s="1"/>
      <c r="HG80" s="1"/>
      <c r="HH80" s="1"/>
      <c r="HI80" s="1"/>
      <c r="HJ80" s="1"/>
      <c r="HK80" s="1"/>
      <c r="HL80" s="1"/>
    </row>
    <row r="81" spans="1:220" s="14" customFormat="1" ht="26.25" customHeight="1" x14ac:dyDescent="0.15">
      <c r="A81" s="97" t="s">
        <v>131</v>
      </c>
      <c r="B81" s="172" t="s">
        <v>132</v>
      </c>
      <c r="C81" s="110">
        <f>8</f>
        <v>8</v>
      </c>
      <c r="D81" s="111" t="s">
        <v>8</v>
      </c>
      <c r="E81" s="144"/>
      <c r="F81" s="145">
        <f>C81*E81</f>
        <v>0</v>
      </c>
      <c r="G81" s="163"/>
      <c r="HF81" s="1"/>
      <c r="HG81" s="1"/>
      <c r="HH81" s="1"/>
      <c r="HI81" s="1"/>
      <c r="HJ81" s="1"/>
      <c r="HK81" s="1"/>
      <c r="HL81" s="1"/>
    </row>
    <row r="82" spans="1:220" s="14" customFormat="1" x14ac:dyDescent="0.15">
      <c r="A82" s="108" t="s">
        <v>133</v>
      </c>
      <c r="B82" s="171" t="s">
        <v>134</v>
      </c>
      <c r="C82" s="173"/>
      <c r="D82" s="174"/>
      <c r="E82" s="175"/>
      <c r="F82" s="145"/>
      <c r="G82" s="163"/>
      <c r="HF82" s="1"/>
      <c r="HG82" s="1"/>
      <c r="HH82" s="1"/>
      <c r="HI82" s="1"/>
      <c r="HJ82" s="1"/>
      <c r="HK82" s="1"/>
      <c r="HL82" s="1"/>
    </row>
    <row r="83" spans="1:220" s="14" customFormat="1" ht="47.25" customHeight="1" x14ac:dyDescent="0.15">
      <c r="A83" s="176" t="s">
        <v>135</v>
      </c>
      <c r="B83" s="140" t="s">
        <v>136</v>
      </c>
      <c r="C83" s="110">
        <v>1</v>
      </c>
      <c r="D83" s="111" t="s">
        <v>8</v>
      </c>
      <c r="E83" s="144"/>
      <c r="F83" s="145">
        <f t="shared" ref="F83:F90" si="5">C83*E83</f>
        <v>0</v>
      </c>
      <c r="G83" s="177"/>
      <c r="HF83" s="1"/>
      <c r="HG83" s="1"/>
      <c r="HH83" s="1"/>
      <c r="HI83" s="1"/>
      <c r="HJ83" s="1"/>
      <c r="HK83" s="1"/>
      <c r="HL83" s="1"/>
    </row>
    <row r="84" spans="1:220" s="14" customFormat="1" ht="47.25" customHeight="1" x14ac:dyDescent="0.15">
      <c r="A84" s="176" t="s">
        <v>137</v>
      </c>
      <c r="B84" s="140" t="s">
        <v>138</v>
      </c>
      <c r="C84" s="110">
        <v>1</v>
      </c>
      <c r="D84" s="111" t="s">
        <v>8</v>
      </c>
      <c r="E84" s="144"/>
      <c r="F84" s="145">
        <f t="shared" si="5"/>
        <v>0</v>
      </c>
      <c r="G84" s="177"/>
      <c r="HF84" s="1"/>
      <c r="HG84" s="1"/>
      <c r="HH84" s="1"/>
      <c r="HI84" s="1"/>
      <c r="HJ84" s="1"/>
      <c r="HK84" s="1"/>
      <c r="HL84" s="1"/>
    </row>
    <row r="85" spans="1:220" s="14" customFormat="1" ht="47.25" customHeight="1" x14ac:dyDescent="0.15">
      <c r="A85" s="176" t="s">
        <v>139</v>
      </c>
      <c r="B85" s="140" t="s">
        <v>140</v>
      </c>
      <c r="C85" s="110">
        <v>1</v>
      </c>
      <c r="D85" s="111" t="s">
        <v>8</v>
      </c>
      <c r="E85" s="144"/>
      <c r="F85" s="145">
        <f t="shared" si="5"/>
        <v>0</v>
      </c>
      <c r="G85" s="177"/>
      <c r="HF85" s="1"/>
      <c r="HG85" s="1"/>
      <c r="HH85" s="1"/>
      <c r="HI85" s="1"/>
      <c r="HJ85" s="1"/>
      <c r="HK85" s="1"/>
      <c r="HL85" s="1"/>
    </row>
    <row r="86" spans="1:220" s="14" customFormat="1" ht="47.25" customHeight="1" x14ac:dyDescent="0.15">
      <c r="A86" s="176" t="s">
        <v>141</v>
      </c>
      <c r="B86" s="140" t="s">
        <v>142</v>
      </c>
      <c r="C86" s="110">
        <v>1</v>
      </c>
      <c r="D86" s="111" t="s">
        <v>46</v>
      </c>
      <c r="E86" s="144"/>
      <c r="F86" s="145">
        <f t="shared" si="5"/>
        <v>0</v>
      </c>
      <c r="G86" s="178"/>
      <c r="HF86" s="1"/>
      <c r="HG86" s="1"/>
      <c r="HH86" s="1"/>
      <c r="HI86" s="1"/>
      <c r="HJ86" s="1"/>
      <c r="HK86" s="1"/>
      <c r="HL86" s="1"/>
    </row>
    <row r="87" spans="1:220" s="14" customFormat="1" ht="47.25" customHeight="1" x14ac:dyDescent="0.15">
      <c r="A87" s="176" t="s">
        <v>143</v>
      </c>
      <c r="B87" s="140" t="s">
        <v>144</v>
      </c>
      <c r="C87" s="110">
        <v>104</v>
      </c>
      <c r="D87" s="111" t="s">
        <v>8</v>
      </c>
      <c r="E87" s="144"/>
      <c r="F87" s="145">
        <f t="shared" si="5"/>
        <v>0</v>
      </c>
      <c r="G87" s="178"/>
      <c r="HF87" s="1"/>
      <c r="HG87" s="1"/>
      <c r="HH87" s="1"/>
      <c r="HI87" s="1"/>
      <c r="HJ87" s="1"/>
      <c r="HK87" s="1"/>
      <c r="HL87" s="1"/>
    </row>
    <row r="88" spans="1:220" s="14" customFormat="1" ht="47.25" customHeight="1" x14ac:dyDescent="0.15">
      <c r="A88" s="108" t="s">
        <v>145</v>
      </c>
      <c r="B88" s="179" t="s">
        <v>101</v>
      </c>
      <c r="C88" s="180">
        <v>1</v>
      </c>
      <c r="D88" s="92" t="s">
        <v>46</v>
      </c>
      <c r="E88" s="181"/>
      <c r="F88" s="145">
        <f t="shared" si="5"/>
        <v>0</v>
      </c>
      <c r="G88" s="182"/>
      <c r="HF88" s="1"/>
      <c r="HG88" s="1"/>
      <c r="HH88" s="1"/>
      <c r="HI88" s="1"/>
      <c r="HJ88" s="1"/>
      <c r="HK88" s="1"/>
      <c r="HL88" s="1"/>
    </row>
    <row r="89" spans="1:220" s="14" customFormat="1" ht="47.25" customHeight="1" x14ac:dyDescent="0.15">
      <c r="A89" s="183" t="s">
        <v>146</v>
      </c>
      <c r="B89" s="107" t="s">
        <v>468</v>
      </c>
      <c r="C89" s="180">
        <v>1</v>
      </c>
      <c r="D89" s="92" t="s">
        <v>46</v>
      </c>
      <c r="E89" s="181"/>
      <c r="F89" s="145">
        <f t="shared" si="5"/>
        <v>0</v>
      </c>
      <c r="G89" s="182"/>
      <c r="HF89" s="1"/>
      <c r="HG89" s="1"/>
      <c r="HH89" s="1"/>
      <c r="HI89" s="1"/>
      <c r="HJ89" s="1"/>
      <c r="HK89" s="1"/>
      <c r="HL89" s="1"/>
    </row>
    <row r="90" spans="1:220" s="14" customFormat="1" ht="47.25" customHeight="1" x14ac:dyDescent="0.15">
      <c r="A90" s="183" t="s">
        <v>147</v>
      </c>
      <c r="B90" s="107" t="s">
        <v>148</v>
      </c>
      <c r="C90" s="180">
        <v>1</v>
      </c>
      <c r="D90" s="92" t="s">
        <v>46</v>
      </c>
      <c r="E90" s="181"/>
      <c r="F90" s="145">
        <f t="shared" si="5"/>
        <v>0</v>
      </c>
      <c r="G90" s="184">
        <f>SUM(F66:F90)</f>
        <v>0</v>
      </c>
      <c r="HF90" s="1"/>
      <c r="HG90" s="1"/>
      <c r="HH90" s="1"/>
      <c r="HI90" s="1"/>
      <c r="HJ90" s="1"/>
      <c r="HK90" s="1"/>
      <c r="HL90" s="1"/>
    </row>
    <row r="91" spans="1:220" s="14" customFormat="1" ht="47.25" customHeight="1" x14ac:dyDescent="0.15">
      <c r="A91" s="183"/>
      <c r="B91" s="107"/>
      <c r="C91" s="180"/>
      <c r="D91" s="92"/>
      <c r="E91" s="181"/>
      <c r="F91" s="145"/>
      <c r="G91" s="182"/>
      <c r="HF91" s="1"/>
      <c r="HG91" s="1"/>
      <c r="HH91" s="1"/>
      <c r="HI91" s="1"/>
      <c r="HJ91" s="1"/>
      <c r="HK91" s="1"/>
      <c r="HL91" s="1"/>
    </row>
    <row r="92" spans="1:220" s="14" customFormat="1" ht="47.25" customHeight="1" x14ac:dyDescent="0.15">
      <c r="A92" s="89" t="s">
        <v>149</v>
      </c>
      <c r="B92" s="185" t="s">
        <v>150</v>
      </c>
      <c r="C92" s="186"/>
      <c r="D92" s="92"/>
      <c r="E92" s="187"/>
      <c r="F92" s="188"/>
      <c r="G92" s="189"/>
      <c r="HF92" s="1"/>
      <c r="HG92" s="1"/>
      <c r="HH92" s="1"/>
      <c r="HI92" s="1"/>
      <c r="HJ92" s="1"/>
      <c r="HK92" s="1"/>
      <c r="HL92" s="1"/>
    </row>
    <row r="93" spans="1:220" s="14" customFormat="1" ht="47.25" customHeight="1" x14ac:dyDescent="0.15">
      <c r="A93" s="190" t="s">
        <v>151</v>
      </c>
      <c r="B93" s="191" t="s">
        <v>152</v>
      </c>
      <c r="C93" s="192"/>
      <c r="D93" s="193"/>
      <c r="E93" s="192"/>
      <c r="F93" s="192"/>
      <c r="G93" s="194"/>
      <c r="HF93" s="1"/>
      <c r="HG93" s="1"/>
      <c r="HH93" s="1"/>
      <c r="HI93" s="1"/>
      <c r="HJ93" s="1"/>
      <c r="HK93" s="1"/>
      <c r="HL93" s="1"/>
    </row>
    <row r="94" spans="1:220" s="14" customFormat="1" ht="47.25" customHeight="1" x14ac:dyDescent="0.15">
      <c r="A94" s="195" t="s">
        <v>153</v>
      </c>
      <c r="B94" s="192" t="s">
        <v>154</v>
      </c>
      <c r="C94" s="196">
        <v>1</v>
      </c>
      <c r="D94" s="197" t="s">
        <v>46</v>
      </c>
      <c r="E94" s="196"/>
      <c r="F94" s="196" t="str">
        <f t="shared" ref="F94:F104" si="6">IF(C94*E94=0,"",ROUND(C94*E94,2))</f>
        <v/>
      </c>
      <c r="G94" s="198"/>
      <c r="HF94" s="1"/>
      <c r="HG94" s="1"/>
      <c r="HH94" s="1"/>
      <c r="HI94" s="1"/>
      <c r="HJ94" s="1"/>
      <c r="HK94" s="1"/>
      <c r="HL94" s="1"/>
    </row>
    <row r="95" spans="1:220" s="14" customFormat="1" ht="47.25" customHeight="1" x14ac:dyDescent="0.15">
      <c r="A95" s="190" t="s">
        <v>155</v>
      </c>
      <c r="B95" s="191" t="s">
        <v>156</v>
      </c>
      <c r="C95" s="196"/>
      <c r="D95" s="197"/>
      <c r="E95" s="196"/>
      <c r="F95" s="196" t="str">
        <f t="shared" si="6"/>
        <v/>
      </c>
      <c r="G95" s="198"/>
      <c r="HF95" s="1"/>
      <c r="HG95" s="1"/>
      <c r="HH95" s="1"/>
      <c r="HI95" s="1"/>
      <c r="HJ95" s="1"/>
      <c r="HK95" s="1"/>
      <c r="HL95" s="1"/>
    </row>
    <row r="96" spans="1:220" s="14" customFormat="1" ht="47.25" customHeight="1" x14ac:dyDescent="0.15">
      <c r="A96" s="195" t="s">
        <v>157</v>
      </c>
      <c r="B96" s="192" t="s">
        <v>158</v>
      </c>
      <c r="C96" s="196">
        <v>6.9</v>
      </c>
      <c r="D96" s="197" t="s">
        <v>159</v>
      </c>
      <c r="E96" s="196"/>
      <c r="F96" s="196" t="str">
        <f t="shared" si="6"/>
        <v/>
      </c>
      <c r="G96" s="198"/>
      <c r="HF96" s="1"/>
      <c r="HG96" s="1"/>
      <c r="HH96" s="1"/>
      <c r="HI96" s="1"/>
      <c r="HJ96" s="1"/>
      <c r="HK96" s="1"/>
      <c r="HL96" s="1"/>
    </row>
    <row r="97" spans="1:220" s="14" customFormat="1" ht="47.25" customHeight="1" x14ac:dyDescent="0.15">
      <c r="A97" s="195" t="s">
        <v>160</v>
      </c>
      <c r="B97" s="192" t="s">
        <v>161</v>
      </c>
      <c r="C97" s="196">
        <v>4.7699999999999996</v>
      </c>
      <c r="D97" s="197" t="s">
        <v>162</v>
      </c>
      <c r="E97" s="196"/>
      <c r="F97" s="196" t="str">
        <f t="shared" si="6"/>
        <v/>
      </c>
      <c r="G97" s="198"/>
      <c r="HF97" s="1"/>
      <c r="HG97" s="1"/>
      <c r="HH97" s="1"/>
      <c r="HI97" s="1"/>
      <c r="HJ97" s="1"/>
      <c r="HK97" s="1"/>
      <c r="HL97" s="1"/>
    </row>
    <row r="98" spans="1:220" s="14" customFormat="1" ht="47.25" customHeight="1" x14ac:dyDescent="0.15">
      <c r="A98" s="195" t="s">
        <v>163</v>
      </c>
      <c r="B98" s="192" t="s">
        <v>164</v>
      </c>
      <c r="C98" s="196">
        <v>1.91</v>
      </c>
      <c r="D98" s="197" t="s">
        <v>162</v>
      </c>
      <c r="E98" s="196"/>
      <c r="F98" s="196" t="str">
        <f t="shared" si="6"/>
        <v/>
      </c>
      <c r="G98" s="198"/>
      <c r="HF98" s="1"/>
      <c r="HG98" s="1"/>
      <c r="HH98" s="1"/>
      <c r="HI98" s="1"/>
      <c r="HJ98" s="1"/>
      <c r="HK98" s="1"/>
      <c r="HL98" s="1"/>
    </row>
    <row r="99" spans="1:220" s="14" customFormat="1" ht="47.25" customHeight="1" x14ac:dyDescent="0.15">
      <c r="A99" s="195" t="s">
        <v>165</v>
      </c>
      <c r="B99" s="192" t="s">
        <v>166</v>
      </c>
      <c r="C99" s="196">
        <v>5.96</v>
      </c>
      <c r="D99" s="197" t="s">
        <v>162</v>
      </c>
      <c r="E99" s="196"/>
      <c r="F99" s="196" t="str">
        <f t="shared" si="6"/>
        <v/>
      </c>
      <c r="G99" s="198"/>
      <c r="HF99" s="1"/>
      <c r="HG99" s="1"/>
      <c r="HH99" s="1"/>
      <c r="HI99" s="1"/>
      <c r="HJ99" s="1"/>
      <c r="HK99" s="1"/>
      <c r="HL99" s="1"/>
    </row>
    <row r="100" spans="1:220" s="14" customFormat="1" ht="47.25" customHeight="1" x14ac:dyDescent="0.15">
      <c r="A100" s="190" t="s">
        <v>167</v>
      </c>
      <c r="B100" s="191" t="s">
        <v>168</v>
      </c>
      <c r="C100" s="196"/>
      <c r="D100" s="197"/>
      <c r="E100" s="196"/>
      <c r="F100" s="196" t="str">
        <f t="shared" si="6"/>
        <v/>
      </c>
      <c r="G100" s="198"/>
      <c r="HF100" s="1"/>
      <c r="HG100" s="1"/>
      <c r="HH100" s="1"/>
      <c r="HI100" s="1"/>
      <c r="HJ100" s="1"/>
      <c r="HK100" s="1"/>
      <c r="HL100" s="1"/>
    </row>
    <row r="101" spans="1:220" s="14" customFormat="1" ht="47.25" customHeight="1" x14ac:dyDescent="0.15">
      <c r="A101" s="195" t="s">
        <v>169</v>
      </c>
      <c r="B101" s="192" t="s">
        <v>170</v>
      </c>
      <c r="C101" s="196">
        <v>0.95</v>
      </c>
      <c r="D101" s="197" t="s">
        <v>162</v>
      </c>
      <c r="E101" s="196"/>
      <c r="F101" s="196" t="str">
        <f t="shared" si="6"/>
        <v/>
      </c>
      <c r="G101" s="198"/>
      <c r="HF101" s="1"/>
      <c r="HG101" s="1"/>
      <c r="HH101" s="1"/>
      <c r="HI101" s="1"/>
      <c r="HJ101" s="1"/>
      <c r="HK101" s="1"/>
      <c r="HL101" s="1"/>
    </row>
    <row r="102" spans="1:220" s="14" customFormat="1" ht="47.25" customHeight="1" x14ac:dyDescent="0.15">
      <c r="A102" s="195" t="s">
        <v>171</v>
      </c>
      <c r="B102" s="192" t="s">
        <v>172</v>
      </c>
      <c r="C102" s="196">
        <v>1.06</v>
      </c>
      <c r="D102" s="197" t="s">
        <v>162</v>
      </c>
      <c r="E102" s="196"/>
      <c r="F102" s="196" t="str">
        <f t="shared" si="6"/>
        <v/>
      </c>
      <c r="G102" s="198"/>
      <c r="HF102" s="1"/>
      <c r="HG102" s="1"/>
      <c r="HH102" s="1"/>
      <c r="HI102" s="1"/>
      <c r="HJ102" s="1"/>
      <c r="HK102" s="1"/>
      <c r="HL102" s="1"/>
    </row>
    <row r="103" spans="1:220" s="14" customFormat="1" ht="47.25" customHeight="1" x14ac:dyDescent="0.15">
      <c r="A103" s="195" t="s">
        <v>173</v>
      </c>
      <c r="B103" s="192" t="s">
        <v>174</v>
      </c>
      <c r="C103" s="196">
        <v>0.83</v>
      </c>
      <c r="D103" s="197" t="s">
        <v>162</v>
      </c>
      <c r="E103" s="196"/>
      <c r="F103" s="196" t="str">
        <f t="shared" si="6"/>
        <v/>
      </c>
      <c r="G103" s="198"/>
      <c r="HF103" s="1"/>
      <c r="HG103" s="1"/>
      <c r="HH103" s="1"/>
      <c r="HI103" s="1"/>
      <c r="HJ103" s="1"/>
      <c r="HK103" s="1"/>
      <c r="HL103" s="1"/>
    </row>
    <row r="104" spans="1:220" s="14" customFormat="1" ht="47.25" customHeight="1" thickBot="1" x14ac:dyDescent="0.2">
      <c r="A104" s="199" t="s">
        <v>175</v>
      </c>
      <c r="B104" s="200" t="s">
        <v>176</v>
      </c>
      <c r="C104" s="201">
        <v>0.1</v>
      </c>
      <c r="D104" s="202" t="s">
        <v>162</v>
      </c>
      <c r="E104" s="201"/>
      <c r="F104" s="201" t="str">
        <f t="shared" si="6"/>
        <v/>
      </c>
      <c r="G104" s="203"/>
      <c r="HF104" s="1"/>
      <c r="HG104" s="1"/>
      <c r="HH104" s="1"/>
      <c r="HI104" s="1"/>
      <c r="HJ104" s="1"/>
      <c r="HK104" s="1"/>
      <c r="HL104" s="1"/>
    </row>
    <row r="105" spans="1:220" s="14" customFormat="1" ht="47.25" customHeight="1" thickTop="1" x14ac:dyDescent="0.15">
      <c r="A105" s="195"/>
      <c r="B105" s="192"/>
      <c r="C105" s="196"/>
      <c r="D105" s="197"/>
      <c r="E105" s="196"/>
      <c r="F105" s="196"/>
      <c r="G105" s="198"/>
      <c r="HF105" s="1"/>
      <c r="HG105" s="1"/>
      <c r="HH105" s="1"/>
      <c r="HI105" s="1"/>
      <c r="HJ105" s="1"/>
      <c r="HK105" s="1"/>
      <c r="HL105" s="1"/>
    </row>
    <row r="106" spans="1:220" s="14" customFormat="1" ht="47.25" customHeight="1" x14ac:dyDescent="0.15">
      <c r="A106" s="190" t="s">
        <v>177</v>
      </c>
      <c r="B106" s="191" t="s">
        <v>178</v>
      </c>
      <c r="C106" s="196"/>
      <c r="D106" s="197"/>
      <c r="E106" s="196"/>
      <c r="F106" s="196" t="str">
        <f t="shared" ref="F106:F114" si="7">IF(C106*E106=0,"",ROUND(C106*E106,2))</f>
        <v/>
      </c>
      <c r="G106" s="204"/>
      <c r="HF106" s="1"/>
      <c r="HG106" s="1"/>
      <c r="HH106" s="1"/>
      <c r="HI106" s="1"/>
      <c r="HJ106" s="1"/>
      <c r="HK106" s="1"/>
      <c r="HL106" s="1"/>
    </row>
    <row r="107" spans="1:220" s="14" customFormat="1" ht="47.25" customHeight="1" x14ac:dyDescent="0.15">
      <c r="A107" s="195" t="s">
        <v>179</v>
      </c>
      <c r="B107" s="192" t="s">
        <v>180</v>
      </c>
      <c r="C107" s="196">
        <v>6.36</v>
      </c>
      <c r="D107" s="197" t="s">
        <v>159</v>
      </c>
      <c r="E107" s="196"/>
      <c r="F107" s="196" t="str">
        <f t="shared" si="7"/>
        <v/>
      </c>
      <c r="G107" s="204"/>
      <c r="HF107" s="1"/>
      <c r="HG107" s="1"/>
      <c r="HH107" s="1"/>
      <c r="HI107" s="1"/>
      <c r="HJ107" s="1"/>
      <c r="HK107" s="1"/>
      <c r="HL107" s="1"/>
    </row>
    <row r="108" spans="1:220" s="14" customFormat="1" ht="47.25" customHeight="1" x14ac:dyDescent="0.15">
      <c r="A108" s="195" t="s">
        <v>181</v>
      </c>
      <c r="B108" s="192" t="s">
        <v>182</v>
      </c>
      <c r="C108" s="196">
        <v>19.309999999999999</v>
      </c>
      <c r="D108" s="197" t="s">
        <v>159</v>
      </c>
      <c r="E108" s="196"/>
      <c r="F108" s="196" t="str">
        <f t="shared" si="7"/>
        <v/>
      </c>
      <c r="G108" s="198"/>
      <c r="HF108" s="1"/>
      <c r="HG108" s="1"/>
      <c r="HH108" s="1"/>
      <c r="HI108" s="1"/>
      <c r="HJ108" s="1"/>
      <c r="HK108" s="1"/>
      <c r="HL108" s="1"/>
    </row>
    <row r="109" spans="1:220" s="14" customFormat="1" ht="47.25" customHeight="1" x14ac:dyDescent="0.15">
      <c r="A109" s="190" t="s">
        <v>183</v>
      </c>
      <c r="B109" s="191" t="s">
        <v>184</v>
      </c>
      <c r="C109" s="196"/>
      <c r="D109" s="197"/>
      <c r="E109" s="196"/>
      <c r="F109" s="196" t="str">
        <f t="shared" si="7"/>
        <v/>
      </c>
      <c r="G109" s="198"/>
      <c r="HF109" s="1"/>
      <c r="HG109" s="1"/>
      <c r="HH109" s="1"/>
      <c r="HI109" s="1"/>
      <c r="HJ109" s="1"/>
      <c r="HK109" s="1"/>
      <c r="HL109" s="1"/>
    </row>
    <row r="110" spans="1:220" s="14" customFormat="1" ht="47.25" customHeight="1" x14ac:dyDescent="0.15">
      <c r="A110" s="195" t="s">
        <v>185</v>
      </c>
      <c r="B110" s="192" t="s">
        <v>186</v>
      </c>
      <c r="C110" s="196">
        <v>8.66</v>
      </c>
      <c r="D110" s="197" t="s">
        <v>159</v>
      </c>
      <c r="E110" s="196"/>
      <c r="F110" s="196" t="str">
        <f t="shared" si="7"/>
        <v/>
      </c>
      <c r="G110" s="198"/>
      <c r="HF110" s="1"/>
      <c r="HG110" s="1"/>
      <c r="HH110" s="1"/>
      <c r="HI110" s="1"/>
      <c r="HJ110" s="1"/>
      <c r="HK110" s="1"/>
      <c r="HL110" s="1"/>
    </row>
    <row r="111" spans="1:220" s="14" customFormat="1" ht="47.25" customHeight="1" x14ac:dyDescent="0.15">
      <c r="A111" s="195" t="s">
        <v>187</v>
      </c>
      <c r="B111" s="192" t="s">
        <v>188</v>
      </c>
      <c r="C111" s="196">
        <f>(3*0.25)*2</f>
        <v>1.5</v>
      </c>
      <c r="D111" s="197" t="s">
        <v>159</v>
      </c>
      <c r="E111" s="196"/>
      <c r="F111" s="196" t="str">
        <f t="shared" si="7"/>
        <v/>
      </c>
      <c r="G111" s="198"/>
      <c r="HF111" s="1"/>
      <c r="HG111" s="1"/>
      <c r="HH111" s="1"/>
      <c r="HI111" s="1"/>
      <c r="HJ111" s="1"/>
      <c r="HK111" s="1"/>
      <c r="HL111" s="1"/>
    </row>
    <row r="112" spans="1:220" s="14" customFormat="1" ht="47.25" customHeight="1" x14ac:dyDescent="0.15">
      <c r="A112" s="195" t="s">
        <v>189</v>
      </c>
      <c r="B112" s="192" t="s">
        <v>190</v>
      </c>
      <c r="C112" s="196">
        <f>SUM(C110:C111)</f>
        <v>10.16</v>
      </c>
      <c r="D112" s="197" t="s">
        <v>159</v>
      </c>
      <c r="E112" s="196"/>
      <c r="F112" s="196" t="str">
        <f t="shared" si="7"/>
        <v/>
      </c>
      <c r="G112" s="198"/>
      <c r="HF112" s="1"/>
      <c r="HG112" s="1"/>
      <c r="HH112" s="1"/>
      <c r="HI112" s="1"/>
      <c r="HJ112" s="1"/>
      <c r="HK112" s="1"/>
      <c r="HL112" s="1"/>
    </row>
    <row r="113" spans="1:220" s="14" customFormat="1" ht="47.25" customHeight="1" x14ac:dyDescent="0.15">
      <c r="A113" s="195" t="s">
        <v>191</v>
      </c>
      <c r="B113" s="192" t="s">
        <v>192</v>
      </c>
      <c r="C113" s="196">
        <v>38.619999999999997</v>
      </c>
      <c r="D113" s="197" t="s">
        <v>159</v>
      </c>
      <c r="E113" s="196"/>
      <c r="F113" s="196" t="str">
        <f t="shared" si="7"/>
        <v/>
      </c>
      <c r="G113" s="198"/>
      <c r="HF113" s="1"/>
      <c r="HG113" s="1"/>
      <c r="HH113" s="1"/>
      <c r="HI113" s="1"/>
      <c r="HJ113" s="1"/>
      <c r="HK113" s="1"/>
      <c r="HL113" s="1"/>
    </row>
    <row r="114" spans="1:220" s="14" customFormat="1" ht="47.25" customHeight="1" x14ac:dyDescent="0.15">
      <c r="A114" s="195" t="s">
        <v>193</v>
      </c>
      <c r="B114" s="192" t="s">
        <v>194</v>
      </c>
      <c r="C114" s="196">
        <v>32.6</v>
      </c>
      <c r="D114" s="197" t="s">
        <v>195</v>
      </c>
      <c r="E114" s="196"/>
      <c r="F114" s="196" t="str">
        <f t="shared" si="7"/>
        <v/>
      </c>
      <c r="G114" s="198"/>
      <c r="HF114" s="1"/>
      <c r="HG114" s="1"/>
      <c r="HH114" s="1"/>
      <c r="HI114" s="1"/>
      <c r="HJ114" s="1"/>
      <c r="HK114" s="1"/>
      <c r="HL114" s="1"/>
    </row>
    <row r="115" spans="1:220" s="14" customFormat="1" ht="47.25" customHeight="1" x14ac:dyDescent="0.15">
      <c r="A115" s="190" t="s">
        <v>196</v>
      </c>
      <c r="B115" s="191" t="s">
        <v>197</v>
      </c>
      <c r="C115" s="196"/>
      <c r="D115" s="197"/>
      <c r="E115" s="196"/>
      <c r="F115" s="196"/>
      <c r="G115" s="198"/>
      <c r="HF115" s="1"/>
      <c r="HG115" s="1"/>
      <c r="HH115" s="1"/>
      <c r="HI115" s="1"/>
      <c r="HJ115" s="1"/>
      <c r="HK115" s="1"/>
      <c r="HL115" s="1"/>
    </row>
    <row r="116" spans="1:220" s="14" customFormat="1" ht="47.25" customHeight="1" x14ac:dyDescent="0.15">
      <c r="A116" s="195" t="s">
        <v>198</v>
      </c>
      <c r="B116" s="192" t="s">
        <v>271</v>
      </c>
      <c r="C116" s="196">
        <v>6.9</v>
      </c>
      <c r="D116" s="197" t="s">
        <v>159</v>
      </c>
      <c r="E116" s="196"/>
      <c r="F116" s="196">
        <f>C116*E116</f>
        <v>0</v>
      </c>
      <c r="G116" s="198"/>
      <c r="HF116" s="1"/>
      <c r="HG116" s="1"/>
      <c r="HH116" s="1"/>
      <c r="HI116" s="1"/>
      <c r="HJ116" s="1"/>
      <c r="HK116" s="1"/>
      <c r="HL116" s="1"/>
    </row>
    <row r="117" spans="1:220" s="14" customFormat="1" ht="47.25" customHeight="1" x14ac:dyDescent="0.15">
      <c r="A117" s="195" t="s">
        <v>199</v>
      </c>
      <c r="B117" s="192" t="s">
        <v>200</v>
      </c>
      <c r="C117" s="196">
        <v>6.9</v>
      </c>
      <c r="D117" s="197" t="s">
        <v>159</v>
      </c>
      <c r="E117" s="196"/>
      <c r="F117" s="196">
        <f>C117*E117</f>
        <v>0</v>
      </c>
      <c r="G117" s="198"/>
      <c r="HF117" s="1"/>
      <c r="HG117" s="1"/>
      <c r="HH117" s="1"/>
      <c r="HI117" s="1"/>
      <c r="HJ117" s="1"/>
      <c r="HK117" s="1"/>
      <c r="HL117" s="1"/>
    </row>
    <row r="118" spans="1:220" s="14" customFormat="1" ht="47.25" customHeight="1" x14ac:dyDescent="0.15">
      <c r="A118" s="190" t="s">
        <v>201</v>
      </c>
      <c r="B118" s="191" t="s">
        <v>202</v>
      </c>
      <c r="C118" s="196"/>
      <c r="D118" s="197"/>
      <c r="E118" s="196"/>
      <c r="F118" s="196" t="str">
        <f>IF(C118*E118=0,"",ROUND(C118*E118,2))</f>
        <v/>
      </c>
      <c r="G118" s="204"/>
      <c r="HF118" s="1"/>
      <c r="HG118" s="1"/>
      <c r="HH118" s="1"/>
      <c r="HI118" s="1"/>
      <c r="HJ118" s="1"/>
      <c r="HK118" s="1"/>
      <c r="HL118" s="1"/>
    </row>
    <row r="119" spans="1:220" s="14" customFormat="1" ht="47.25" customHeight="1" x14ac:dyDescent="0.15">
      <c r="A119" s="195" t="s">
        <v>203</v>
      </c>
      <c r="B119" s="192" t="s">
        <v>204</v>
      </c>
      <c r="C119" s="196">
        <f>(C92+0.5*2)+(D92+0.5*2)*(0.4)</f>
        <v>1.4</v>
      </c>
      <c r="D119" s="197" t="s">
        <v>195</v>
      </c>
      <c r="E119" s="196"/>
      <c r="F119" s="196" t="str">
        <f>IF(C119*E119=0,"",ROUND(C119*E119,2))</f>
        <v/>
      </c>
      <c r="G119" s="204"/>
      <c r="HF119" s="1"/>
      <c r="HG119" s="1"/>
      <c r="HH119" s="1"/>
      <c r="HI119" s="1"/>
      <c r="HJ119" s="1"/>
      <c r="HK119" s="1"/>
      <c r="HL119" s="1"/>
    </row>
    <row r="120" spans="1:220" s="14" customFormat="1" ht="47.25" customHeight="1" x14ac:dyDescent="0.15">
      <c r="A120" s="195" t="s">
        <v>205</v>
      </c>
      <c r="B120" s="192" t="s">
        <v>206</v>
      </c>
      <c r="C120" s="196">
        <f>C119*0.2*1.5</f>
        <v>0.41999999999999993</v>
      </c>
      <c r="D120" s="197" t="s">
        <v>162</v>
      </c>
      <c r="E120" s="196"/>
      <c r="F120" s="196" t="str">
        <f>IF(C120*E120=0,"",ROUND(C120*E120,2))</f>
        <v/>
      </c>
      <c r="G120" s="204"/>
      <c r="HF120" s="1"/>
      <c r="HG120" s="1"/>
      <c r="HH120" s="1"/>
      <c r="HI120" s="1"/>
      <c r="HJ120" s="1"/>
      <c r="HK120" s="1"/>
      <c r="HL120" s="1"/>
    </row>
    <row r="121" spans="1:220" s="14" customFormat="1" ht="47.25" customHeight="1" x14ac:dyDescent="0.15">
      <c r="A121" s="195" t="s">
        <v>207</v>
      </c>
      <c r="B121" s="192" t="s">
        <v>208</v>
      </c>
      <c r="C121" s="196">
        <f>C119*1.5</f>
        <v>2.0999999999999996</v>
      </c>
      <c r="D121" s="197" t="s">
        <v>159</v>
      </c>
      <c r="E121" s="196"/>
      <c r="F121" s="196" t="str">
        <f>IF(C121*E121=0,"",ROUND(C121*E121,2))</f>
        <v/>
      </c>
      <c r="G121" s="204"/>
      <c r="HF121" s="1"/>
      <c r="HG121" s="1"/>
      <c r="HH121" s="1"/>
      <c r="HI121" s="1"/>
      <c r="HJ121" s="1"/>
      <c r="HK121" s="1"/>
      <c r="HL121" s="1"/>
    </row>
    <row r="122" spans="1:220" s="14" customFormat="1" ht="47.25" customHeight="1" x14ac:dyDescent="0.15">
      <c r="A122" s="195" t="s">
        <v>209</v>
      </c>
      <c r="B122" s="192" t="s">
        <v>210</v>
      </c>
      <c r="C122" s="196">
        <f>C119</f>
        <v>1.4</v>
      </c>
      <c r="D122" s="197" t="s">
        <v>195</v>
      </c>
      <c r="E122" s="196"/>
      <c r="F122" s="196" t="str">
        <f>IF(C122*E122=0,"",ROUND(C122*E122,2))</f>
        <v/>
      </c>
      <c r="G122" s="198"/>
      <c r="HF122" s="1"/>
      <c r="HG122" s="1"/>
      <c r="HH122" s="1"/>
      <c r="HI122" s="1"/>
      <c r="HJ122" s="1"/>
      <c r="HK122" s="1"/>
      <c r="HL122" s="1"/>
    </row>
    <row r="123" spans="1:220" s="14" customFormat="1" ht="47.25" customHeight="1" x14ac:dyDescent="0.15">
      <c r="A123" s="190" t="s">
        <v>211</v>
      </c>
      <c r="B123" s="191" t="s">
        <v>212</v>
      </c>
      <c r="C123" s="196"/>
      <c r="D123" s="197"/>
      <c r="E123" s="196"/>
      <c r="F123" s="196"/>
      <c r="G123" s="198"/>
      <c r="HF123" s="1"/>
      <c r="HG123" s="1"/>
      <c r="HH123" s="1"/>
      <c r="HI123" s="1"/>
      <c r="HJ123" s="1"/>
      <c r="HK123" s="1"/>
      <c r="HL123" s="1"/>
    </row>
    <row r="124" spans="1:220" s="14" customFormat="1" ht="47.25" customHeight="1" x14ac:dyDescent="0.15">
      <c r="A124" s="195" t="s">
        <v>213</v>
      </c>
      <c r="B124" s="192" t="s">
        <v>214</v>
      </c>
      <c r="C124" s="196">
        <f>(1*1.6+0.6*0.6)</f>
        <v>1.96</v>
      </c>
      <c r="D124" s="197" t="s">
        <v>159</v>
      </c>
      <c r="E124" s="196"/>
      <c r="F124" s="196" t="str">
        <f>IF(C124*E124=0,"",ROUND(C124*E124,2))</f>
        <v/>
      </c>
      <c r="G124" s="198"/>
      <c r="HF124" s="1"/>
      <c r="HG124" s="1"/>
      <c r="HH124" s="1"/>
      <c r="HI124" s="1"/>
      <c r="HJ124" s="1"/>
      <c r="HK124" s="1"/>
      <c r="HL124" s="1"/>
    </row>
    <row r="125" spans="1:220" s="14" customFormat="1" ht="47.25" customHeight="1" x14ac:dyDescent="0.15">
      <c r="A125" s="195" t="s">
        <v>215</v>
      </c>
      <c r="B125" s="192" t="s">
        <v>216</v>
      </c>
      <c r="C125" s="196">
        <v>1</v>
      </c>
      <c r="D125" s="197" t="s">
        <v>8</v>
      </c>
      <c r="E125" s="196"/>
      <c r="F125" s="196" t="str">
        <f>IF(C125*E125=0,"",ROUND(C125*E125,2))</f>
        <v/>
      </c>
      <c r="G125" s="198"/>
      <c r="HF125" s="1"/>
      <c r="HG125" s="1"/>
      <c r="HH125" s="1"/>
      <c r="HI125" s="1"/>
      <c r="HJ125" s="1"/>
      <c r="HK125" s="1"/>
      <c r="HL125" s="1"/>
    </row>
    <row r="126" spans="1:220" s="14" customFormat="1" ht="47.25" customHeight="1" x14ac:dyDescent="0.15">
      <c r="A126" s="190" t="s">
        <v>217</v>
      </c>
      <c r="B126" s="191" t="s">
        <v>218</v>
      </c>
      <c r="C126" s="196"/>
      <c r="D126" s="197"/>
      <c r="E126" s="196"/>
      <c r="F126" s="196" t="str">
        <f>IF(C126*E126=0,"",ROUND(C126*E126,2))</f>
        <v/>
      </c>
      <c r="G126" s="198"/>
      <c r="HF126" s="1"/>
      <c r="HG126" s="1"/>
      <c r="HH126" s="1"/>
      <c r="HI126" s="1"/>
      <c r="HJ126" s="1"/>
      <c r="HK126" s="1"/>
      <c r="HL126" s="1"/>
    </row>
    <row r="127" spans="1:220" s="14" customFormat="1" ht="47.25" customHeight="1" x14ac:dyDescent="0.15">
      <c r="A127" s="195" t="s">
        <v>219</v>
      </c>
      <c r="B127" s="192" t="s">
        <v>220</v>
      </c>
      <c r="C127" s="196">
        <f>C124*10.76</f>
        <v>21.089600000000001</v>
      </c>
      <c r="D127" s="197" t="s">
        <v>221</v>
      </c>
      <c r="E127" s="196"/>
      <c r="F127" s="196" t="str">
        <f>IF(C127*E127=0,"",ROUND(C127*E127,2))</f>
        <v/>
      </c>
      <c r="G127" s="198"/>
      <c r="HF127" s="1"/>
      <c r="HG127" s="1"/>
      <c r="HH127" s="1"/>
      <c r="HI127" s="1"/>
      <c r="HJ127" s="1"/>
      <c r="HK127" s="1"/>
      <c r="HL127" s="1"/>
    </row>
    <row r="128" spans="1:220" s="14" customFormat="1" ht="47.25" customHeight="1" x14ac:dyDescent="0.15">
      <c r="A128" s="190" t="s">
        <v>222</v>
      </c>
      <c r="B128" s="191" t="s">
        <v>223</v>
      </c>
      <c r="C128" s="196"/>
      <c r="D128" s="197"/>
      <c r="E128" s="196"/>
      <c r="F128" s="196"/>
      <c r="G128" s="198"/>
      <c r="HF128" s="1"/>
      <c r="HG128" s="1"/>
      <c r="HH128" s="1"/>
      <c r="HI128" s="1"/>
      <c r="HJ128" s="1"/>
      <c r="HK128" s="1"/>
      <c r="HL128" s="1"/>
    </row>
    <row r="129" spans="1:220" s="14" customFormat="1" ht="47.25" customHeight="1" x14ac:dyDescent="0.15">
      <c r="A129" s="195" t="s">
        <v>224</v>
      </c>
      <c r="B129" s="192" t="s">
        <v>225</v>
      </c>
      <c r="C129" s="196">
        <f>C116</f>
        <v>6.9</v>
      </c>
      <c r="D129" s="197" t="s">
        <v>159</v>
      </c>
      <c r="E129" s="196"/>
      <c r="F129" s="196">
        <f>ROUND(C129*E129,2)</f>
        <v>0</v>
      </c>
      <c r="G129" s="198"/>
      <c r="HF129" s="1"/>
      <c r="HG129" s="1"/>
      <c r="HH129" s="1"/>
      <c r="HI129" s="1"/>
      <c r="HJ129" s="1"/>
      <c r="HK129" s="1"/>
      <c r="HL129" s="1"/>
    </row>
    <row r="130" spans="1:220" s="14" customFormat="1" ht="47.25" customHeight="1" x14ac:dyDescent="0.15">
      <c r="A130" s="195" t="s">
        <v>226</v>
      </c>
      <c r="B130" s="192" t="s">
        <v>227</v>
      </c>
      <c r="C130" s="196">
        <v>10.6</v>
      </c>
      <c r="D130" s="197" t="s">
        <v>195</v>
      </c>
      <c r="E130" s="196"/>
      <c r="F130" s="196">
        <f>ROUND(C130*E130,2)</f>
        <v>0</v>
      </c>
      <c r="G130" s="198"/>
      <c r="HF130" s="1"/>
      <c r="HG130" s="1"/>
      <c r="HH130" s="1"/>
      <c r="HI130" s="1"/>
      <c r="HJ130" s="1"/>
      <c r="HK130" s="1"/>
      <c r="HL130" s="1"/>
    </row>
    <row r="131" spans="1:220" s="14" customFormat="1" ht="47.25" customHeight="1" x14ac:dyDescent="0.15">
      <c r="A131" s="199" t="s">
        <v>228</v>
      </c>
      <c r="B131" s="200" t="s">
        <v>229</v>
      </c>
      <c r="C131" s="201">
        <f>C129</f>
        <v>6.9</v>
      </c>
      <c r="D131" s="202" t="s">
        <v>159</v>
      </c>
      <c r="E131" s="201"/>
      <c r="F131" s="201">
        <f>ROUND(C131*E131,2)</f>
        <v>0</v>
      </c>
      <c r="G131" s="203"/>
      <c r="HF131" s="1"/>
      <c r="HG131" s="1"/>
      <c r="HH131" s="1"/>
      <c r="HI131" s="1"/>
      <c r="HJ131" s="1"/>
      <c r="HK131" s="1"/>
      <c r="HL131" s="1"/>
    </row>
    <row r="132" spans="1:220" s="14" customFormat="1" ht="47.25" customHeight="1" x14ac:dyDescent="0.15">
      <c r="A132" s="195"/>
      <c r="B132" s="192"/>
      <c r="C132" s="196"/>
      <c r="D132" s="197"/>
      <c r="E132" s="196"/>
      <c r="F132" s="196"/>
      <c r="G132" s="198"/>
      <c r="HF132" s="1"/>
      <c r="HG132" s="1"/>
      <c r="HH132" s="1"/>
      <c r="HI132" s="1"/>
      <c r="HJ132" s="1"/>
      <c r="HK132" s="1"/>
      <c r="HL132" s="1"/>
    </row>
    <row r="133" spans="1:220" s="14" customFormat="1" ht="47.25" customHeight="1" x14ac:dyDescent="0.15">
      <c r="A133" s="190" t="s">
        <v>230</v>
      </c>
      <c r="B133" s="191" t="s">
        <v>231</v>
      </c>
      <c r="C133" s="196"/>
      <c r="D133" s="197"/>
      <c r="E133" s="196"/>
      <c r="F133" s="196" t="str">
        <f>IF(C133*E133=0,"",ROUND(C133*E133,2))</f>
        <v/>
      </c>
      <c r="G133" s="198"/>
      <c r="HF133" s="1"/>
      <c r="HG133" s="1"/>
      <c r="HH133" s="1"/>
      <c r="HI133" s="1"/>
      <c r="HJ133" s="1"/>
      <c r="HK133" s="1"/>
      <c r="HL133" s="1"/>
    </row>
    <row r="134" spans="1:220" s="14" customFormat="1" ht="47.25" customHeight="1" x14ac:dyDescent="0.15">
      <c r="A134" s="195" t="s">
        <v>232</v>
      </c>
      <c r="B134" s="192" t="s">
        <v>233</v>
      </c>
      <c r="C134" s="196">
        <f>C112+C113</f>
        <v>48.78</v>
      </c>
      <c r="D134" s="197" t="s">
        <v>159</v>
      </c>
      <c r="E134" s="196"/>
      <c r="F134" s="196" t="str">
        <f>IF(C134*E134=0,"",ROUND(C134*E134,2))</f>
        <v/>
      </c>
      <c r="G134" s="198"/>
      <c r="HF134" s="1"/>
      <c r="HG134" s="1"/>
      <c r="HH134" s="1"/>
      <c r="HI134" s="1"/>
      <c r="HJ134" s="1"/>
      <c r="HK134" s="1"/>
      <c r="HL134" s="1"/>
    </row>
    <row r="135" spans="1:220" s="14" customFormat="1" ht="47.25" customHeight="1" x14ac:dyDescent="0.15">
      <c r="A135" s="195" t="s">
        <v>234</v>
      </c>
      <c r="B135" s="192" t="s">
        <v>235</v>
      </c>
      <c r="C135" s="196">
        <f>C134</f>
        <v>48.78</v>
      </c>
      <c r="D135" s="197" t="s">
        <v>159</v>
      </c>
      <c r="E135" s="196"/>
      <c r="F135" s="196" t="str">
        <f>IF(C135*E135=0,"",ROUND(C135*E135,2))</f>
        <v/>
      </c>
      <c r="G135" s="198"/>
      <c r="HF135" s="1"/>
      <c r="HG135" s="1"/>
      <c r="HH135" s="1"/>
      <c r="HI135" s="1"/>
      <c r="HJ135" s="1"/>
      <c r="HK135" s="1"/>
      <c r="HL135" s="1"/>
    </row>
    <row r="136" spans="1:220" s="14" customFormat="1" ht="47.25" customHeight="1" x14ac:dyDescent="0.15">
      <c r="A136" s="195" t="s">
        <v>236</v>
      </c>
      <c r="B136" s="192" t="s">
        <v>237</v>
      </c>
      <c r="C136" s="196">
        <v>1</v>
      </c>
      <c r="D136" s="197" t="s">
        <v>46</v>
      </c>
      <c r="E136" s="196"/>
      <c r="F136" s="196" t="str">
        <f>IF(C136*E136=0,"",ROUND(C136*E136,2))</f>
        <v/>
      </c>
      <c r="G136" s="198">
        <f>SUM(F93:F136)</f>
        <v>0</v>
      </c>
      <c r="HF136" s="1"/>
      <c r="HG136" s="1"/>
      <c r="HH136" s="1"/>
      <c r="HI136" s="1"/>
      <c r="HJ136" s="1"/>
      <c r="HK136" s="1"/>
      <c r="HL136" s="1"/>
    </row>
    <row r="137" spans="1:220" s="14" customFormat="1" ht="47.25" customHeight="1" x14ac:dyDescent="0.15">
      <c r="A137" s="195"/>
      <c r="B137" s="192"/>
      <c r="C137" s="196"/>
      <c r="D137" s="197"/>
      <c r="E137" s="196"/>
      <c r="F137" s="196"/>
      <c r="G137" s="198"/>
      <c r="HF137" s="1"/>
      <c r="HG137" s="1"/>
      <c r="HH137" s="1"/>
      <c r="HI137" s="1"/>
      <c r="HJ137" s="1"/>
      <c r="HK137" s="1"/>
      <c r="HL137" s="1"/>
    </row>
    <row r="138" spans="1:220" s="14" customFormat="1" ht="47.25" customHeight="1" x14ac:dyDescent="0.15">
      <c r="A138" s="205"/>
      <c r="B138" s="350" t="s">
        <v>238</v>
      </c>
      <c r="C138" s="350"/>
      <c r="D138" s="207"/>
      <c r="E138" s="208"/>
      <c r="F138" s="209"/>
      <c r="G138" s="210">
        <f>SUM(G14:G136)</f>
        <v>0</v>
      </c>
      <c r="HF138" s="1"/>
      <c r="HG138" s="1"/>
      <c r="HH138" s="1"/>
      <c r="HI138" s="1"/>
      <c r="HJ138" s="1"/>
      <c r="HK138" s="1"/>
      <c r="HL138" s="1"/>
    </row>
    <row r="139" spans="1:220" s="14" customFormat="1" ht="47.25" customHeight="1" x14ac:dyDescent="0.15">
      <c r="A139" s="125"/>
      <c r="B139" s="211"/>
      <c r="C139" s="211"/>
      <c r="D139" s="212"/>
      <c r="E139" s="213"/>
      <c r="F139" s="214"/>
      <c r="G139" s="189"/>
      <c r="HF139" s="1"/>
      <c r="HG139" s="1"/>
      <c r="HH139" s="1"/>
      <c r="HI139" s="1"/>
      <c r="HJ139" s="1"/>
      <c r="HK139" s="1"/>
      <c r="HL139" s="1"/>
    </row>
    <row r="140" spans="1:220" s="14" customFormat="1" ht="47.25" customHeight="1" x14ac:dyDescent="0.15">
      <c r="A140" s="82" t="s">
        <v>239</v>
      </c>
      <c r="B140" s="83" t="s">
        <v>240</v>
      </c>
      <c r="C140" s="84"/>
      <c r="D140" s="85"/>
      <c r="E140" s="86"/>
      <c r="F140" s="87"/>
      <c r="G140" s="88"/>
      <c r="HF140" s="1"/>
      <c r="HG140" s="1"/>
      <c r="HH140" s="1"/>
      <c r="HI140" s="1"/>
      <c r="HJ140" s="1"/>
      <c r="HK140" s="1"/>
      <c r="HL140" s="1"/>
    </row>
    <row r="141" spans="1:220" s="14" customFormat="1" ht="47.25" customHeight="1" x14ac:dyDescent="0.15">
      <c r="A141" s="82"/>
      <c r="B141" s="83"/>
      <c r="C141" s="84"/>
      <c r="D141" s="85"/>
      <c r="E141" s="86"/>
      <c r="F141" s="87"/>
      <c r="G141" s="88"/>
      <c r="HF141" s="1"/>
      <c r="HG141" s="1"/>
      <c r="HH141" s="1"/>
      <c r="HI141" s="1"/>
      <c r="HJ141" s="1"/>
      <c r="HK141" s="1"/>
      <c r="HL141" s="1"/>
    </row>
    <row r="142" spans="1:220" s="14" customFormat="1" ht="76" x14ac:dyDescent="0.15">
      <c r="A142" s="215" t="s">
        <v>16</v>
      </c>
      <c r="B142" s="126" t="s">
        <v>241</v>
      </c>
      <c r="C142" s="91"/>
      <c r="D142" s="92"/>
      <c r="E142" s="93"/>
      <c r="F142" s="91"/>
      <c r="G142" s="94"/>
      <c r="HF142" s="1"/>
      <c r="HG142" s="1"/>
      <c r="HH142" s="1"/>
      <c r="HI142" s="1"/>
      <c r="HJ142" s="1"/>
      <c r="HK142" s="1"/>
      <c r="HL142" s="1"/>
    </row>
    <row r="143" spans="1:220" s="14" customFormat="1" ht="47.25" customHeight="1" x14ac:dyDescent="0.15">
      <c r="A143" s="95" t="s">
        <v>18</v>
      </c>
      <c r="B143" s="96" t="s">
        <v>19</v>
      </c>
      <c r="C143" s="93">
        <v>225</v>
      </c>
      <c r="D143" s="92" t="s">
        <v>20</v>
      </c>
      <c r="E143" s="93"/>
      <c r="F143" s="91">
        <f>C143*E143</f>
        <v>0</v>
      </c>
      <c r="G143" s="94"/>
      <c r="HF143" s="1"/>
      <c r="HG143" s="1"/>
      <c r="HH143" s="1"/>
      <c r="HI143" s="1"/>
      <c r="HJ143" s="1"/>
      <c r="HK143" s="1"/>
      <c r="HL143" s="1"/>
    </row>
    <row r="144" spans="1:220" s="14" customFormat="1" ht="47.25" customHeight="1" x14ac:dyDescent="0.15">
      <c r="A144" s="95" t="s">
        <v>21</v>
      </c>
      <c r="B144" s="96" t="s">
        <v>22</v>
      </c>
      <c r="C144" s="93">
        <v>225</v>
      </c>
      <c r="D144" s="92" t="s">
        <v>20</v>
      </c>
      <c r="E144" s="93"/>
      <c r="F144" s="91"/>
      <c r="G144" s="94"/>
      <c r="HF144" s="1"/>
      <c r="HG144" s="1"/>
      <c r="HH144" s="1"/>
      <c r="HI144" s="1"/>
      <c r="HJ144" s="1"/>
      <c r="HK144" s="1"/>
      <c r="HL144" s="1"/>
    </row>
    <row r="145" spans="1:220" s="14" customFormat="1" ht="47.25" customHeight="1" x14ac:dyDescent="0.15">
      <c r="A145" s="95" t="s">
        <v>23</v>
      </c>
      <c r="B145" s="96" t="s">
        <v>24</v>
      </c>
      <c r="C145" s="93">
        <v>80</v>
      </c>
      <c r="D145" s="92" t="s">
        <v>20</v>
      </c>
      <c r="E145" s="93"/>
      <c r="F145" s="91"/>
      <c r="G145" s="94"/>
      <c r="HF145" s="1"/>
      <c r="HG145" s="1"/>
      <c r="HH145" s="1"/>
      <c r="HI145" s="1"/>
      <c r="HJ145" s="1"/>
      <c r="HK145" s="1"/>
      <c r="HL145" s="1"/>
    </row>
    <row r="146" spans="1:220" s="14" customFormat="1" ht="47.25" customHeight="1" x14ac:dyDescent="0.15">
      <c r="A146" s="95" t="s">
        <v>25</v>
      </c>
      <c r="B146" s="96" t="s">
        <v>26</v>
      </c>
      <c r="C146" s="93">
        <v>1</v>
      </c>
      <c r="D146" s="92" t="s">
        <v>8</v>
      </c>
      <c r="E146" s="93"/>
      <c r="F146" s="91"/>
      <c r="G146" s="94"/>
      <c r="HF146" s="1"/>
      <c r="HG146" s="1"/>
      <c r="HH146" s="1"/>
      <c r="HI146" s="1"/>
      <c r="HJ146" s="1"/>
      <c r="HK146" s="1"/>
      <c r="HL146" s="1"/>
    </row>
    <row r="147" spans="1:220" s="14" customFormat="1" ht="47.25" customHeight="1" x14ac:dyDescent="0.15">
      <c r="A147" s="97" t="s">
        <v>27</v>
      </c>
      <c r="B147" s="96" t="s">
        <v>28</v>
      </c>
      <c r="C147" s="93">
        <v>225</v>
      </c>
      <c r="D147" s="92" t="s">
        <v>20</v>
      </c>
      <c r="E147" s="93"/>
      <c r="F147" s="91"/>
      <c r="G147" s="94"/>
      <c r="HF147" s="1"/>
      <c r="HG147" s="1"/>
      <c r="HH147" s="1"/>
      <c r="HI147" s="1"/>
      <c r="HJ147" s="1"/>
      <c r="HK147" s="1"/>
      <c r="HL147" s="1"/>
    </row>
    <row r="148" spans="1:220" s="14" customFormat="1" ht="47.25" customHeight="1" x14ac:dyDescent="0.15">
      <c r="A148" s="97" t="s">
        <v>29</v>
      </c>
      <c r="B148" s="96" t="s">
        <v>30</v>
      </c>
      <c r="C148" s="93">
        <v>1</v>
      </c>
      <c r="D148" s="92" t="s">
        <v>8</v>
      </c>
      <c r="E148" s="93"/>
      <c r="F148" s="91"/>
      <c r="G148" s="94"/>
      <c r="HF148" s="1"/>
      <c r="HG148" s="1"/>
      <c r="HH148" s="1"/>
      <c r="HI148" s="1"/>
      <c r="HJ148" s="1"/>
      <c r="HK148" s="1"/>
      <c r="HL148" s="1"/>
    </row>
    <row r="149" spans="1:220" s="14" customFormat="1" ht="47.25" customHeight="1" x14ac:dyDescent="0.15">
      <c r="A149" s="97" t="s">
        <v>31</v>
      </c>
      <c r="B149" s="96" t="s">
        <v>32</v>
      </c>
      <c r="C149" s="93">
        <v>1</v>
      </c>
      <c r="D149" s="92" t="s">
        <v>8</v>
      </c>
      <c r="E149" s="93"/>
      <c r="F149" s="91"/>
      <c r="G149" s="94">
        <f>SUM(F143:F149)</f>
        <v>0</v>
      </c>
      <c r="HF149" s="1"/>
      <c r="HG149" s="1"/>
      <c r="HH149" s="1"/>
      <c r="HI149" s="1"/>
      <c r="HJ149" s="1"/>
      <c r="HK149" s="1"/>
      <c r="HL149" s="1"/>
    </row>
    <row r="150" spans="1:220" s="14" customFormat="1" ht="47.25" customHeight="1" x14ac:dyDescent="0.15">
      <c r="A150" s="98"/>
      <c r="B150" s="99"/>
      <c r="C150" s="84"/>
      <c r="D150" s="85"/>
      <c r="E150" s="86"/>
      <c r="F150" s="87"/>
      <c r="G150" s="88"/>
      <c r="HF150" s="1"/>
      <c r="HG150" s="1"/>
      <c r="HH150" s="1"/>
      <c r="HI150" s="1"/>
      <c r="HJ150" s="1"/>
      <c r="HK150" s="1"/>
      <c r="HL150" s="1"/>
    </row>
    <row r="151" spans="1:220" s="14" customFormat="1" ht="47.25" customHeight="1" x14ac:dyDescent="0.15">
      <c r="A151" s="100" t="s">
        <v>33</v>
      </c>
      <c r="B151" s="101" t="s">
        <v>242</v>
      </c>
      <c r="C151" s="102"/>
      <c r="D151" s="103"/>
      <c r="E151" s="104"/>
      <c r="F151" s="105"/>
      <c r="G151" s="106"/>
      <c r="HF151" s="1"/>
      <c r="HG151" s="1"/>
      <c r="HH151" s="1"/>
      <c r="HI151" s="1"/>
      <c r="HJ151" s="1"/>
      <c r="HK151" s="1"/>
      <c r="HL151" s="1"/>
    </row>
    <row r="152" spans="1:220" s="14" customFormat="1" ht="47.25" customHeight="1" x14ac:dyDescent="0.15">
      <c r="A152" s="108" t="s">
        <v>35</v>
      </c>
      <c r="B152" s="109" t="s">
        <v>36</v>
      </c>
      <c r="C152" s="102"/>
      <c r="D152" s="103"/>
      <c r="E152" s="104"/>
      <c r="F152" s="105"/>
      <c r="G152" s="106"/>
      <c r="HF152" s="1"/>
      <c r="HG152" s="1"/>
      <c r="HH152" s="1"/>
      <c r="HI152" s="1"/>
      <c r="HJ152" s="1"/>
      <c r="HK152" s="1"/>
      <c r="HL152" s="1"/>
    </row>
    <row r="153" spans="1:220" s="14" customFormat="1" ht="47.25" customHeight="1" x14ac:dyDescent="0.15">
      <c r="A153" s="97" t="s">
        <v>37</v>
      </c>
      <c r="B153" s="172" t="s">
        <v>285</v>
      </c>
      <c r="C153" s="110">
        <v>1</v>
      </c>
      <c r="D153" s="111" t="s">
        <v>8</v>
      </c>
      <c r="E153" s="86"/>
      <c r="F153" s="112"/>
      <c r="G153" s="113"/>
      <c r="HF153" s="1"/>
      <c r="HG153" s="1"/>
      <c r="HH153" s="1"/>
      <c r="HI153" s="1"/>
      <c r="HJ153" s="1"/>
      <c r="HK153" s="1"/>
      <c r="HL153" s="1"/>
    </row>
    <row r="154" spans="1:220" s="14" customFormat="1" ht="47.25" customHeight="1" x14ac:dyDescent="0.15">
      <c r="A154" s="97" t="s">
        <v>38</v>
      </c>
      <c r="B154" s="172" t="s">
        <v>243</v>
      </c>
      <c r="C154" s="110">
        <v>325</v>
      </c>
      <c r="D154" s="111" t="s">
        <v>20</v>
      </c>
      <c r="E154" s="86"/>
      <c r="F154" s="112"/>
      <c r="G154" s="94"/>
      <c r="HF154" s="1"/>
      <c r="HG154" s="1"/>
      <c r="HH154" s="1"/>
      <c r="HI154" s="1"/>
      <c r="HJ154" s="1"/>
      <c r="HK154" s="1"/>
      <c r="HL154" s="1"/>
    </row>
    <row r="155" spans="1:220" s="14" customFormat="1" ht="47.25" customHeight="1" x14ac:dyDescent="0.15">
      <c r="A155" s="97" t="s">
        <v>40</v>
      </c>
      <c r="B155" s="216" t="s">
        <v>244</v>
      </c>
      <c r="C155" s="110">
        <v>1</v>
      </c>
      <c r="D155" s="111" t="s">
        <v>8</v>
      </c>
      <c r="E155" s="114"/>
      <c r="F155" s="112"/>
      <c r="G155" s="94"/>
      <c r="HF155" s="1"/>
      <c r="HG155" s="1"/>
      <c r="HH155" s="1"/>
      <c r="HI155" s="1"/>
      <c r="HJ155" s="1"/>
      <c r="HK155" s="1"/>
      <c r="HL155" s="1"/>
    </row>
    <row r="156" spans="1:220" s="14" customFormat="1" ht="47.25" customHeight="1" x14ac:dyDescent="0.15">
      <c r="A156" s="97" t="s">
        <v>42</v>
      </c>
      <c r="B156" s="216" t="s">
        <v>43</v>
      </c>
      <c r="C156" s="110">
        <v>1</v>
      </c>
      <c r="D156" s="111" t="s">
        <v>8</v>
      </c>
      <c r="E156" s="86"/>
      <c r="F156" s="112"/>
      <c r="G156" s="94"/>
      <c r="HF156" s="1"/>
      <c r="HG156" s="1"/>
      <c r="HH156" s="1"/>
      <c r="HI156" s="1"/>
      <c r="HJ156" s="1"/>
      <c r="HK156" s="1"/>
      <c r="HL156" s="1"/>
    </row>
    <row r="157" spans="1:220" s="14" customFormat="1" ht="27.75" customHeight="1" x14ac:dyDescent="0.15">
      <c r="A157" s="117" t="s">
        <v>44</v>
      </c>
      <c r="B157" s="217" t="s">
        <v>45</v>
      </c>
      <c r="C157" s="119">
        <v>1</v>
      </c>
      <c r="D157" s="120" t="s">
        <v>46</v>
      </c>
      <c r="E157" s="121"/>
      <c r="F157" s="122"/>
      <c r="G157" s="218"/>
      <c r="HF157" s="1"/>
      <c r="HG157" s="1"/>
      <c r="HH157" s="1"/>
      <c r="HI157" s="1"/>
      <c r="HJ157" s="1"/>
      <c r="HK157" s="1"/>
      <c r="HL157" s="1"/>
    </row>
    <row r="158" spans="1:220" s="14" customFormat="1" ht="27.75" customHeight="1" x14ac:dyDescent="0.15">
      <c r="A158" s="97"/>
      <c r="B158" s="219"/>
      <c r="C158" s="115"/>
      <c r="D158" s="103"/>
      <c r="E158" s="114"/>
      <c r="F158" s="116"/>
      <c r="G158" s="94"/>
      <c r="HF158" s="1"/>
      <c r="HG158" s="1"/>
      <c r="HH158" s="1"/>
      <c r="HI158" s="1"/>
      <c r="HJ158" s="1"/>
      <c r="HK158" s="1"/>
      <c r="HL158" s="1"/>
    </row>
    <row r="159" spans="1:220" s="14" customFormat="1" ht="35" customHeight="1" x14ac:dyDescent="0.15">
      <c r="A159" s="97" t="s">
        <v>47</v>
      </c>
      <c r="B159" s="96" t="s">
        <v>48</v>
      </c>
      <c r="C159" s="110">
        <v>1</v>
      </c>
      <c r="D159" s="111" t="s">
        <v>8</v>
      </c>
      <c r="E159" s="114"/>
      <c r="F159" s="112"/>
      <c r="G159" s="94"/>
      <c r="HF159" s="1"/>
      <c r="HG159" s="1"/>
      <c r="HH159" s="1"/>
      <c r="HI159" s="1"/>
      <c r="HJ159" s="1"/>
      <c r="HK159" s="1"/>
      <c r="HL159" s="1"/>
    </row>
    <row r="160" spans="1:220" s="14" customFormat="1" ht="24.75" customHeight="1" x14ac:dyDescent="0.15">
      <c r="A160" s="97" t="s">
        <v>49</v>
      </c>
      <c r="B160" s="220" t="s">
        <v>50</v>
      </c>
      <c r="C160" s="115">
        <v>3</v>
      </c>
      <c r="D160" s="103" t="s">
        <v>8</v>
      </c>
      <c r="E160" s="114"/>
      <c r="F160" s="116"/>
      <c r="G160" s="124"/>
      <c r="HF160" s="1"/>
      <c r="HG160" s="1"/>
      <c r="HH160" s="1"/>
      <c r="HI160" s="1"/>
      <c r="HJ160" s="1"/>
      <c r="HK160" s="1"/>
      <c r="HL160" s="1"/>
    </row>
    <row r="161" spans="1:220" s="14" customFormat="1" ht="24.75" customHeight="1" x14ac:dyDescent="0.15">
      <c r="A161" s="125" t="s">
        <v>51</v>
      </c>
      <c r="B161" s="219" t="s">
        <v>52</v>
      </c>
      <c r="C161" s="115">
        <v>3</v>
      </c>
      <c r="D161" s="103" t="s">
        <v>8</v>
      </c>
      <c r="E161" s="114"/>
      <c r="F161" s="116"/>
      <c r="G161" s="94"/>
      <c r="HF161" s="1"/>
      <c r="HG161" s="1"/>
      <c r="HH161" s="1"/>
      <c r="HI161" s="1"/>
      <c r="HJ161" s="1"/>
      <c r="HK161" s="1"/>
      <c r="HL161" s="1"/>
    </row>
    <row r="162" spans="1:220" s="14" customFormat="1" ht="24.75" customHeight="1" x14ac:dyDescent="0.15">
      <c r="A162" s="97" t="s">
        <v>53</v>
      </c>
      <c r="B162" s="219" t="s">
        <v>54</v>
      </c>
      <c r="C162" s="115">
        <v>1</v>
      </c>
      <c r="D162" s="103" t="s">
        <v>8</v>
      </c>
      <c r="E162" s="114"/>
      <c r="F162" s="116"/>
      <c r="G162" s="94"/>
      <c r="HF162" s="1"/>
      <c r="HG162" s="1"/>
      <c r="HH162" s="1"/>
      <c r="HI162" s="1"/>
      <c r="HJ162" s="1"/>
      <c r="HK162" s="1"/>
      <c r="HL162" s="1"/>
    </row>
    <row r="163" spans="1:220" s="14" customFormat="1" ht="24.75" customHeight="1" x14ac:dyDescent="0.15">
      <c r="A163" s="97" t="s">
        <v>55</v>
      </c>
      <c r="B163" s="221" t="s">
        <v>56</v>
      </c>
      <c r="C163" s="115">
        <v>3</v>
      </c>
      <c r="D163" s="103" t="s">
        <v>8</v>
      </c>
      <c r="E163" s="114"/>
      <c r="F163" s="116"/>
      <c r="G163" s="94"/>
      <c r="HF163" s="1"/>
      <c r="HG163" s="1"/>
      <c r="HH163" s="1"/>
      <c r="HI163" s="1"/>
      <c r="HJ163" s="1"/>
      <c r="HK163" s="1"/>
      <c r="HL163" s="1"/>
    </row>
    <row r="164" spans="1:220" s="14" customFormat="1" ht="24.75" customHeight="1" x14ac:dyDescent="0.15">
      <c r="A164" s="125" t="s">
        <v>57</v>
      </c>
      <c r="B164" s="221" t="s">
        <v>58</v>
      </c>
      <c r="C164" s="115">
        <v>3</v>
      </c>
      <c r="D164" s="103" t="s">
        <v>8</v>
      </c>
      <c r="E164" s="114"/>
      <c r="F164" s="116"/>
      <c r="G164" s="94"/>
      <c r="HF164" s="1"/>
      <c r="HG164" s="1"/>
      <c r="HH164" s="1"/>
      <c r="HI164" s="1"/>
      <c r="HJ164" s="1"/>
      <c r="HK164" s="1"/>
      <c r="HL164" s="1"/>
    </row>
    <row r="165" spans="1:220" s="14" customFormat="1" ht="24.75" customHeight="1" x14ac:dyDescent="0.15">
      <c r="A165" s="125" t="s">
        <v>59</v>
      </c>
      <c r="B165" s="221" t="s">
        <v>60</v>
      </c>
      <c r="C165" s="115">
        <v>3</v>
      </c>
      <c r="D165" s="103" t="s">
        <v>8</v>
      </c>
      <c r="E165" s="114"/>
      <c r="F165" s="116"/>
      <c r="G165" s="94"/>
      <c r="HF165" s="1"/>
      <c r="HG165" s="1"/>
      <c r="HH165" s="1"/>
      <c r="HI165" s="1"/>
      <c r="HJ165" s="1"/>
      <c r="HK165" s="1"/>
      <c r="HL165" s="1"/>
    </row>
    <row r="166" spans="1:220" s="14" customFormat="1" ht="24.75" customHeight="1" x14ac:dyDescent="0.15">
      <c r="A166" s="125" t="s">
        <v>61</v>
      </c>
      <c r="B166" s="140" t="s">
        <v>62</v>
      </c>
      <c r="C166" s="115">
        <v>3</v>
      </c>
      <c r="D166" s="103" t="s">
        <v>8</v>
      </c>
      <c r="E166" s="114"/>
      <c r="F166" s="116"/>
      <c r="G166" s="94"/>
      <c r="HF166" s="1"/>
      <c r="HG166" s="1"/>
      <c r="HH166" s="1"/>
      <c r="HI166" s="1"/>
      <c r="HJ166" s="1"/>
      <c r="HK166" s="1"/>
      <c r="HL166" s="1"/>
    </row>
    <row r="167" spans="1:220" s="14" customFormat="1" ht="24.75" customHeight="1" x14ac:dyDescent="0.15">
      <c r="A167" s="125" t="s">
        <v>63</v>
      </c>
      <c r="B167" s="140" t="s">
        <v>64</v>
      </c>
      <c r="C167" s="115">
        <v>3</v>
      </c>
      <c r="D167" s="103" t="s">
        <v>8</v>
      </c>
      <c r="E167" s="114"/>
      <c r="F167" s="116"/>
      <c r="G167" s="94"/>
      <c r="HF167" s="1"/>
      <c r="HG167" s="1"/>
      <c r="HH167" s="1"/>
      <c r="HI167" s="1"/>
      <c r="HJ167" s="1"/>
      <c r="HK167" s="1"/>
      <c r="HL167" s="1"/>
    </row>
    <row r="168" spans="1:220" s="14" customFormat="1" ht="24.75" customHeight="1" x14ac:dyDescent="0.15">
      <c r="A168" s="125" t="s">
        <v>65</v>
      </c>
      <c r="B168" s="219" t="s">
        <v>66</v>
      </c>
      <c r="C168" s="115">
        <v>3</v>
      </c>
      <c r="D168" s="103" t="s">
        <v>8</v>
      </c>
      <c r="E168" s="114"/>
      <c r="F168" s="116"/>
      <c r="G168" s="94"/>
      <c r="HF168" s="1"/>
      <c r="HG168" s="1"/>
      <c r="HH168" s="1"/>
      <c r="HI168" s="1"/>
      <c r="HJ168" s="1"/>
      <c r="HK168" s="1"/>
      <c r="HL168" s="1"/>
    </row>
    <row r="169" spans="1:220" s="14" customFormat="1" ht="63" customHeight="1" x14ac:dyDescent="0.15">
      <c r="A169" s="125" t="s">
        <v>67</v>
      </c>
      <c r="B169" s="219" t="s">
        <v>68</v>
      </c>
      <c r="C169" s="115">
        <v>2</v>
      </c>
      <c r="D169" s="103" t="s">
        <v>8</v>
      </c>
      <c r="E169" s="114"/>
      <c r="F169" s="116"/>
      <c r="G169" s="94"/>
      <c r="HF169" s="1"/>
      <c r="HG169" s="1"/>
      <c r="HH169" s="1"/>
      <c r="HI169" s="1"/>
      <c r="HJ169" s="1"/>
      <c r="HK169" s="1"/>
      <c r="HL169" s="1"/>
    </row>
    <row r="170" spans="1:220" s="14" customFormat="1" ht="47.25" customHeight="1" x14ac:dyDescent="0.15">
      <c r="A170" s="125" t="s">
        <v>69</v>
      </c>
      <c r="B170" s="221" t="s">
        <v>70</v>
      </c>
      <c r="C170" s="115">
        <v>2</v>
      </c>
      <c r="D170" s="103" t="s">
        <v>8</v>
      </c>
      <c r="E170" s="114"/>
      <c r="F170" s="116"/>
      <c r="G170" s="94"/>
      <c r="HF170" s="1"/>
      <c r="HG170" s="1"/>
      <c r="HH170" s="1"/>
      <c r="HI170" s="1"/>
      <c r="HJ170" s="1"/>
      <c r="HK170" s="1"/>
      <c r="HL170" s="1"/>
    </row>
    <row r="171" spans="1:220" s="14" customFormat="1" ht="95" x14ac:dyDescent="0.15">
      <c r="A171" s="125" t="s">
        <v>71</v>
      </c>
      <c r="B171" s="126" t="s">
        <v>72</v>
      </c>
      <c r="C171" s="115">
        <v>1</v>
      </c>
      <c r="D171" s="103" t="s">
        <v>46</v>
      </c>
      <c r="E171" s="114"/>
      <c r="F171" s="116"/>
      <c r="G171" s="94"/>
      <c r="HF171" s="1"/>
      <c r="HG171" s="1"/>
      <c r="HH171" s="1"/>
      <c r="HI171" s="1"/>
      <c r="HJ171" s="1"/>
      <c r="HK171" s="1"/>
      <c r="HL171" s="1"/>
    </row>
    <row r="172" spans="1:220" s="14" customFormat="1" ht="76" x14ac:dyDescent="0.15">
      <c r="A172" s="127" t="s">
        <v>73</v>
      </c>
      <c r="B172" s="126" t="s">
        <v>245</v>
      </c>
      <c r="C172" s="115">
        <v>1</v>
      </c>
      <c r="D172" s="103" t="s">
        <v>46</v>
      </c>
      <c r="E172" s="114"/>
      <c r="F172" s="116"/>
      <c r="G172" s="94"/>
      <c r="HF172" s="1"/>
      <c r="HG172" s="1"/>
      <c r="HH172" s="1"/>
      <c r="HI172" s="1"/>
      <c r="HJ172" s="1"/>
      <c r="HK172" s="1"/>
      <c r="HL172" s="1"/>
    </row>
    <row r="173" spans="1:220" s="14" customFormat="1" ht="23.25" customHeight="1" x14ac:dyDescent="0.15">
      <c r="A173" s="128" t="s">
        <v>75</v>
      </c>
      <c r="B173" s="129" t="s">
        <v>76</v>
      </c>
      <c r="C173" s="119">
        <v>1</v>
      </c>
      <c r="D173" s="120" t="s">
        <v>46</v>
      </c>
      <c r="E173" s="121"/>
      <c r="F173" s="122"/>
      <c r="G173" s="130">
        <f>SUM(F153:F173)</f>
        <v>0</v>
      </c>
      <c r="HF173" s="1"/>
      <c r="HG173" s="1"/>
      <c r="HH173" s="1"/>
      <c r="HI173" s="1"/>
      <c r="HJ173" s="1"/>
      <c r="HK173" s="1"/>
      <c r="HL173" s="1"/>
    </row>
    <row r="174" spans="1:220" s="14" customFormat="1" ht="23.25" customHeight="1" x14ac:dyDescent="0.15">
      <c r="A174" s="127"/>
      <c r="B174" s="126"/>
      <c r="C174" s="115"/>
      <c r="D174" s="103"/>
      <c r="E174" s="114"/>
      <c r="F174" s="116"/>
      <c r="G174" s="113"/>
      <c r="HF174" s="1"/>
      <c r="HG174" s="1"/>
      <c r="HH174" s="1"/>
      <c r="HI174" s="1"/>
      <c r="HJ174" s="1"/>
      <c r="HK174" s="1"/>
      <c r="HL174" s="1"/>
    </row>
    <row r="175" spans="1:220" s="14" customFormat="1" ht="46.5" customHeight="1" x14ac:dyDescent="0.15">
      <c r="A175" s="131" t="s">
        <v>77</v>
      </c>
      <c r="B175" s="132" t="s">
        <v>78</v>
      </c>
      <c r="C175" s="115"/>
      <c r="D175" s="103"/>
      <c r="E175" s="114"/>
      <c r="F175" s="116"/>
      <c r="G175" s="133"/>
      <c r="HF175" s="1"/>
      <c r="HG175" s="1"/>
      <c r="HH175" s="1"/>
      <c r="HI175" s="1"/>
      <c r="HJ175" s="1"/>
      <c r="HK175" s="1"/>
      <c r="HL175" s="1"/>
    </row>
    <row r="176" spans="1:220" s="14" customFormat="1" ht="23.25" customHeight="1" x14ac:dyDescent="0.15">
      <c r="A176" s="108" t="s">
        <v>79</v>
      </c>
      <c r="B176" s="134" t="s">
        <v>36</v>
      </c>
      <c r="C176" s="135"/>
      <c r="D176" s="136"/>
      <c r="E176" s="137"/>
      <c r="F176" s="138"/>
      <c r="G176" s="139"/>
      <c r="HF176" s="1"/>
      <c r="HG176" s="1"/>
      <c r="HH176" s="1"/>
      <c r="HI176" s="1"/>
      <c r="HJ176" s="1"/>
      <c r="HK176" s="1"/>
      <c r="HL176" s="1"/>
    </row>
    <row r="177" spans="1:220" s="14" customFormat="1" ht="76" x14ac:dyDescent="0.15">
      <c r="A177" s="97" t="s">
        <v>80</v>
      </c>
      <c r="B177" s="221" t="s">
        <v>246</v>
      </c>
      <c r="C177" s="115">
        <v>15</v>
      </c>
      <c r="D177" s="115" t="s">
        <v>20</v>
      </c>
      <c r="E177" s="115"/>
      <c r="F177" s="115"/>
      <c r="G177" s="139"/>
      <c r="HF177" s="1"/>
      <c r="HG177" s="1"/>
      <c r="HH177" s="1"/>
      <c r="HI177" s="1"/>
      <c r="HJ177" s="1"/>
      <c r="HK177" s="1"/>
      <c r="HL177" s="1"/>
    </row>
    <row r="178" spans="1:220" s="14" customFormat="1" ht="56.25" customHeight="1" x14ac:dyDescent="0.15">
      <c r="A178" s="97" t="s">
        <v>82</v>
      </c>
      <c r="B178" s="221" t="s">
        <v>247</v>
      </c>
      <c r="C178" s="115">
        <v>25</v>
      </c>
      <c r="D178" s="115" t="s">
        <v>20</v>
      </c>
      <c r="E178" s="115"/>
      <c r="F178" s="115"/>
      <c r="G178" s="139"/>
      <c r="HF178" s="1"/>
      <c r="HG178" s="1"/>
      <c r="HH178" s="1"/>
      <c r="HI178" s="1"/>
      <c r="HJ178" s="1"/>
      <c r="HK178" s="1"/>
      <c r="HL178" s="1"/>
    </row>
    <row r="179" spans="1:220" s="14" customFormat="1" ht="89.25" customHeight="1" x14ac:dyDescent="0.15">
      <c r="A179" s="97" t="s">
        <v>84</v>
      </c>
      <c r="B179" s="221" t="s">
        <v>248</v>
      </c>
      <c r="C179" s="115">
        <v>1</v>
      </c>
      <c r="D179" s="115" t="s">
        <v>8</v>
      </c>
      <c r="E179" s="115"/>
      <c r="F179" s="115"/>
      <c r="G179" s="139"/>
      <c r="HF179" s="1"/>
      <c r="HG179" s="1"/>
      <c r="HH179" s="1"/>
      <c r="HI179" s="1"/>
      <c r="HJ179" s="1"/>
      <c r="HK179" s="1"/>
      <c r="HL179" s="1"/>
    </row>
    <row r="180" spans="1:220" s="14" customFormat="1" ht="44.25" customHeight="1" x14ac:dyDescent="0.15">
      <c r="A180" s="97" t="s">
        <v>86</v>
      </c>
      <c r="B180" s="221" t="s">
        <v>249</v>
      </c>
      <c r="C180" s="115">
        <v>1</v>
      </c>
      <c r="D180" s="115" t="s">
        <v>8</v>
      </c>
      <c r="E180" s="115"/>
      <c r="F180" s="115"/>
      <c r="G180" s="139"/>
      <c r="HF180" s="1"/>
      <c r="HG180" s="1"/>
      <c r="HH180" s="1"/>
      <c r="HI180" s="1"/>
      <c r="HJ180" s="1"/>
      <c r="HK180" s="1"/>
      <c r="HL180" s="1"/>
    </row>
    <row r="181" spans="1:220" s="14" customFormat="1" ht="24.75" customHeight="1" x14ac:dyDescent="0.15">
      <c r="A181" s="97" t="s">
        <v>88</v>
      </c>
      <c r="B181" s="221" t="s">
        <v>250</v>
      </c>
      <c r="C181" s="115">
        <v>270</v>
      </c>
      <c r="D181" s="115" t="s">
        <v>20</v>
      </c>
      <c r="E181" s="115"/>
      <c r="F181" s="115"/>
      <c r="G181" s="139"/>
      <c r="HF181" s="1"/>
      <c r="HG181" s="1"/>
      <c r="HH181" s="1"/>
      <c r="HI181" s="1"/>
      <c r="HJ181" s="1"/>
      <c r="HK181" s="1"/>
      <c r="HL181" s="1"/>
    </row>
    <row r="182" spans="1:220" s="14" customFormat="1" x14ac:dyDescent="0.15">
      <c r="A182" s="97" t="s">
        <v>90</v>
      </c>
      <c r="B182" s="221" t="s">
        <v>91</v>
      </c>
      <c r="C182" s="115">
        <v>270</v>
      </c>
      <c r="D182" s="115" t="s">
        <v>20</v>
      </c>
      <c r="E182" s="115"/>
      <c r="F182" s="115"/>
      <c r="G182" s="139"/>
      <c r="HF182" s="1"/>
      <c r="HG182" s="1"/>
      <c r="HH182" s="1"/>
      <c r="HI182" s="1"/>
      <c r="HJ182" s="1"/>
      <c r="HK182" s="1"/>
      <c r="HL182" s="1"/>
    </row>
    <row r="183" spans="1:220" s="14" customFormat="1" ht="44.25" customHeight="1" x14ac:dyDescent="0.15">
      <c r="A183" s="97" t="s">
        <v>92</v>
      </c>
      <c r="B183" s="221" t="s">
        <v>251</v>
      </c>
      <c r="C183" s="115">
        <v>1</v>
      </c>
      <c r="D183" s="115" t="s">
        <v>8</v>
      </c>
      <c r="E183" s="115"/>
      <c r="F183" s="115"/>
      <c r="G183" s="139"/>
      <c r="HF183" s="1"/>
      <c r="HG183" s="1"/>
      <c r="HH183" s="1"/>
      <c r="HI183" s="1"/>
      <c r="HJ183" s="1"/>
      <c r="HK183" s="1"/>
      <c r="HL183" s="1"/>
    </row>
    <row r="184" spans="1:220" s="14" customFormat="1" ht="27.75" customHeight="1" x14ac:dyDescent="0.15">
      <c r="A184" s="117" t="s">
        <v>94</v>
      </c>
      <c r="B184" s="222" t="s">
        <v>95</v>
      </c>
      <c r="C184" s="119">
        <v>1</v>
      </c>
      <c r="D184" s="119" t="s">
        <v>8</v>
      </c>
      <c r="E184" s="119"/>
      <c r="F184" s="119"/>
      <c r="G184" s="157"/>
      <c r="HF184" s="1"/>
      <c r="HG184" s="1"/>
      <c r="HH184" s="1"/>
      <c r="HI184" s="1"/>
      <c r="HJ184" s="1"/>
      <c r="HK184" s="1"/>
      <c r="HL184" s="1"/>
    </row>
    <row r="185" spans="1:220" s="14" customFormat="1" ht="27.75" customHeight="1" x14ac:dyDescent="0.15">
      <c r="A185" s="97"/>
      <c r="B185" s="221"/>
      <c r="C185" s="115"/>
      <c r="D185" s="115"/>
      <c r="E185" s="115"/>
      <c r="F185" s="115"/>
      <c r="G185" s="139"/>
      <c r="HF185" s="1"/>
      <c r="HG185" s="1"/>
      <c r="HH185" s="1"/>
      <c r="HI185" s="1"/>
      <c r="HJ185" s="1"/>
      <c r="HK185" s="1"/>
      <c r="HL185" s="1"/>
    </row>
    <row r="186" spans="1:220" s="14" customFormat="1" ht="38" x14ac:dyDescent="0.15">
      <c r="A186" s="97" t="s">
        <v>96</v>
      </c>
      <c r="B186" s="221" t="s">
        <v>97</v>
      </c>
      <c r="C186" s="115">
        <v>1</v>
      </c>
      <c r="D186" s="115" t="s">
        <v>8</v>
      </c>
      <c r="E186" s="115"/>
      <c r="F186" s="115"/>
      <c r="G186" s="139"/>
      <c r="HF186" s="1"/>
      <c r="HG186" s="1"/>
      <c r="HH186" s="1"/>
      <c r="HI186" s="1"/>
      <c r="HJ186" s="1"/>
      <c r="HK186" s="1"/>
      <c r="HL186" s="1"/>
    </row>
    <row r="187" spans="1:220" s="14" customFormat="1" ht="41.25" customHeight="1" x14ac:dyDescent="0.15">
      <c r="A187" s="97" t="s">
        <v>98</v>
      </c>
      <c r="B187" s="221" t="s">
        <v>99</v>
      </c>
      <c r="C187" s="115">
        <v>1</v>
      </c>
      <c r="D187" s="115" t="s">
        <v>8</v>
      </c>
      <c r="E187" s="115"/>
      <c r="F187" s="115"/>
      <c r="G187" s="139"/>
      <c r="HF187" s="1"/>
      <c r="HG187" s="1"/>
      <c r="HH187" s="1"/>
      <c r="HI187" s="1"/>
      <c r="HJ187" s="1"/>
      <c r="HK187" s="1"/>
      <c r="HL187" s="1"/>
    </row>
    <row r="188" spans="1:220" s="14" customFormat="1" ht="32.25" customHeight="1" x14ac:dyDescent="0.15">
      <c r="A188" s="127" t="s">
        <v>100</v>
      </c>
      <c r="B188" s="126" t="s">
        <v>76</v>
      </c>
      <c r="C188" s="115">
        <v>1</v>
      </c>
      <c r="D188" s="115" t="s">
        <v>46</v>
      </c>
      <c r="E188" s="115"/>
      <c r="F188" s="115"/>
      <c r="G188" s="113">
        <f>SUM(F177:F188)</f>
        <v>0</v>
      </c>
      <c r="HF188" s="1"/>
      <c r="HG188" s="1"/>
      <c r="HH188" s="1"/>
      <c r="HI188" s="1"/>
      <c r="HJ188" s="1"/>
      <c r="HK188" s="1"/>
      <c r="HL188" s="1"/>
    </row>
    <row r="189" spans="1:220" s="14" customFormat="1" ht="43.5" customHeight="1" x14ac:dyDescent="0.15">
      <c r="A189" s="127"/>
      <c r="B189" s="223"/>
      <c r="C189" s="115"/>
      <c r="D189" s="115"/>
      <c r="E189" s="115"/>
      <c r="F189" s="115"/>
      <c r="G189" s="159"/>
      <c r="HF189" s="1"/>
      <c r="HG189" s="1"/>
      <c r="HH189" s="1"/>
      <c r="HI189" s="1"/>
      <c r="HJ189" s="1"/>
      <c r="HK189" s="1"/>
      <c r="HL189" s="1"/>
    </row>
    <row r="190" spans="1:220" s="14" customFormat="1" ht="41.25" customHeight="1" x14ac:dyDescent="0.15">
      <c r="A190" s="100" t="s">
        <v>102</v>
      </c>
      <c r="B190" s="101" t="s">
        <v>103</v>
      </c>
      <c r="C190" s="162"/>
      <c r="D190" s="136"/>
      <c r="E190" s="137"/>
      <c r="F190" s="138"/>
      <c r="G190" s="163"/>
      <c r="HF190" s="1"/>
      <c r="HG190" s="1"/>
      <c r="HH190" s="1"/>
      <c r="HI190" s="1"/>
      <c r="HJ190" s="1"/>
      <c r="HK190" s="1"/>
      <c r="HL190" s="1"/>
    </row>
    <row r="191" spans="1:220" s="14" customFormat="1" ht="74.75" customHeight="1" x14ac:dyDescent="0.15">
      <c r="A191" s="108" t="s">
        <v>104</v>
      </c>
      <c r="B191" s="134" t="s">
        <v>36</v>
      </c>
      <c r="C191" s="135"/>
      <c r="D191" s="136"/>
      <c r="E191" s="137"/>
      <c r="F191" s="138"/>
      <c r="G191" s="163"/>
      <c r="HF191" s="1"/>
      <c r="HG191" s="1"/>
      <c r="HH191" s="1"/>
      <c r="HI191" s="1"/>
      <c r="HJ191" s="1"/>
      <c r="HK191" s="1"/>
      <c r="HL191" s="1"/>
    </row>
    <row r="192" spans="1:220" s="14" customFormat="1" ht="74.75" customHeight="1" x14ac:dyDescent="0.15">
      <c r="A192" s="97" t="s">
        <v>105</v>
      </c>
      <c r="B192" s="221" t="s">
        <v>252</v>
      </c>
      <c r="C192" s="115">
        <v>1</v>
      </c>
      <c r="D192" s="115" t="s">
        <v>8</v>
      </c>
      <c r="E192" s="115"/>
      <c r="F192" s="115"/>
      <c r="G192" s="164"/>
      <c r="HF192" s="1"/>
      <c r="HG192" s="1"/>
      <c r="HH192" s="1"/>
      <c r="HI192" s="1"/>
      <c r="HJ192" s="1"/>
      <c r="HK192" s="1"/>
      <c r="HL192" s="1"/>
    </row>
    <row r="193" spans="1:220" s="14" customFormat="1" ht="74.75" customHeight="1" x14ac:dyDescent="0.15">
      <c r="A193" s="97" t="s">
        <v>107</v>
      </c>
      <c r="B193" s="221" t="s">
        <v>253</v>
      </c>
      <c r="C193" s="115">
        <v>22</v>
      </c>
      <c r="D193" s="115" t="s">
        <v>8</v>
      </c>
      <c r="E193" s="115"/>
      <c r="F193" s="115"/>
      <c r="G193" s="164"/>
      <c r="HF193" s="1"/>
      <c r="HG193" s="1"/>
      <c r="HH193" s="1"/>
      <c r="HI193" s="1"/>
      <c r="HJ193" s="1"/>
      <c r="HK193" s="1"/>
      <c r="HL193" s="1"/>
    </row>
    <row r="194" spans="1:220" s="14" customFormat="1" ht="74.75" customHeight="1" x14ac:dyDescent="0.15">
      <c r="A194" s="108" t="s">
        <v>109</v>
      </c>
      <c r="B194" s="107" t="s">
        <v>110</v>
      </c>
      <c r="C194" s="115"/>
      <c r="D194" s="115"/>
      <c r="E194" s="115"/>
      <c r="F194" s="115"/>
      <c r="G194" s="164"/>
      <c r="HF194" s="1"/>
      <c r="HG194" s="1"/>
      <c r="HH194" s="1"/>
      <c r="HI194" s="1"/>
      <c r="HJ194" s="1"/>
      <c r="HK194" s="1"/>
      <c r="HL194" s="1"/>
    </row>
    <row r="195" spans="1:220" s="14" customFormat="1" ht="74.75" customHeight="1" x14ac:dyDescent="0.15">
      <c r="A195" s="97" t="s">
        <v>111</v>
      </c>
      <c r="B195" s="221" t="s">
        <v>112</v>
      </c>
      <c r="C195" s="115">
        <v>2</v>
      </c>
      <c r="D195" s="115" t="s">
        <v>8</v>
      </c>
      <c r="E195" s="115"/>
      <c r="F195" s="115"/>
      <c r="G195" s="164"/>
      <c r="HF195" s="1"/>
      <c r="HG195" s="1"/>
      <c r="HH195" s="1"/>
      <c r="HI195" s="1"/>
      <c r="HJ195" s="1"/>
      <c r="HK195" s="1"/>
      <c r="HL195" s="1"/>
    </row>
    <row r="196" spans="1:220" s="14" customFormat="1" ht="74.75" customHeight="1" x14ac:dyDescent="0.15">
      <c r="A196" s="97" t="s">
        <v>113</v>
      </c>
      <c r="B196" s="221" t="s">
        <v>114</v>
      </c>
      <c r="C196" s="115">
        <v>2</v>
      </c>
      <c r="D196" s="115" t="s">
        <v>8</v>
      </c>
      <c r="E196" s="115"/>
      <c r="F196" s="115"/>
      <c r="G196" s="164"/>
      <c r="HF196" s="1"/>
      <c r="HG196" s="1"/>
      <c r="HH196" s="1"/>
      <c r="HI196" s="1"/>
      <c r="HJ196" s="1"/>
      <c r="HK196" s="1"/>
      <c r="HL196" s="1"/>
    </row>
    <row r="197" spans="1:220" s="14" customFormat="1" ht="74.75" customHeight="1" x14ac:dyDescent="0.15">
      <c r="A197" s="97" t="s">
        <v>115</v>
      </c>
      <c r="B197" s="221" t="s">
        <v>254</v>
      </c>
      <c r="C197" s="115">
        <v>2</v>
      </c>
      <c r="D197" s="115" t="s">
        <v>8</v>
      </c>
      <c r="E197" s="115"/>
      <c r="F197" s="115"/>
      <c r="G197" s="164"/>
      <c r="HF197" s="1"/>
      <c r="HG197" s="1"/>
      <c r="HH197" s="1"/>
      <c r="HI197" s="1"/>
      <c r="HJ197" s="1"/>
      <c r="HK197" s="1"/>
      <c r="HL197" s="1"/>
    </row>
    <row r="198" spans="1:220" s="14" customFormat="1" ht="74.75" customHeight="1" x14ac:dyDescent="0.15">
      <c r="A198" s="97" t="s">
        <v>117</v>
      </c>
      <c r="B198" s="221" t="s">
        <v>118</v>
      </c>
      <c r="C198" s="115">
        <v>2</v>
      </c>
      <c r="D198" s="115" t="s">
        <v>8</v>
      </c>
      <c r="E198" s="115"/>
      <c r="F198" s="115"/>
      <c r="G198" s="164"/>
      <c r="HF198" s="1"/>
      <c r="HG198" s="1"/>
      <c r="HH198" s="1"/>
      <c r="HI198" s="1"/>
      <c r="HJ198" s="1"/>
      <c r="HK198" s="1"/>
      <c r="HL198" s="1"/>
    </row>
    <row r="199" spans="1:220" s="14" customFormat="1" ht="74.75" customHeight="1" x14ac:dyDescent="0.15">
      <c r="A199" s="97" t="s">
        <v>119</v>
      </c>
      <c r="B199" s="221" t="s">
        <v>120</v>
      </c>
      <c r="C199" s="115">
        <v>1</v>
      </c>
      <c r="D199" s="115" t="s">
        <v>8</v>
      </c>
      <c r="E199" s="115"/>
      <c r="F199" s="115"/>
      <c r="G199" s="164"/>
      <c r="HF199" s="1"/>
      <c r="HG199" s="1"/>
      <c r="HH199" s="1"/>
      <c r="HI199" s="1"/>
      <c r="HJ199" s="1"/>
      <c r="HK199" s="1"/>
      <c r="HL199" s="1"/>
    </row>
    <row r="200" spans="1:220" s="14" customFormat="1" ht="74.75" customHeight="1" x14ac:dyDescent="0.15">
      <c r="A200" s="97" t="s">
        <v>121</v>
      </c>
      <c r="B200" s="221" t="s">
        <v>255</v>
      </c>
      <c r="C200" s="115">
        <v>1</v>
      </c>
      <c r="D200" s="115" t="s">
        <v>8</v>
      </c>
      <c r="E200" s="115"/>
      <c r="F200" s="115"/>
      <c r="G200" s="166"/>
      <c r="HF200" s="1"/>
      <c r="HG200" s="1"/>
      <c r="HH200" s="1"/>
      <c r="HI200" s="1"/>
      <c r="HJ200" s="1"/>
      <c r="HK200" s="1"/>
      <c r="HL200" s="1"/>
    </row>
    <row r="201" spans="1:220" s="14" customFormat="1" ht="74.75" customHeight="1" x14ac:dyDescent="0.15">
      <c r="A201" s="97" t="s">
        <v>123</v>
      </c>
      <c r="B201" s="221" t="s">
        <v>256</v>
      </c>
      <c r="C201" s="115">
        <v>1</v>
      </c>
      <c r="D201" s="115" t="s">
        <v>8</v>
      </c>
      <c r="E201" s="115"/>
      <c r="F201" s="115"/>
      <c r="G201" s="164"/>
      <c r="HF201" s="1"/>
      <c r="HG201" s="1"/>
      <c r="HH201" s="1"/>
      <c r="HI201" s="1"/>
      <c r="HJ201" s="1"/>
      <c r="HK201" s="1"/>
      <c r="HL201" s="1"/>
    </row>
    <row r="202" spans="1:220" s="14" customFormat="1" ht="74.75" customHeight="1" x14ac:dyDescent="0.15">
      <c r="A202" s="117" t="s">
        <v>125</v>
      </c>
      <c r="B202" s="222" t="s">
        <v>257</v>
      </c>
      <c r="C202" s="119">
        <v>1</v>
      </c>
      <c r="D202" s="119" t="s">
        <v>8</v>
      </c>
      <c r="E202" s="119"/>
      <c r="F202" s="119"/>
      <c r="G202" s="170"/>
      <c r="HF202" s="1"/>
      <c r="HG202" s="1"/>
      <c r="HH202" s="1"/>
      <c r="HI202" s="1"/>
      <c r="HJ202" s="1"/>
      <c r="HK202" s="1"/>
      <c r="HL202" s="1"/>
    </row>
    <row r="203" spans="1:220" s="14" customFormat="1" ht="74.75" customHeight="1" x14ac:dyDescent="0.15">
      <c r="A203" s="97"/>
      <c r="B203" s="221"/>
      <c r="C203" s="115"/>
      <c r="D203" s="115"/>
      <c r="E203" s="115"/>
      <c r="F203" s="115"/>
      <c r="G203" s="164"/>
      <c r="HF203" s="1"/>
      <c r="HG203" s="1"/>
      <c r="HH203" s="1"/>
      <c r="HI203" s="1"/>
      <c r="HJ203" s="1"/>
      <c r="HK203" s="1"/>
      <c r="HL203" s="1"/>
    </row>
    <row r="204" spans="1:220" s="14" customFormat="1" ht="74.75" customHeight="1" x14ac:dyDescent="0.15">
      <c r="A204" s="108" t="s">
        <v>127</v>
      </c>
      <c r="B204" s="107" t="s">
        <v>128</v>
      </c>
      <c r="C204" s="115"/>
      <c r="D204" s="115"/>
      <c r="E204" s="115"/>
      <c r="F204" s="115"/>
      <c r="G204" s="164"/>
      <c r="HF204" s="1"/>
      <c r="HG204" s="1"/>
      <c r="HH204" s="1"/>
      <c r="HI204" s="1"/>
      <c r="HJ204" s="1"/>
      <c r="HK204" s="1"/>
      <c r="HL204" s="1"/>
    </row>
    <row r="205" spans="1:220" s="14" customFormat="1" ht="74.75" customHeight="1" x14ac:dyDescent="0.15">
      <c r="A205" s="97" t="s">
        <v>129</v>
      </c>
      <c r="B205" s="221" t="s">
        <v>130</v>
      </c>
      <c r="C205" s="115">
        <v>4</v>
      </c>
      <c r="D205" s="115" t="s">
        <v>8</v>
      </c>
      <c r="E205" s="115"/>
      <c r="F205" s="115"/>
      <c r="G205" s="163"/>
      <c r="HF205" s="1"/>
      <c r="HG205" s="1"/>
      <c r="HH205" s="1"/>
      <c r="HI205" s="1"/>
      <c r="HJ205" s="1"/>
      <c r="HK205" s="1"/>
      <c r="HL205" s="1"/>
    </row>
    <row r="206" spans="1:220" s="14" customFormat="1" ht="74.75" customHeight="1" x14ac:dyDescent="0.15">
      <c r="A206" s="97" t="s">
        <v>131</v>
      </c>
      <c r="B206" s="221" t="s">
        <v>132</v>
      </c>
      <c r="C206" s="115">
        <v>4</v>
      </c>
      <c r="D206" s="115" t="s">
        <v>8</v>
      </c>
      <c r="E206" s="115"/>
      <c r="F206" s="115"/>
      <c r="G206" s="163"/>
      <c r="HF206" s="1"/>
      <c r="HG206" s="1"/>
      <c r="HH206" s="1"/>
      <c r="HI206" s="1"/>
      <c r="HJ206" s="1"/>
      <c r="HK206" s="1"/>
      <c r="HL206" s="1"/>
    </row>
    <row r="207" spans="1:220" s="14" customFormat="1" ht="74.75" customHeight="1" x14ac:dyDescent="0.15">
      <c r="A207" s="108" t="s">
        <v>258</v>
      </c>
      <c r="B207" s="107" t="s">
        <v>259</v>
      </c>
      <c r="C207" s="115"/>
      <c r="D207" s="115"/>
      <c r="E207" s="115"/>
      <c r="F207" s="115"/>
      <c r="G207" s="163"/>
      <c r="HF207" s="1"/>
      <c r="HG207" s="1"/>
      <c r="HH207" s="1"/>
      <c r="HI207" s="1"/>
      <c r="HJ207" s="1"/>
      <c r="HK207" s="1"/>
      <c r="HL207" s="1"/>
    </row>
    <row r="208" spans="1:220" s="14" customFormat="1" ht="74.75" customHeight="1" x14ac:dyDescent="0.15">
      <c r="A208" s="176" t="s">
        <v>135</v>
      </c>
      <c r="B208" s="221" t="s">
        <v>260</v>
      </c>
      <c r="C208" s="115">
        <v>1</v>
      </c>
      <c r="D208" s="115" t="s">
        <v>8</v>
      </c>
      <c r="E208" s="115"/>
      <c r="F208" s="115"/>
      <c r="G208" s="177"/>
      <c r="HF208" s="1"/>
      <c r="HG208" s="1"/>
      <c r="HH208" s="1"/>
      <c r="HI208" s="1"/>
      <c r="HJ208" s="1"/>
      <c r="HK208" s="1"/>
      <c r="HL208" s="1"/>
    </row>
    <row r="209" spans="1:220" s="14" customFormat="1" ht="74.75" customHeight="1" x14ac:dyDescent="0.15">
      <c r="A209" s="176" t="s">
        <v>137</v>
      </c>
      <c r="B209" s="221" t="s">
        <v>261</v>
      </c>
      <c r="C209" s="115">
        <v>1</v>
      </c>
      <c r="D209" s="115" t="s">
        <v>8</v>
      </c>
      <c r="E209" s="115"/>
      <c r="F209" s="115"/>
      <c r="G209" s="177"/>
      <c r="HF209" s="1"/>
      <c r="HG209" s="1"/>
      <c r="HH209" s="1"/>
      <c r="HI209" s="1"/>
      <c r="HJ209" s="1"/>
      <c r="HK209" s="1"/>
      <c r="HL209" s="1"/>
    </row>
    <row r="210" spans="1:220" s="14" customFormat="1" ht="74.75" customHeight="1" x14ac:dyDescent="0.15">
      <c r="A210" s="176" t="s">
        <v>262</v>
      </c>
      <c r="B210" s="221" t="s">
        <v>263</v>
      </c>
      <c r="C210" s="115">
        <v>3</v>
      </c>
      <c r="D210" s="115" t="s">
        <v>8</v>
      </c>
      <c r="E210" s="115"/>
      <c r="F210" s="115"/>
      <c r="G210" s="177"/>
      <c r="HF210" s="1"/>
      <c r="HG210" s="1"/>
      <c r="HH210" s="1"/>
      <c r="HI210" s="1"/>
      <c r="HJ210" s="1"/>
      <c r="HK210" s="1"/>
      <c r="HL210" s="1"/>
    </row>
    <row r="211" spans="1:220" s="14" customFormat="1" ht="74.75" customHeight="1" x14ac:dyDescent="0.15">
      <c r="A211" s="176" t="s">
        <v>264</v>
      </c>
      <c r="B211" s="172" t="s">
        <v>142</v>
      </c>
      <c r="C211" s="110">
        <v>1</v>
      </c>
      <c r="D211" s="111" t="s">
        <v>46</v>
      </c>
      <c r="E211" s="115"/>
      <c r="F211" s="115"/>
      <c r="G211" s="177"/>
      <c r="HF211" s="1"/>
      <c r="HG211" s="1"/>
      <c r="HH211" s="1"/>
      <c r="HI211" s="1"/>
      <c r="HJ211" s="1"/>
      <c r="HK211" s="1"/>
      <c r="HL211" s="1"/>
    </row>
    <row r="212" spans="1:220" s="14" customFormat="1" ht="74.75" customHeight="1" x14ac:dyDescent="0.15">
      <c r="A212" s="176" t="s">
        <v>265</v>
      </c>
      <c r="B212" s="172" t="s">
        <v>266</v>
      </c>
      <c r="C212" s="110">
        <v>104</v>
      </c>
      <c r="D212" s="111" t="s">
        <v>8</v>
      </c>
      <c r="E212" s="115"/>
      <c r="F212" s="115"/>
      <c r="G212" s="177"/>
      <c r="HF212" s="1"/>
      <c r="HG212" s="1"/>
      <c r="HH212" s="1"/>
      <c r="HI212" s="1"/>
      <c r="HJ212" s="1"/>
      <c r="HK212" s="1"/>
      <c r="HL212" s="1"/>
    </row>
    <row r="213" spans="1:220" s="14" customFormat="1" ht="74.75" customHeight="1" x14ac:dyDescent="0.15">
      <c r="A213" s="108" t="s">
        <v>145</v>
      </c>
      <c r="B213" s="179" t="s">
        <v>101</v>
      </c>
      <c r="C213" s="115">
        <v>1</v>
      </c>
      <c r="D213" s="115" t="s">
        <v>46</v>
      </c>
      <c r="E213" s="115"/>
      <c r="F213" s="115"/>
      <c r="G213" s="182"/>
      <c r="HF213" s="1"/>
      <c r="HG213" s="1"/>
      <c r="HH213" s="1"/>
      <c r="HI213" s="1"/>
      <c r="HJ213" s="1"/>
      <c r="HK213" s="1"/>
      <c r="HL213" s="1"/>
    </row>
    <row r="214" spans="1:220" s="14" customFormat="1" ht="74.75" customHeight="1" x14ac:dyDescent="0.15">
      <c r="A214" s="183" t="s">
        <v>146</v>
      </c>
      <c r="B214" s="107" t="s">
        <v>267</v>
      </c>
      <c r="C214" s="115">
        <v>1</v>
      </c>
      <c r="D214" s="115" t="s">
        <v>46</v>
      </c>
      <c r="E214" s="115"/>
      <c r="F214" s="115"/>
      <c r="G214" s="184">
        <f>SUM(F192:F214)</f>
        <v>0</v>
      </c>
      <c r="HF214" s="1"/>
      <c r="HG214" s="1"/>
      <c r="HH214" s="1"/>
      <c r="HI214" s="1"/>
      <c r="HJ214" s="1"/>
      <c r="HK214" s="1"/>
      <c r="HL214" s="1"/>
    </row>
    <row r="215" spans="1:220" s="14" customFormat="1" ht="74.75" customHeight="1" x14ac:dyDescent="0.15">
      <c r="A215" s="183"/>
      <c r="B215" s="107"/>
      <c r="C215" s="115"/>
      <c r="D215" s="115"/>
      <c r="E215" s="115"/>
      <c r="F215" s="115"/>
      <c r="G215" s="182"/>
      <c r="HF215" s="1"/>
      <c r="HG215" s="1"/>
      <c r="HH215" s="1"/>
      <c r="HI215" s="1"/>
      <c r="HJ215" s="1"/>
      <c r="HK215" s="1"/>
      <c r="HL215" s="1"/>
    </row>
    <row r="216" spans="1:220" s="14" customFormat="1" ht="74.75" customHeight="1" x14ac:dyDescent="0.15">
      <c r="A216" s="89" t="s">
        <v>149</v>
      </c>
      <c r="B216" s="224" t="s">
        <v>268</v>
      </c>
      <c r="C216" s="186"/>
      <c r="D216" s="92"/>
      <c r="E216" s="187"/>
      <c r="F216" s="188"/>
      <c r="G216" s="189"/>
      <c r="HF216" s="1"/>
      <c r="HG216" s="1"/>
      <c r="HH216" s="1"/>
      <c r="HI216" s="1"/>
      <c r="HJ216" s="1"/>
      <c r="HK216" s="1"/>
      <c r="HL216" s="1"/>
    </row>
    <row r="217" spans="1:220" s="14" customFormat="1" ht="74.75" customHeight="1" x14ac:dyDescent="0.15">
      <c r="A217" s="89"/>
      <c r="B217" s="224"/>
      <c r="C217" s="186"/>
      <c r="D217" s="92"/>
      <c r="E217" s="187"/>
      <c r="F217" s="188"/>
      <c r="G217" s="189"/>
      <c r="HF217" s="1"/>
      <c r="HG217" s="1"/>
      <c r="HH217" s="1"/>
      <c r="HI217" s="1"/>
      <c r="HJ217" s="1"/>
      <c r="HK217" s="1"/>
      <c r="HL217" s="1"/>
    </row>
    <row r="218" spans="1:220" s="14" customFormat="1" ht="74.75" customHeight="1" x14ac:dyDescent="0.15">
      <c r="A218" s="190" t="s">
        <v>151</v>
      </c>
      <c r="B218" s="191" t="s">
        <v>152</v>
      </c>
      <c r="C218" s="192"/>
      <c r="D218" s="193"/>
      <c r="E218" s="192"/>
      <c r="F218" s="192"/>
      <c r="G218" s="194"/>
      <c r="HF218" s="1"/>
      <c r="HG218" s="1"/>
      <c r="HH218" s="1"/>
      <c r="HI218" s="1"/>
      <c r="HJ218" s="1"/>
      <c r="HK218" s="1"/>
      <c r="HL218" s="1"/>
    </row>
    <row r="219" spans="1:220" s="14" customFormat="1" ht="74.75" customHeight="1" x14ac:dyDescent="0.15">
      <c r="A219" s="195" t="s">
        <v>153</v>
      </c>
      <c r="B219" s="192" t="s">
        <v>154</v>
      </c>
      <c r="C219" s="196">
        <v>1</v>
      </c>
      <c r="D219" s="197" t="s">
        <v>46</v>
      </c>
      <c r="E219" s="196"/>
      <c r="F219" s="196" t="str">
        <f t="shared" ref="F219:F224" si="8">IF(C219*E219=0,"",ROUND(C219*E219,2))</f>
        <v/>
      </c>
      <c r="G219" s="198"/>
      <c r="HF219" s="1"/>
      <c r="HG219" s="1"/>
      <c r="HH219" s="1"/>
      <c r="HI219" s="1"/>
      <c r="HJ219" s="1"/>
      <c r="HK219" s="1"/>
      <c r="HL219" s="1"/>
    </row>
    <row r="220" spans="1:220" s="14" customFormat="1" ht="74.75" customHeight="1" x14ac:dyDescent="0.15">
      <c r="A220" s="190" t="s">
        <v>155</v>
      </c>
      <c r="B220" s="191" t="s">
        <v>269</v>
      </c>
      <c r="C220" s="196"/>
      <c r="D220" s="197"/>
      <c r="E220" s="196"/>
      <c r="F220" s="196" t="str">
        <f t="shared" si="8"/>
        <v/>
      </c>
      <c r="G220" s="198"/>
      <c r="HF220" s="1"/>
      <c r="HG220" s="1"/>
      <c r="HH220" s="1"/>
      <c r="HI220" s="1"/>
      <c r="HJ220" s="1"/>
      <c r="HK220" s="1"/>
      <c r="HL220" s="1"/>
    </row>
    <row r="221" spans="1:220" s="14" customFormat="1" ht="74.75" customHeight="1" x14ac:dyDescent="0.15">
      <c r="A221" s="195" t="s">
        <v>157</v>
      </c>
      <c r="B221" s="192" t="s">
        <v>158</v>
      </c>
      <c r="C221" s="196">
        <v>6.9</v>
      </c>
      <c r="D221" s="197" t="s">
        <v>159</v>
      </c>
      <c r="E221" s="196"/>
      <c r="F221" s="196" t="str">
        <f t="shared" si="8"/>
        <v/>
      </c>
      <c r="G221" s="198"/>
      <c r="HF221" s="1"/>
      <c r="HG221" s="1"/>
      <c r="HH221" s="1"/>
      <c r="HI221" s="1"/>
      <c r="HJ221" s="1"/>
      <c r="HK221" s="1"/>
      <c r="HL221" s="1"/>
    </row>
    <row r="222" spans="1:220" s="14" customFormat="1" ht="74.75" customHeight="1" x14ac:dyDescent="0.15">
      <c r="A222" s="195" t="s">
        <v>160</v>
      </c>
      <c r="B222" s="192" t="s">
        <v>161</v>
      </c>
      <c r="C222" s="196">
        <v>4.7699999999999996</v>
      </c>
      <c r="D222" s="197" t="s">
        <v>162</v>
      </c>
      <c r="E222" s="196"/>
      <c r="F222" s="196" t="str">
        <f t="shared" si="8"/>
        <v/>
      </c>
      <c r="G222" s="198"/>
      <c r="HF222" s="1"/>
      <c r="HG222" s="1"/>
      <c r="HH222" s="1"/>
      <c r="HI222" s="1"/>
      <c r="HJ222" s="1"/>
      <c r="HK222" s="1"/>
      <c r="HL222" s="1"/>
    </row>
    <row r="223" spans="1:220" s="14" customFormat="1" ht="74.75" customHeight="1" x14ac:dyDescent="0.15">
      <c r="A223" s="195" t="s">
        <v>163</v>
      </c>
      <c r="B223" s="192" t="s">
        <v>164</v>
      </c>
      <c r="C223" s="196">
        <v>1.91</v>
      </c>
      <c r="D223" s="197" t="s">
        <v>162</v>
      </c>
      <c r="E223" s="196"/>
      <c r="F223" s="196" t="str">
        <f t="shared" si="8"/>
        <v/>
      </c>
      <c r="G223" s="198"/>
      <c r="HF223" s="1"/>
      <c r="HG223" s="1"/>
      <c r="HH223" s="1"/>
      <c r="HI223" s="1"/>
      <c r="HJ223" s="1"/>
      <c r="HK223" s="1"/>
      <c r="HL223" s="1"/>
    </row>
    <row r="224" spans="1:220" s="14" customFormat="1" ht="74.75" customHeight="1" x14ac:dyDescent="0.15">
      <c r="A224" s="199" t="s">
        <v>165</v>
      </c>
      <c r="B224" s="200" t="s">
        <v>166</v>
      </c>
      <c r="C224" s="201">
        <v>5.96</v>
      </c>
      <c r="D224" s="202" t="s">
        <v>162</v>
      </c>
      <c r="E224" s="201"/>
      <c r="F224" s="201" t="str">
        <f t="shared" si="8"/>
        <v/>
      </c>
      <c r="G224" s="203"/>
      <c r="HF224" s="1"/>
      <c r="HG224" s="1"/>
      <c r="HH224" s="1"/>
      <c r="HI224" s="1"/>
      <c r="HJ224" s="1"/>
      <c r="HK224" s="1"/>
      <c r="HL224" s="1"/>
    </row>
    <row r="225" spans="1:220" s="14" customFormat="1" ht="74.75" customHeight="1" x14ac:dyDescent="0.15">
      <c r="A225" s="195"/>
      <c r="B225" s="192"/>
      <c r="C225" s="196"/>
      <c r="D225" s="197"/>
      <c r="E225" s="196"/>
      <c r="F225" s="196"/>
      <c r="G225" s="198"/>
      <c r="HF225" s="1"/>
      <c r="HG225" s="1"/>
      <c r="HH225" s="1"/>
      <c r="HI225" s="1"/>
      <c r="HJ225" s="1"/>
      <c r="HK225" s="1"/>
      <c r="HL225" s="1"/>
    </row>
    <row r="226" spans="1:220" s="14" customFormat="1" ht="74.75" customHeight="1" x14ac:dyDescent="0.15">
      <c r="A226" s="190" t="s">
        <v>167</v>
      </c>
      <c r="B226" s="191" t="s">
        <v>168</v>
      </c>
      <c r="C226" s="196"/>
      <c r="D226" s="197"/>
      <c r="E226" s="196"/>
      <c r="F226" s="196" t="str">
        <f t="shared" ref="F226:F239" si="9">IF(C226*E226=0,"",ROUND(C226*E226,2))</f>
        <v/>
      </c>
      <c r="G226" s="198"/>
      <c r="HF226" s="1"/>
      <c r="HG226" s="1"/>
      <c r="HH226" s="1"/>
      <c r="HI226" s="1"/>
      <c r="HJ226" s="1"/>
      <c r="HK226" s="1"/>
      <c r="HL226" s="1"/>
    </row>
    <row r="227" spans="1:220" s="14" customFormat="1" ht="74.75" customHeight="1" x14ac:dyDescent="0.15">
      <c r="A227" s="195" t="s">
        <v>169</v>
      </c>
      <c r="B227" s="192" t="s">
        <v>170</v>
      </c>
      <c r="C227" s="196">
        <v>0.95</v>
      </c>
      <c r="D227" s="197" t="s">
        <v>162</v>
      </c>
      <c r="E227" s="196"/>
      <c r="F227" s="196" t="str">
        <f t="shared" si="9"/>
        <v/>
      </c>
      <c r="G227" s="198"/>
      <c r="HF227" s="1"/>
      <c r="HG227" s="1"/>
      <c r="HH227" s="1"/>
      <c r="HI227" s="1"/>
      <c r="HJ227" s="1"/>
      <c r="HK227" s="1"/>
      <c r="HL227" s="1"/>
    </row>
    <row r="228" spans="1:220" s="14" customFormat="1" ht="74.75" customHeight="1" x14ac:dyDescent="0.15">
      <c r="A228" s="195" t="s">
        <v>171</v>
      </c>
      <c r="B228" s="192" t="s">
        <v>172</v>
      </c>
      <c r="C228" s="196">
        <v>1.06</v>
      </c>
      <c r="D228" s="197" t="s">
        <v>162</v>
      </c>
      <c r="E228" s="196"/>
      <c r="F228" s="196" t="str">
        <f t="shared" si="9"/>
        <v/>
      </c>
      <c r="G228" s="198"/>
      <c r="HF228" s="1"/>
      <c r="HG228" s="1"/>
      <c r="HH228" s="1"/>
      <c r="HI228" s="1"/>
      <c r="HJ228" s="1"/>
      <c r="HK228" s="1"/>
      <c r="HL228" s="1"/>
    </row>
    <row r="229" spans="1:220" s="14" customFormat="1" ht="74.75" customHeight="1" x14ac:dyDescent="0.15">
      <c r="A229" s="195" t="s">
        <v>173</v>
      </c>
      <c r="B229" s="192" t="s">
        <v>174</v>
      </c>
      <c r="C229" s="196">
        <v>0.83</v>
      </c>
      <c r="D229" s="197" t="s">
        <v>162</v>
      </c>
      <c r="E229" s="196"/>
      <c r="F229" s="196" t="str">
        <f t="shared" si="9"/>
        <v/>
      </c>
      <c r="G229" s="198"/>
      <c r="HF229" s="1"/>
      <c r="HG229" s="1"/>
      <c r="HH229" s="1"/>
      <c r="HI229" s="1"/>
      <c r="HJ229" s="1"/>
      <c r="HK229" s="1"/>
      <c r="HL229" s="1"/>
    </row>
    <row r="230" spans="1:220" s="14" customFormat="1" ht="74.75" customHeight="1" x14ac:dyDescent="0.15">
      <c r="A230" s="195" t="s">
        <v>175</v>
      </c>
      <c r="B230" s="192" t="s">
        <v>176</v>
      </c>
      <c r="C230" s="196">
        <v>0.1</v>
      </c>
      <c r="D230" s="197" t="s">
        <v>162</v>
      </c>
      <c r="E230" s="196"/>
      <c r="F230" s="196" t="str">
        <f t="shared" si="9"/>
        <v/>
      </c>
      <c r="G230" s="198"/>
      <c r="HF230" s="1"/>
      <c r="HG230" s="1"/>
      <c r="HH230" s="1"/>
      <c r="HI230" s="1"/>
      <c r="HJ230" s="1"/>
      <c r="HK230" s="1"/>
      <c r="HL230" s="1"/>
    </row>
    <row r="231" spans="1:220" s="14" customFormat="1" ht="74.75" customHeight="1" x14ac:dyDescent="0.15">
      <c r="A231" s="190" t="s">
        <v>177</v>
      </c>
      <c r="B231" s="191" t="s">
        <v>178</v>
      </c>
      <c r="C231" s="196"/>
      <c r="D231" s="197"/>
      <c r="E231" s="196"/>
      <c r="F231" s="196" t="str">
        <f t="shared" si="9"/>
        <v/>
      </c>
      <c r="G231" s="204"/>
      <c r="HF231" s="1"/>
      <c r="HG231" s="1"/>
      <c r="HH231" s="1"/>
      <c r="HI231" s="1"/>
      <c r="HJ231" s="1"/>
      <c r="HK231" s="1"/>
      <c r="HL231" s="1"/>
    </row>
    <row r="232" spans="1:220" s="14" customFormat="1" ht="74.75" customHeight="1" x14ac:dyDescent="0.15">
      <c r="A232" s="195" t="s">
        <v>179</v>
      </c>
      <c r="B232" s="192" t="s">
        <v>180</v>
      </c>
      <c r="C232" s="196">
        <v>6.36</v>
      </c>
      <c r="D232" s="197" t="s">
        <v>159</v>
      </c>
      <c r="E232" s="196"/>
      <c r="F232" s="196" t="str">
        <f t="shared" si="9"/>
        <v/>
      </c>
      <c r="G232" s="204"/>
      <c r="HF232" s="1"/>
      <c r="HG232" s="1"/>
      <c r="HH232" s="1"/>
      <c r="HI232" s="1"/>
      <c r="HJ232" s="1"/>
      <c r="HK232" s="1"/>
      <c r="HL232" s="1"/>
    </row>
    <row r="233" spans="1:220" s="14" customFormat="1" ht="74.75" customHeight="1" x14ac:dyDescent="0.15">
      <c r="A233" s="195" t="s">
        <v>181</v>
      </c>
      <c r="B233" s="192" t="s">
        <v>182</v>
      </c>
      <c r="C233" s="196">
        <v>19.309999999999999</v>
      </c>
      <c r="D233" s="197" t="s">
        <v>159</v>
      </c>
      <c r="E233" s="196"/>
      <c r="F233" s="196" t="str">
        <f t="shared" si="9"/>
        <v/>
      </c>
      <c r="G233" s="198"/>
      <c r="HF233" s="1"/>
      <c r="HG233" s="1"/>
      <c r="HH233" s="1"/>
      <c r="HI233" s="1"/>
      <c r="HJ233" s="1"/>
      <c r="HK233" s="1"/>
      <c r="HL233" s="1"/>
    </row>
    <row r="234" spans="1:220" s="14" customFormat="1" ht="74.75" customHeight="1" x14ac:dyDescent="0.15">
      <c r="A234" s="190" t="s">
        <v>183</v>
      </c>
      <c r="B234" s="191" t="s">
        <v>270</v>
      </c>
      <c r="C234" s="196"/>
      <c r="D234" s="197"/>
      <c r="E234" s="196"/>
      <c r="F234" s="196" t="str">
        <f t="shared" si="9"/>
        <v/>
      </c>
      <c r="G234" s="198"/>
      <c r="HF234" s="1"/>
      <c r="HG234" s="1"/>
      <c r="HH234" s="1"/>
      <c r="HI234" s="1"/>
      <c r="HJ234" s="1"/>
      <c r="HK234" s="1"/>
      <c r="HL234" s="1"/>
    </row>
    <row r="235" spans="1:220" s="14" customFormat="1" ht="74.75" customHeight="1" x14ac:dyDescent="0.15">
      <c r="A235" s="195" t="s">
        <v>185</v>
      </c>
      <c r="B235" s="192" t="s">
        <v>186</v>
      </c>
      <c r="C235" s="196">
        <v>8.66</v>
      </c>
      <c r="D235" s="197" t="s">
        <v>159</v>
      </c>
      <c r="E235" s="196"/>
      <c r="F235" s="196" t="str">
        <f t="shared" si="9"/>
        <v/>
      </c>
      <c r="G235" s="198"/>
      <c r="HF235" s="1"/>
      <c r="HG235" s="1"/>
      <c r="HH235" s="1"/>
      <c r="HI235" s="1"/>
      <c r="HJ235" s="1"/>
      <c r="HK235" s="1"/>
      <c r="HL235" s="1"/>
    </row>
    <row r="236" spans="1:220" s="14" customFormat="1" ht="74.75" customHeight="1" x14ac:dyDescent="0.15">
      <c r="A236" s="195" t="s">
        <v>187</v>
      </c>
      <c r="B236" s="192" t="s">
        <v>188</v>
      </c>
      <c r="C236" s="196">
        <f>(3*0.25)*2</f>
        <v>1.5</v>
      </c>
      <c r="D236" s="197" t="s">
        <v>159</v>
      </c>
      <c r="E236" s="196"/>
      <c r="F236" s="196" t="str">
        <f t="shared" si="9"/>
        <v/>
      </c>
      <c r="G236" s="198"/>
      <c r="HF236" s="1"/>
      <c r="HG236" s="1"/>
      <c r="HH236" s="1"/>
      <c r="HI236" s="1"/>
      <c r="HJ236" s="1"/>
      <c r="HK236" s="1"/>
      <c r="HL236" s="1"/>
    </row>
    <row r="237" spans="1:220" s="14" customFormat="1" ht="74.75" customHeight="1" x14ac:dyDescent="0.15">
      <c r="A237" s="195" t="s">
        <v>189</v>
      </c>
      <c r="B237" s="192" t="s">
        <v>190</v>
      </c>
      <c r="C237" s="196">
        <f>SUM(C235:C236)</f>
        <v>10.16</v>
      </c>
      <c r="D237" s="197" t="s">
        <v>159</v>
      </c>
      <c r="E237" s="196"/>
      <c r="F237" s="196" t="str">
        <f t="shared" si="9"/>
        <v/>
      </c>
      <c r="G237" s="198"/>
      <c r="HF237" s="1"/>
      <c r="HG237" s="1"/>
      <c r="HH237" s="1"/>
      <c r="HI237" s="1"/>
      <c r="HJ237" s="1"/>
      <c r="HK237" s="1"/>
      <c r="HL237" s="1"/>
    </row>
    <row r="238" spans="1:220" s="14" customFormat="1" ht="74.75" customHeight="1" x14ac:dyDescent="0.15">
      <c r="A238" s="195" t="s">
        <v>191</v>
      </c>
      <c r="B238" s="192" t="s">
        <v>192</v>
      </c>
      <c r="C238" s="196">
        <v>38.619999999999997</v>
      </c>
      <c r="D238" s="197" t="s">
        <v>159</v>
      </c>
      <c r="E238" s="196"/>
      <c r="F238" s="196" t="str">
        <f t="shared" si="9"/>
        <v/>
      </c>
      <c r="G238" s="198"/>
      <c r="HF238" s="1"/>
      <c r="HG238" s="1"/>
      <c r="HH238" s="1"/>
      <c r="HI238" s="1"/>
      <c r="HJ238" s="1"/>
      <c r="HK238" s="1"/>
      <c r="HL238" s="1"/>
    </row>
    <row r="239" spans="1:220" s="14" customFormat="1" ht="74.75" customHeight="1" x14ac:dyDescent="0.15">
      <c r="A239" s="195" t="s">
        <v>193</v>
      </c>
      <c r="B239" s="192" t="s">
        <v>194</v>
      </c>
      <c r="C239" s="196">
        <v>32.6</v>
      </c>
      <c r="D239" s="197" t="s">
        <v>195</v>
      </c>
      <c r="E239" s="196"/>
      <c r="F239" s="196" t="str">
        <f t="shared" si="9"/>
        <v/>
      </c>
      <c r="G239" s="198"/>
      <c r="HF239" s="1"/>
      <c r="HG239" s="1"/>
      <c r="HH239" s="1"/>
      <c r="HI239" s="1"/>
      <c r="HJ239" s="1"/>
      <c r="HK239" s="1"/>
      <c r="HL239" s="1"/>
    </row>
    <row r="240" spans="1:220" s="14" customFormat="1" ht="74.75" customHeight="1" x14ac:dyDescent="0.15">
      <c r="A240" s="190" t="s">
        <v>196</v>
      </c>
      <c r="B240" s="191" t="s">
        <v>197</v>
      </c>
      <c r="C240" s="196"/>
      <c r="D240" s="197"/>
      <c r="E240" s="196"/>
      <c r="F240" s="196"/>
      <c r="G240" s="198"/>
      <c r="HF240" s="1"/>
      <c r="HG240" s="1"/>
      <c r="HH240" s="1"/>
      <c r="HI240" s="1"/>
      <c r="HJ240" s="1"/>
      <c r="HK240" s="1"/>
      <c r="HL240" s="1"/>
    </row>
    <row r="241" spans="1:220" s="14" customFormat="1" ht="74.75" customHeight="1" x14ac:dyDescent="0.15">
      <c r="A241" s="195" t="s">
        <v>198</v>
      </c>
      <c r="B241" s="192" t="s">
        <v>271</v>
      </c>
      <c r="C241" s="196">
        <v>6.9</v>
      </c>
      <c r="D241" s="197" t="s">
        <v>159</v>
      </c>
      <c r="E241" s="196"/>
      <c r="F241" s="196" t="str">
        <f t="shared" ref="F241:F247" si="10">IF(C241*E241=0,"",ROUND(C241*E241,2))</f>
        <v/>
      </c>
      <c r="G241" s="198"/>
      <c r="HF241" s="1"/>
      <c r="HG241" s="1"/>
      <c r="HH241" s="1"/>
      <c r="HI241" s="1"/>
      <c r="HJ241" s="1"/>
      <c r="HK241" s="1"/>
      <c r="HL241" s="1"/>
    </row>
    <row r="242" spans="1:220" s="14" customFormat="1" ht="74.75" customHeight="1" x14ac:dyDescent="0.15">
      <c r="A242" s="195" t="s">
        <v>199</v>
      </c>
      <c r="B242" s="192" t="s">
        <v>272</v>
      </c>
      <c r="C242" s="196">
        <v>6.9</v>
      </c>
      <c r="D242" s="197" t="s">
        <v>159</v>
      </c>
      <c r="E242" s="196"/>
      <c r="F242" s="196" t="str">
        <f t="shared" si="10"/>
        <v/>
      </c>
      <c r="G242" s="198"/>
      <c r="HF242" s="1"/>
      <c r="HG242" s="1"/>
      <c r="HH242" s="1"/>
      <c r="HI242" s="1"/>
      <c r="HJ242" s="1"/>
      <c r="HK242" s="1"/>
      <c r="HL242" s="1"/>
    </row>
    <row r="243" spans="1:220" s="14" customFormat="1" ht="74.75" customHeight="1" x14ac:dyDescent="0.15">
      <c r="A243" s="190" t="s">
        <v>201</v>
      </c>
      <c r="B243" s="191" t="s">
        <v>273</v>
      </c>
      <c r="C243" s="196"/>
      <c r="D243" s="197"/>
      <c r="E243" s="196"/>
      <c r="F243" s="196" t="str">
        <f t="shared" si="10"/>
        <v/>
      </c>
      <c r="G243" s="204"/>
      <c r="HF243" s="1"/>
      <c r="HG243" s="1"/>
      <c r="HH243" s="1"/>
      <c r="HI243" s="1"/>
      <c r="HJ243" s="1"/>
      <c r="HK243" s="1"/>
      <c r="HL243" s="1"/>
    </row>
    <row r="244" spans="1:220" s="14" customFormat="1" ht="74.75" customHeight="1" x14ac:dyDescent="0.15">
      <c r="A244" s="195" t="s">
        <v>203</v>
      </c>
      <c r="B244" s="192" t="s">
        <v>274</v>
      </c>
      <c r="C244" s="196">
        <f>(C216+0.5*2)+(D216+0.5*2)*(0.4)</f>
        <v>1.4</v>
      </c>
      <c r="D244" s="197" t="s">
        <v>195</v>
      </c>
      <c r="E244" s="196"/>
      <c r="F244" s="196" t="str">
        <f t="shared" si="10"/>
        <v/>
      </c>
      <c r="G244" s="204"/>
      <c r="HF244" s="1"/>
      <c r="HG244" s="1"/>
      <c r="HH244" s="1"/>
      <c r="HI244" s="1"/>
      <c r="HJ244" s="1"/>
      <c r="HK244" s="1"/>
      <c r="HL244" s="1"/>
    </row>
    <row r="245" spans="1:220" s="14" customFormat="1" ht="74.75" customHeight="1" x14ac:dyDescent="0.15">
      <c r="A245" s="195" t="s">
        <v>205</v>
      </c>
      <c r="B245" s="192" t="s">
        <v>275</v>
      </c>
      <c r="C245" s="196">
        <f>C244*0.2*1.5</f>
        <v>0.41999999999999993</v>
      </c>
      <c r="D245" s="197" t="s">
        <v>162</v>
      </c>
      <c r="E245" s="196"/>
      <c r="F245" s="196" t="str">
        <f t="shared" si="10"/>
        <v/>
      </c>
      <c r="G245" s="204"/>
      <c r="HF245" s="1"/>
      <c r="HG245" s="1"/>
      <c r="HH245" s="1"/>
      <c r="HI245" s="1"/>
      <c r="HJ245" s="1"/>
      <c r="HK245" s="1"/>
      <c r="HL245" s="1"/>
    </row>
    <row r="246" spans="1:220" s="14" customFormat="1" ht="74.75" customHeight="1" x14ac:dyDescent="0.15">
      <c r="A246" s="195" t="s">
        <v>207</v>
      </c>
      <c r="B246" s="192" t="s">
        <v>208</v>
      </c>
      <c r="C246" s="196">
        <f>C244*1.5</f>
        <v>2.0999999999999996</v>
      </c>
      <c r="D246" s="197" t="s">
        <v>159</v>
      </c>
      <c r="E246" s="196"/>
      <c r="F246" s="196" t="str">
        <f t="shared" si="10"/>
        <v/>
      </c>
      <c r="G246" s="204"/>
      <c r="HF246" s="1"/>
      <c r="HG246" s="1"/>
      <c r="HH246" s="1"/>
      <c r="HI246" s="1"/>
      <c r="HJ246" s="1"/>
      <c r="HK246" s="1"/>
      <c r="HL246" s="1"/>
    </row>
    <row r="247" spans="1:220" s="14" customFormat="1" ht="74.75" customHeight="1" x14ac:dyDescent="0.15">
      <c r="A247" s="195" t="s">
        <v>209</v>
      </c>
      <c r="B247" s="192" t="s">
        <v>210</v>
      </c>
      <c r="C247" s="196">
        <f>C244</f>
        <v>1.4</v>
      </c>
      <c r="D247" s="197" t="s">
        <v>195</v>
      </c>
      <c r="E247" s="196"/>
      <c r="F247" s="196" t="str">
        <f t="shared" si="10"/>
        <v/>
      </c>
      <c r="G247" s="198"/>
      <c r="HF247" s="1"/>
      <c r="HG247" s="1"/>
      <c r="HH247" s="1"/>
      <c r="HI247" s="1"/>
      <c r="HJ247" s="1"/>
      <c r="HK247" s="1"/>
      <c r="HL247" s="1"/>
    </row>
    <row r="248" spans="1:220" s="14" customFormat="1" ht="74.75" customHeight="1" x14ac:dyDescent="0.15">
      <c r="A248" s="190" t="s">
        <v>211</v>
      </c>
      <c r="B248" s="191" t="s">
        <v>212</v>
      </c>
      <c r="C248" s="196"/>
      <c r="D248" s="197"/>
      <c r="E248" s="196"/>
      <c r="F248" s="196"/>
      <c r="G248" s="198"/>
      <c r="HF248" s="1"/>
      <c r="HG248" s="1"/>
      <c r="HH248" s="1"/>
      <c r="HI248" s="1"/>
      <c r="HJ248" s="1"/>
      <c r="HK248" s="1"/>
      <c r="HL248" s="1"/>
    </row>
    <row r="249" spans="1:220" s="14" customFormat="1" ht="74.75" customHeight="1" x14ac:dyDescent="0.15">
      <c r="A249" s="195" t="s">
        <v>213</v>
      </c>
      <c r="B249" s="192" t="s">
        <v>214</v>
      </c>
      <c r="C249" s="196">
        <f>(1*1.6+0.6*0.6)</f>
        <v>1.96</v>
      </c>
      <c r="D249" s="197" t="s">
        <v>159</v>
      </c>
      <c r="E249" s="196"/>
      <c r="F249" s="196" t="str">
        <f>IF(C249*E249=0,"",ROUND(C249*E249,2))</f>
        <v/>
      </c>
      <c r="G249" s="198"/>
      <c r="HF249" s="1"/>
      <c r="HG249" s="1"/>
      <c r="HH249" s="1"/>
      <c r="HI249" s="1"/>
      <c r="HJ249" s="1"/>
      <c r="HK249" s="1"/>
      <c r="HL249" s="1"/>
    </row>
    <row r="250" spans="1:220" s="14" customFormat="1" ht="74.75" customHeight="1" x14ac:dyDescent="0.15">
      <c r="A250" s="199" t="s">
        <v>215</v>
      </c>
      <c r="B250" s="200" t="s">
        <v>216</v>
      </c>
      <c r="C250" s="201">
        <v>1</v>
      </c>
      <c r="D250" s="202" t="s">
        <v>8</v>
      </c>
      <c r="E250" s="201"/>
      <c r="F250" s="201" t="str">
        <f>IF(C250*E250=0,"",ROUND(C250*E250,2))</f>
        <v/>
      </c>
      <c r="G250" s="203"/>
      <c r="HF250" s="1"/>
      <c r="HG250" s="1"/>
      <c r="HH250" s="1"/>
      <c r="HI250" s="1"/>
      <c r="HJ250" s="1"/>
      <c r="HK250" s="1"/>
      <c r="HL250" s="1"/>
    </row>
    <row r="251" spans="1:220" s="14" customFormat="1" ht="74.75" customHeight="1" x14ac:dyDescent="0.15">
      <c r="A251" s="195"/>
      <c r="B251" s="192"/>
      <c r="C251" s="196"/>
      <c r="D251" s="197"/>
      <c r="E251" s="196"/>
      <c r="F251" s="196"/>
      <c r="G251" s="198"/>
      <c r="HF251" s="1"/>
      <c r="HG251" s="1"/>
      <c r="HH251" s="1"/>
      <c r="HI251" s="1"/>
      <c r="HJ251" s="1"/>
      <c r="HK251" s="1"/>
      <c r="HL251" s="1"/>
    </row>
    <row r="252" spans="1:220" s="14" customFormat="1" ht="74.75" customHeight="1" x14ac:dyDescent="0.15">
      <c r="A252" s="190" t="s">
        <v>276</v>
      </c>
      <c r="B252" s="191" t="s">
        <v>277</v>
      </c>
      <c r="C252" s="196"/>
      <c r="D252" s="197"/>
      <c r="E252" s="196"/>
      <c r="F252" s="196" t="str">
        <f>IF(C252*E252=0,"",ROUND(C252*E252,2))</f>
        <v/>
      </c>
      <c r="G252" s="198"/>
      <c r="HF252" s="1"/>
      <c r="HG252" s="1"/>
      <c r="HH252" s="1"/>
      <c r="HI252" s="1"/>
      <c r="HJ252" s="1"/>
      <c r="HK252" s="1"/>
      <c r="HL252" s="1"/>
    </row>
    <row r="253" spans="1:220" s="14" customFormat="1" ht="74.75" customHeight="1" x14ac:dyDescent="0.15">
      <c r="A253" s="195" t="s">
        <v>219</v>
      </c>
      <c r="B253" s="192" t="s">
        <v>220</v>
      </c>
      <c r="C253" s="196">
        <f>C249*10.76</f>
        <v>21.089600000000001</v>
      </c>
      <c r="D253" s="197" t="s">
        <v>221</v>
      </c>
      <c r="E253" s="196"/>
      <c r="F253" s="196" t="str">
        <f>IF(C253*E253=0,"",ROUND(C253*E253,2))</f>
        <v/>
      </c>
      <c r="G253" s="198"/>
      <c r="HF253" s="1"/>
      <c r="HG253" s="1"/>
      <c r="HH253" s="1"/>
      <c r="HI253" s="1"/>
      <c r="HJ253" s="1"/>
      <c r="HK253" s="1"/>
      <c r="HL253" s="1"/>
    </row>
    <row r="254" spans="1:220" s="14" customFormat="1" ht="74.75" customHeight="1" x14ac:dyDescent="0.15">
      <c r="A254" s="190" t="s">
        <v>222</v>
      </c>
      <c r="B254" s="191" t="s">
        <v>278</v>
      </c>
      <c r="C254" s="196"/>
      <c r="D254" s="197"/>
      <c r="E254" s="196"/>
      <c r="F254" s="196"/>
      <c r="G254" s="198"/>
      <c r="HF254" s="1"/>
      <c r="HG254" s="1"/>
      <c r="HH254" s="1"/>
      <c r="HI254" s="1"/>
      <c r="HJ254" s="1"/>
      <c r="HK254" s="1"/>
      <c r="HL254" s="1"/>
    </row>
    <row r="255" spans="1:220" s="14" customFormat="1" ht="74.75" customHeight="1" x14ac:dyDescent="0.15">
      <c r="A255" s="195" t="s">
        <v>224</v>
      </c>
      <c r="B255" s="192" t="s">
        <v>225</v>
      </c>
      <c r="C255" s="196">
        <f>C241</f>
        <v>6.9</v>
      </c>
      <c r="D255" s="197" t="s">
        <v>159</v>
      </c>
      <c r="E255" s="196"/>
      <c r="F255" s="196">
        <f>ROUND(C255*E255,2)</f>
        <v>0</v>
      </c>
      <c r="G255" s="198"/>
      <c r="HF255" s="1"/>
      <c r="HG255" s="1"/>
      <c r="HH255" s="1"/>
      <c r="HI255" s="1"/>
      <c r="HJ255" s="1"/>
      <c r="HK255" s="1"/>
      <c r="HL255" s="1"/>
    </row>
    <row r="256" spans="1:220" s="14" customFormat="1" ht="74.75" customHeight="1" x14ac:dyDescent="0.15">
      <c r="A256" s="195" t="s">
        <v>226</v>
      </c>
      <c r="B256" s="192" t="s">
        <v>227</v>
      </c>
      <c r="C256" s="196">
        <v>10.6</v>
      </c>
      <c r="D256" s="197" t="s">
        <v>195</v>
      </c>
      <c r="E256" s="196"/>
      <c r="F256" s="196">
        <f>ROUND(C256*E256,2)</f>
        <v>0</v>
      </c>
      <c r="G256" s="198"/>
      <c r="HF256" s="1"/>
      <c r="HG256" s="1"/>
      <c r="HH256" s="1"/>
      <c r="HI256" s="1"/>
      <c r="HJ256" s="1"/>
      <c r="HK256" s="1"/>
      <c r="HL256" s="1"/>
    </row>
    <row r="257" spans="1:220" s="14" customFormat="1" ht="74.75" customHeight="1" x14ac:dyDescent="0.15">
      <c r="A257" s="195" t="s">
        <v>228</v>
      </c>
      <c r="B257" s="192" t="s">
        <v>229</v>
      </c>
      <c r="C257" s="196">
        <f>C255</f>
        <v>6.9</v>
      </c>
      <c r="D257" s="197" t="s">
        <v>159</v>
      </c>
      <c r="E257" s="196"/>
      <c r="F257" s="196">
        <f>ROUND(C257*E257,2)</f>
        <v>0</v>
      </c>
      <c r="G257" s="198"/>
      <c r="HF257" s="1"/>
      <c r="HG257" s="1"/>
      <c r="HH257" s="1"/>
      <c r="HI257" s="1"/>
      <c r="HJ257" s="1"/>
      <c r="HK257" s="1"/>
      <c r="HL257" s="1"/>
    </row>
    <row r="258" spans="1:220" s="14" customFormat="1" ht="74.75" customHeight="1" x14ac:dyDescent="0.15">
      <c r="A258" s="190" t="s">
        <v>230</v>
      </c>
      <c r="B258" s="191" t="s">
        <v>279</v>
      </c>
      <c r="C258" s="196"/>
      <c r="D258" s="197"/>
      <c r="E258" s="196"/>
      <c r="F258" s="196" t="str">
        <f>IF(C258*E258=0,"",ROUND(C258*E258,2))</f>
        <v/>
      </c>
      <c r="G258" s="198"/>
      <c r="HF258" s="1"/>
      <c r="HG258" s="1"/>
      <c r="HH258" s="1"/>
      <c r="HI258" s="1"/>
      <c r="HJ258" s="1"/>
      <c r="HK258" s="1"/>
      <c r="HL258" s="1"/>
    </row>
    <row r="259" spans="1:220" s="14" customFormat="1" ht="74.75" customHeight="1" x14ac:dyDescent="0.15">
      <c r="A259" s="195" t="s">
        <v>232</v>
      </c>
      <c r="B259" s="192" t="s">
        <v>280</v>
      </c>
      <c r="C259" s="196">
        <f>C237+C238</f>
        <v>48.78</v>
      </c>
      <c r="D259" s="197" t="s">
        <v>159</v>
      </c>
      <c r="E259" s="196"/>
      <c r="F259" s="196" t="str">
        <f>IF(C259*E259=0,"",ROUND(C259*E259,2))</f>
        <v/>
      </c>
      <c r="G259" s="198"/>
      <c r="HF259" s="1"/>
      <c r="HG259" s="1"/>
      <c r="HH259" s="1"/>
      <c r="HI259" s="1"/>
      <c r="HJ259" s="1"/>
      <c r="HK259" s="1"/>
      <c r="HL259" s="1"/>
    </row>
    <row r="260" spans="1:220" s="14" customFormat="1" ht="74.75" customHeight="1" x14ac:dyDescent="0.15">
      <c r="A260" s="195" t="s">
        <v>234</v>
      </c>
      <c r="B260" s="192" t="s">
        <v>235</v>
      </c>
      <c r="C260" s="196">
        <f>C259</f>
        <v>48.78</v>
      </c>
      <c r="D260" s="197" t="s">
        <v>159</v>
      </c>
      <c r="E260" s="196"/>
      <c r="F260" s="196" t="str">
        <f>IF(C260*E260=0,"",ROUND(C260*E260,2))</f>
        <v/>
      </c>
      <c r="G260" s="198"/>
      <c r="HF260" s="1"/>
      <c r="HG260" s="1"/>
      <c r="HH260" s="1"/>
      <c r="HI260" s="1"/>
      <c r="HJ260" s="1"/>
      <c r="HK260" s="1"/>
      <c r="HL260" s="1"/>
    </row>
    <row r="261" spans="1:220" s="14" customFormat="1" ht="74.75" customHeight="1" x14ac:dyDescent="0.15">
      <c r="A261" s="195" t="s">
        <v>236</v>
      </c>
      <c r="B261" s="192" t="s">
        <v>237</v>
      </c>
      <c r="C261" s="196">
        <v>1</v>
      </c>
      <c r="D261" s="197" t="s">
        <v>46</v>
      </c>
      <c r="E261" s="196"/>
      <c r="F261" s="196" t="str">
        <f>IF(C261*E261=0,"",ROUND(C261*E261,2))</f>
        <v/>
      </c>
      <c r="G261" s="198">
        <f>SUM(F218:F261)</f>
        <v>0</v>
      </c>
      <c r="HF261" s="1"/>
      <c r="HG261" s="1"/>
      <c r="HH261" s="1"/>
      <c r="HI261" s="1"/>
      <c r="HJ261" s="1"/>
      <c r="HK261" s="1"/>
      <c r="HL261" s="1"/>
    </row>
    <row r="262" spans="1:220" s="14" customFormat="1" ht="74.75" customHeight="1" x14ac:dyDescent="0.15">
      <c r="A262" s="195"/>
      <c r="B262" s="192"/>
      <c r="C262" s="196"/>
      <c r="D262" s="197"/>
      <c r="E262" s="196"/>
      <c r="F262" s="196"/>
      <c r="G262" s="198"/>
      <c r="HF262" s="1"/>
      <c r="HG262" s="1"/>
      <c r="HH262" s="1"/>
      <c r="HI262" s="1"/>
      <c r="HJ262" s="1"/>
      <c r="HK262" s="1"/>
      <c r="HL262" s="1"/>
    </row>
    <row r="263" spans="1:220" s="14" customFormat="1" ht="74.75" customHeight="1" x14ac:dyDescent="0.15">
      <c r="A263" s="205"/>
      <c r="B263" s="350" t="s">
        <v>281</v>
      </c>
      <c r="C263" s="350"/>
      <c r="D263" s="207"/>
      <c r="E263" s="208"/>
      <c r="F263" s="209"/>
      <c r="G263" s="210">
        <f>SUM(G142:G261)</f>
        <v>0</v>
      </c>
      <c r="HF263" s="1"/>
      <c r="HG263" s="1"/>
      <c r="HH263" s="1"/>
      <c r="HI263" s="1"/>
      <c r="HJ263" s="1"/>
      <c r="HK263" s="1"/>
      <c r="HL263" s="1"/>
    </row>
    <row r="264" spans="1:220" s="14" customFormat="1" ht="74.75" customHeight="1" x14ac:dyDescent="0.15">
      <c r="A264" s="225"/>
      <c r="B264" s="226"/>
      <c r="C264" s="227"/>
      <c r="D264" s="228"/>
      <c r="E264" s="229"/>
      <c r="F264" s="138"/>
      <c r="G264" s="182"/>
      <c r="HF264" s="1"/>
      <c r="HG264" s="1"/>
      <c r="HH264" s="1"/>
      <c r="HI264" s="1"/>
      <c r="HJ264" s="1"/>
      <c r="HK264" s="1"/>
      <c r="HL264" s="1"/>
    </row>
    <row r="265" spans="1:220" s="14" customFormat="1" ht="74.75" customHeight="1" x14ac:dyDescent="0.15">
      <c r="A265" s="82" t="s">
        <v>282</v>
      </c>
      <c r="B265" s="83" t="s">
        <v>283</v>
      </c>
      <c r="C265" s="84"/>
      <c r="D265" s="85"/>
      <c r="E265" s="86"/>
      <c r="F265" s="87"/>
      <c r="G265" s="88"/>
      <c r="HF265" s="1"/>
      <c r="HG265" s="1"/>
      <c r="HH265" s="1"/>
      <c r="HI265" s="1"/>
      <c r="HJ265" s="1"/>
      <c r="HK265" s="1"/>
      <c r="HL265" s="1"/>
    </row>
    <row r="266" spans="1:220" s="14" customFormat="1" ht="84" x14ac:dyDescent="0.15">
      <c r="A266" s="89" t="s">
        <v>16</v>
      </c>
      <c r="B266" s="90" t="s">
        <v>284</v>
      </c>
      <c r="C266" s="91"/>
      <c r="D266" s="92"/>
      <c r="E266" s="93"/>
      <c r="F266" s="91"/>
      <c r="G266" s="94"/>
      <c r="HF266" s="1"/>
      <c r="HG266" s="1"/>
      <c r="HH266" s="1"/>
      <c r="HI266" s="1"/>
      <c r="HJ266" s="1"/>
      <c r="HK266" s="1"/>
      <c r="HL266" s="1"/>
    </row>
    <row r="267" spans="1:220" s="14" customFormat="1" ht="74.75" customHeight="1" x14ac:dyDescent="0.15">
      <c r="A267" s="95" t="s">
        <v>18</v>
      </c>
      <c r="B267" s="96" t="s">
        <v>19</v>
      </c>
      <c r="C267" s="93">
        <v>225</v>
      </c>
      <c r="D267" s="92" t="s">
        <v>20</v>
      </c>
      <c r="E267" s="93"/>
      <c r="F267" s="91">
        <f t="shared" ref="F267:F273" si="11">C267*E267</f>
        <v>0</v>
      </c>
      <c r="G267" s="94"/>
      <c r="HF267" s="1"/>
      <c r="HG267" s="1"/>
      <c r="HH267" s="1"/>
      <c r="HI267" s="1"/>
      <c r="HJ267" s="1"/>
      <c r="HK267" s="1"/>
      <c r="HL267" s="1"/>
    </row>
    <row r="268" spans="1:220" s="14" customFormat="1" ht="74.75" customHeight="1" x14ac:dyDescent="0.15">
      <c r="A268" s="95" t="s">
        <v>21</v>
      </c>
      <c r="B268" s="96" t="s">
        <v>22</v>
      </c>
      <c r="C268" s="93">
        <v>225</v>
      </c>
      <c r="D268" s="92" t="s">
        <v>20</v>
      </c>
      <c r="E268" s="93"/>
      <c r="F268" s="91">
        <f t="shared" si="11"/>
        <v>0</v>
      </c>
      <c r="G268" s="94"/>
      <c r="HF268" s="1"/>
      <c r="HG268" s="1"/>
      <c r="HH268" s="1"/>
      <c r="HI268" s="1"/>
      <c r="HJ268" s="1"/>
      <c r="HK268" s="1"/>
      <c r="HL268" s="1"/>
    </row>
    <row r="269" spans="1:220" s="14" customFormat="1" ht="74.75" customHeight="1" x14ac:dyDescent="0.15">
      <c r="A269" s="95" t="s">
        <v>23</v>
      </c>
      <c r="B269" s="96" t="s">
        <v>24</v>
      </c>
      <c r="C269" s="93">
        <v>80</v>
      </c>
      <c r="D269" s="92" t="s">
        <v>20</v>
      </c>
      <c r="E269" s="93"/>
      <c r="F269" s="91">
        <f t="shared" si="11"/>
        <v>0</v>
      </c>
      <c r="G269" s="94"/>
      <c r="HF269" s="1"/>
      <c r="HG269" s="1"/>
      <c r="HH269" s="1"/>
      <c r="HI269" s="1"/>
      <c r="HJ269" s="1"/>
      <c r="HK269" s="1"/>
      <c r="HL269" s="1"/>
    </row>
    <row r="270" spans="1:220" s="14" customFormat="1" ht="74.75" customHeight="1" x14ac:dyDescent="0.15">
      <c r="A270" s="95" t="s">
        <v>25</v>
      </c>
      <c r="B270" s="96" t="s">
        <v>26</v>
      </c>
      <c r="C270" s="93">
        <v>1</v>
      </c>
      <c r="D270" s="92" t="s">
        <v>8</v>
      </c>
      <c r="E270" s="93"/>
      <c r="F270" s="91">
        <f t="shared" si="11"/>
        <v>0</v>
      </c>
      <c r="G270" s="94"/>
      <c r="HF270" s="1"/>
      <c r="HG270" s="1"/>
      <c r="HH270" s="1"/>
      <c r="HI270" s="1"/>
      <c r="HJ270" s="1"/>
      <c r="HK270" s="1"/>
      <c r="HL270" s="1"/>
    </row>
    <row r="271" spans="1:220" s="14" customFormat="1" ht="74.75" customHeight="1" x14ac:dyDescent="0.15">
      <c r="A271" s="97" t="s">
        <v>27</v>
      </c>
      <c r="B271" s="96" t="s">
        <v>28</v>
      </c>
      <c r="C271" s="93">
        <v>225</v>
      </c>
      <c r="D271" s="92" t="s">
        <v>20</v>
      </c>
      <c r="E271" s="93"/>
      <c r="F271" s="91">
        <f t="shared" si="11"/>
        <v>0</v>
      </c>
      <c r="G271" s="94"/>
      <c r="HF271" s="1"/>
      <c r="HG271" s="1"/>
      <c r="HH271" s="1"/>
      <c r="HI271" s="1"/>
      <c r="HJ271" s="1"/>
      <c r="HK271" s="1"/>
      <c r="HL271" s="1"/>
    </row>
    <row r="272" spans="1:220" s="14" customFormat="1" ht="74.75" customHeight="1" x14ac:dyDescent="0.15">
      <c r="A272" s="97" t="s">
        <v>29</v>
      </c>
      <c r="B272" s="96" t="s">
        <v>30</v>
      </c>
      <c r="C272" s="93">
        <v>1</v>
      </c>
      <c r="D272" s="92" t="s">
        <v>8</v>
      </c>
      <c r="E272" s="93"/>
      <c r="F272" s="91">
        <f t="shared" si="11"/>
        <v>0</v>
      </c>
      <c r="G272" s="94"/>
      <c r="HF272" s="1"/>
      <c r="HG272" s="1"/>
      <c r="HH272" s="1"/>
      <c r="HI272" s="1"/>
      <c r="HJ272" s="1"/>
      <c r="HK272" s="1"/>
      <c r="HL272" s="1"/>
    </row>
    <row r="273" spans="1:220" s="14" customFormat="1" ht="74.75" customHeight="1" x14ac:dyDescent="0.15">
      <c r="A273" s="117" t="s">
        <v>31</v>
      </c>
      <c r="B273" s="118" t="s">
        <v>32</v>
      </c>
      <c r="C273" s="230">
        <v>1</v>
      </c>
      <c r="D273" s="231" t="s">
        <v>8</v>
      </c>
      <c r="E273" s="230"/>
      <c r="F273" s="232">
        <f t="shared" si="11"/>
        <v>0</v>
      </c>
      <c r="G273" s="218">
        <f>SUM(F267:F273)</f>
        <v>0</v>
      </c>
      <c r="HF273" s="1"/>
      <c r="HG273" s="1"/>
      <c r="HH273" s="1"/>
      <c r="HI273" s="1"/>
      <c r="HJ273" s="1"/>
      <c r="HK273" s="1"/>
      <c r="HL273" s="1"/>
    </row>
    <row r="274" spans="1:220" s="14" customFormat="1" ht="74.75" customHeight="1" x14ac:dyDescent="0.15">
      <c r="A274" s="97"/>
      <c r="B274" s="96"/>
      <c r="C274" s="93"/>
      <c r="D274" s="92"/>
      <c r="E274" s="93"/>
      <c r="F274" s="91"/>
      <c r="G274" s="94"/>
      <c r="HF274" s="1"/>
      <c r="HG274" s="1"/>
      <c r="HH274" s="1"/>
      <c r="HI274" s="1"/>
      <c r="HJ274" s="1"/>
      <c r="HK274" s="1"/>
      <c r="HL274" s="1"/>
    </row>
    <row r="275" spans="1:220" s="14" customFormat="1" ht="74.75" customHeight="1" x14ac:dyDescent="0.15">
      <c r="A275" s="100" t="s">
        <v>33</v>
      </c>
      <c r="B275" s="101" t="s">
        <v>242</v>
      </c>
      <c r="C275" s="102"/>
      <c r="D275" s="103"/>
      <c r="E275" s="104"/>
      <c r="F275" s="105"/>
      <c r="G275" s="106"/>
      <c r="HF275" s="1"/>
      <c r="HG275" s="1"/>
      <c r="HH275" s="1"/>
      <c r="HI275" s="1"/>
      <c r="HJ275" s="1"/>
      <c r="HK275" s="1"/>
      <c r="HL275" s="1"/>
    </row>
    <row r="276" spans="1:220" s="14" customFormat="1" ht="74.75" customHeight="1" x14ac:dyDescent="0.15">
      <c r="A276" s="108" t="s">
        <v>35</v>
      </c>
      <c r="B276" s="109" t="s">
        <v>36</v>
      </c>
      <c r="C276" s="102"/>
      <c r="D276" s="103"/>
      <c r="E276" s="104"/>
      <c r="F276" s="105"/>
      <c r="G276" s="106"/>
      <c r="HF276" s="1"/>
      <c r="HG276" s="1"/>
      <c r="HH276" s="1"/>
      <c r="HI276" s="1"/>
      <c r="HJ276" s="1"/>
      <c r="HK276" s="1"/>
      <c r="HL276" s="1"/>
    </row>
    <row r="277" spans="1:220" s="14" customFormat="1" ht="74.75" customHeight="1" x14ac:dyDescent="0.15">
      <c r="A277" s="97" t="s">
        <v>37</v>
      </c>
      <c r="B277" s="172" t="s">
        <v>285</v>
      </c>
      <c r="C277" s="110">
        <v>1</v>
      </c>
      <c r="D277" s="111" t="s">
        <v>8</v>
      </c>
      <c r="E277" s="86"/>
      <c r="F277" s="112">
        <f t="shared" ref="F277:F295" si="12">C277*E277</f>
        <v>0</v>
      </c>
      <c r="G277" s="113"/>
      <c r="HF277" s="1"/>
      <c r="HG277" s="1"/>
      <c r="HH277" s="1"/>
      <c r="HI277" s="1"/>
      <c r="HJ277" s="1"/>
      <c r="HK277" s="1"/>
      <c r="HL277" s="1"/>
    </row>
    <row r="278" spans="1:220" s="14" customFormat="1" ht="74.75" customHeight="1" x14ac:dyDescent="0.15">
      <c r="A278" s="97" t="s">
        <v>38</v>
      </c>
      <c r="B278" s="172" t="s">
        <v>286</v>
      </c>
      <c r="C278" s="110">
        <f>(107*3.28)*3</f>
        <v>1052.8799999999999</v>
      </c>
      <c r="D278" s="111" t="s">
        <v>20</v>
      </c>
      <c r="E278" s="86"/>
      <c r="F278" s="112">
        <f t="shared" si="12"/>
        <v>0</v>
      </c>
      <c r="G278" s="94"/>
      <c r="HF278" s="1"/>
      <c r="HG278" s="1"/>
      <c r="HH278" s="1"/>
      <c r="HI278" s="1"/>
      <c r="HJ278" s="1"/>
      <c r="HK278" s="1"/>
      <c r="HL278" s="1"/>
    </row>
    <row r="279" spans="1:220" s="14" customFormat="1" ht="74.75" customHeight="1" x14ac:dyDescent="0.15">
      <c r="A279" s="97" t="s">
        <v>40</v>
      </c>
      <c r="B279" s="216" t="s">
        <v>39</v>
      </c>
      <c r="C279" s="110">
        <v>325</v>
      </c>
      <c r="D279" s="111" t="s">
        <v>20</v>
      </c>
      <c r="E279" s="86"/>
      <c r="F279" s="112">
        <f t="shared" si="12"/>
        <v>0</v>
      </c>
      <c r="G279" s="94"/>
      <c r="HF279" s="1"/>
      <c r="HG279" s="1"/>
      <c r="HH279" s="1"/>
      <c r="HI279" s="1"/>
      <c r="HJ279" s="1"/>
      <c r="HK279" s="1"/>
      <c r="HL279" s="1"/>
    </row>
    <row r="280" spans="1:220" s="14" customFormat="1" ht="74.75" customHeight="1" x14ac:dyDescent="0.15">
      <c r="A280" s="97" t="s">
        <v>42</v>
      </c>
      <c r="B280" s="216" t="s">
        <v>41</v>
      </c>
      <c r="C280" s="110">
        <v>3</v>
      </c>
      <c r="D280" s="111" t="s">
        <v>8</v>
      </c>
      <c r="E280" s="114"/>
      <c r="F280" s="112">
        <f t="shared" si="12"/>
        <v>0</v>
      </c>
      <c r="G280" s="94"/>
      <c r="HF280" s="1"/>
      <c r="HG280" s="1"/>
      <c r="HH280" s="1"/>
      <c r="HI280" s="1"/>
      <c r="HJ280" s="1"/>
      <c r="HK280" s="1"/>
      <c r="HL280" s="1"/>
    </row>
    <row r="281" spans="1:220" s="14" customFormat="1" ht="74.75" customHeight="1" x14ac:dyDescent="0.15">
      <c r="A281" s="97" t="s">
        <v>44</v>
      </c>
      <c r="B281" s="216" t="s">
        <v>244</v>
      </c>
      <c r="C281" s="110">
        <v>1</v>
      </c>
      <c r="D281" s="111" t="s">
        <v>8</v>
      </c>
      <c r="E281" s="114"/>
      <c r="F281" s="112">
        <f t="shared" si="12"/>
        <v>0</v>
      </c>
      <c r="G281" s="94"/>
      <c r="HF281" s="1"/>
      <c r="HG281" s="1"/>
      <c r="HH281" s="1"/>
      <c r="HI281" s="1"/>
      <c r="HJ281" s="1"/>
      <c r="HK281" s="1"/>
      <c r="HL281" s="1"/>
    </row>
    <row r="282" spans="1:220" s="14" customFormat="1" ht="74.75" customHeight="1" x14ac:dyDescent="0.15">
      <c r="A282" s="97" t="s">
        <v>47</v>
      </c>
      <c r="B282" s="216" t="s">
        <v>43</v>
      </c>
      <c r="C282" s="110">
        <v>2</v>
      </c>
      <c r="D282" s="111" t="s">
        <v>8</v>
      </c>
      <c r="E282" s="86"/>
      <c r="F282" s="112">
        <f t="shared" si="12"/>
        <v>0</v>
      </c>
      <c r="G282" s="94"/>
      <c r="HF282" s="1"/>
      <c r="HG282" s="1"/>
      <c r="HH282" s="1"/>
      <c r="HI282" s="1"/>
      <c r="HJ282" s="1"/>
      <c r="HK282" s="1"/>
      <c r="HL282" s="1"/>
    </row>
    <row r="283" spans="1:220" s="14" customFormat="1" ht="74.75" customHeight="1" x14ac:dyDescent="0.15">
      <c r="A283" s="97" t="s">
        <v>49</v>
      </c>
      <c r="B283" s="219" t="s">
        <v>45</v>
      </c>
      <c r="C283" s="115">
        <v>1</v>
      </c>
      <c r="D283" s="103" t="s">
        <v>46</v>
      </c>
      <c r="E283" s="114"/>
      <c r="F283" s="116">
        <f t="shared" si="12"/>
        <v>0</v>
      </c>
      <c r="G283" s="94"/>
      <c r="HF283" s="1"/>
      <c r="HG283" s="1"/>
      <c r="HH283" s="1"/>
      <c r="HI283" s="1"/>
      <c r="HJ283" s="1"/>
      <c r="HK283" s="1"/>
      <c r="HL283" s="1"/>
    </row>
    <row r="284" spans="1:220" s="14" customFormat="1" ht="74.75" customHeight="1" x14ac:dyDescent="0.15">
      <c r="A284" s="97" t="s">
        <v>51</v>
      </c>
      <c r="B284" s="96" t="s">
        <v>48</v>
      </c>
      <c r="C284" s="110">
        <v>1</v>
      </c>
      <c r="D284" s="111" t="s">
        <v>8</v>
      </c>
      <c r="E284" s="114"/>
      <c r="F284" s="112">
        <f t="shared" si="12"/>
        <v>0</v>
      </c>
      <c r="G284" s="94"/>
      <c r="HF284" s="1"/>
      <c r="HG284" s="1"/>
      <c r="HH284" s="1"/>
      <c r="HI284" s="1"/>
      <c r="HJ284" s="1"/>
      <c r="HK284" s="1"/>
      <c r="HL284" s="1"/>
    </row>
    <row r="285" spans="1:220" s="14" customFormat="1" ht="74.75" customHeight="1" x14ac:dyDescent="0.15">
      <c r="A285" s="125" t="s">
        <v>53</v>
      </c>
      <c r="B285" s="220" t="s">
        <v>50</v>
      </c>
      <c r="C285" s="115">
        <v>3</v>
      </c>
      <c r="D285" s="103" t="s">
        <v>8</v>
      </c>
      <c r="E285" s="114"/>
      <c r="F285" s="116">
        <f t="shared" si="12"/>
        <v>0</v>
      </c>
      <c r="G285" s="124"/>
      <c r="HF285" s="1"/>
      <c r="HG285" s="1"/>
      <c r="HH285" s="1"/>
      <c r="HI285" s="1"/>
      <c r="HJ285" s="1"/>
      <c r="HK285" s="1"/>
      <c r="HL285" s="1"/>
    </row>
    <row r="286" spans="1:220" s="14" customFormat="1" ht="74.75" customHeight="1" x14ac:dyDescent="0.15">
      <c r="A286" s="97" t="s">
        <v>55</v>
      </c>
      <c r="B286" s="219" t="s">
        <v>52</v>
      </c>
      <c r="C286" s="115">
        <v>3</v>
      </c>
      <c r="D286" s="103" t="s">
        <v>8</v>
      </c>
      <c r="E286" s="114"/>
      <c r="F286" s="116">
        <f t="shared" si="12"/>
        <v>0</v>
      </c>
      <c r="G286" s="94"/>
      <c r="HF286" s="1"/>
      <c r="HG286" s="1"/>
      <c r="HH286" s="1"/>
      <c r="HI286" s="1"/>
      <c r="HJ286" s="1"/>
      <c r="HK286" s="1"/>
      <c r="HL286" s="1"/>
    </row>
    <row r="287" spans="1:220" s="14" customFormat="1" ht="74.75" customHeight="1" x14ac:dyDescent="0.15">
      <c r="A287" s="97" t="s">
        <v>57</v>
      </c>
      <c r="B287" s="219" t="s">
        <v>54</v>
      </c>
      <c r="C287" s="115">
        <v>1</v>
      </c>
      <c r="D287" s="103" t="s">
        <v>8</v>
      </c>
      <c r="E287" s="114"/>
      <c r="F287" s="116">
        <f t="shared" si="12"/>
        <v>0</v>
      </c>
      <c r="G287" s="94"/>
      <c r="HF287" s="1"/>
      <c r="HG287" s="1"/>
      <c r="HH287" s="1"/>
      <c r="HI287" s="1"/>
      <c r="HJ287" s="1"/>
      <c r="HK287" s="1"/>
      <c r="HL287" s="1"/>
    </row>
    <row r="288" spans="1:220" s="14" customFormat="1" ht="74.75" customHeight="1" x14ac:dyDescent="0.15">
      <c r="A288" s="125" t="s">
        <v>59</v>
      </c>
      <c r="B288" s="221" t="s">
        <v>56</v>
      </c>
      <c r="C288" s="115">
        <v>3</v>
      </c>
      <c r="D288" s="103" t="s">
        <v>8</v>
      </c>
      <c r="E288" s="114"/>
      <c r="F288" s="116">
        <f t="shared" si="12"/>
        <v>0</v>
      </c>
      <c r="G288" s="94"/>
      <c r="HF288" s="1"/>
      <c r="HG288" s="1"/>
      <c r="HH288" s="1"/>
      <c r="HI288" s="1"/>
      <c r="HJ288" s="1"/>
      <c r="HK288" s="1"/>
      <c r="HL288" s="1"/>
    </row>
    <row r="289" spans="1:220" s="14" customFormat="1" ht="74.75" customHeight="1" x14ac:dyDescent="0.15">
      <c r="A289" s="125" t="s">
        <v>61</v>
      </c>
      <c r="B289" s="221" t="s">
        <v>58</v>
      </c>
      <c r="C289" s="115">
        <v>3</v>
      </c>
      <c r="D289" s="103" t="s">
        <v>8</v>
      </c>
      <c r="E289" s="114"/>
      <c r="F289" s="116">
        <f t="shared" si="12"/>
        <v>0</v>
      </c>
      <c r="G289" s="94"/>
      <c r="HF289" s="1"/>
      <c r="HG289" s="1"/>
      <c r="HH289" s="1"/>
      <c r="HI289" s="1"/>
      <c r="HJ289" s="1"/>
      <c r="HK289" s="1"/>
      <c r="HL289" s="1"/>
    </row>
    <row r="290" spans="1:220" s="14" customFormat="1" ht="74.75" customHeight="1" x14ac:dyDescent="0.15">
      <c r="A290" s="125" t="s">
        <v>63</v>
      </c>
      <c r="B290" s="221" t="s">
        <v>60</v>
      </c>
      <c r="C290" s="115">
        <v>3</v>
      </c>
      <c r="D290" s="103" t="s">
        <v>8</v>
      </c>
      <c r="E290" s="114"/>
      <c r="F290" s="116">
        <f t="shared" si="12"/>
        <v>0</v>
      </c>
      <c r="G290" s="94"/>
      <c r="HF290" s="1"/>
      <c r="HG290" s="1"/>
      <c r="HH290" s="1"/>
      <c r="HI290" s="1"/>
      <c r="HJ290" s="1"/>
      <c r="HK290" s="1"/>
      <c r="HL290" s="1"/>
    </row>
    <row r="291" spans="1:220" s="14" customFormat="1" ht="74.75" customHeight="1" x14ac:dyDescent="0.15">
      <c r="A291" s="125" t="s">
        <v>65</v>
      </c>
      <c r="B291" s="140" t="s">
        <v>62</v>
      </c>
      <c r="C291" s="115">
        <v>3</v>
      </c>
      <c r="D291" s="103" t="s">
        <v>8</v>
      </c>
      <c r="E291" s="114"/>
      <c r="F291" s="116">
        <f t="shared" si="12"/>
        <v>0</v>
      </c>
      <c r="G291" s="94"/>
      <c r="HF291" s="1"/>
      <c r="HG291" s="1"/>
      <c r="HH291" s="1"/>
      <c r="HI291" s="1"/>
      <c r="HJ291" s="1"/>
      <c r="HK291" s="1"/>
      <c r="HL291" s="1"/>
    </row>
    <row r="292" spans="1:220" s="14" customFormat="1" ht="74.75" customHeight="1" x14ac:dyDescent="0.15">
      <c r="A292" s="125" t="s">
        <v>67</v>
      </c>
      <c r="B292" s="140" t="s">
        <v>64</v>
      </c>
      <c r="C292" s="115">
        <v>3</v>
      </c>
      <c r="D292" s="103" t="s">
        <v>8</v>
      </c>
      <c r="E292" s="114"/>
      <c r="F292" s="116">
        <f t="shared" si="12"/>
        <v>0</v>
      </c>
      <c r="G292" s="94"/>
      <c r="HF292" s="1"/>
      <c r="HG292" s="1"/>
      <c r="HH292" s="1"/>
      <c r="HI292" s="1"/>
      <c r="HJ292" s="1"/>
      <c r="HK292" s="1"/>
      <c r="HL292" s="1"/>
    </row>
    <row r="293" spans="1:220" s="14" customFormat="1" ht="74.75" customHeight="1" x14ac:dyDescent="0.15">
      <c r="A293" s="125" t="s">
        <v>69</v>
      </c>
      <c r="B293" s="219" t="s">
        <v>66</v>
      </c>
      <c r="C293" s="115">
        <v>3</v>
      </c>
      <c r="D293" s="103" t="s">
        <v>8</v>
      </c>
      <c r="E293" s="114"/>
      <c r="F293" s="116">
        <f t="shared" si="12"/>
        <v>0</v>
      </c>
      <c r="G293" s="94"/>
      <c r="HF293" s="1"/>
      <c r="HG293" s="1"/>
      <c r="HH293" s="1"/>
      <c r="HI293" s="1"/>
      <c r="HJ293" s="1"/>
      <c r="HK293" s="1"/>
      <c r="HL293" s="1"/>
    </row>
    <row r="294" spans="1:220" s="14" customFormat="1" ht="74.75" customHeight="1" x14ac:dyDescent="0.15">
      <c r="A294" s="125" t="s">
        <v>71</v>
      </c>
      <c r="B294" s="219" t="s">
        <v>68</v>
      </c>
      <c r="C294" s="115">
        <v>2</v>
      </c>
      <c r="D294" s="103" t="s">
        <v>8</v>
      </c>
      <c r="E294" s="114"/>
      <c r="F294" s="116">
        <f t="shared" si="12"/>
        <v>0</v>
      </c>
      <c r="G294" s="94"/>
      <c r="HF294" s="1"/>
      <c r="HG294" s="1"/>
      <c r="HH294" s="1"/>
      <c r="HI294" s="1"/>
      <c r="HJ294" s="1"/>
      <c r="HK294" s="1"/>
      <c r="HL294" s="1"/>
    </row>
    <row r="295" spans="1:220" s="14" customFormat="1" ht="74.75" customHeight="1" x14ac:dyDescent="0.15">
      <c r="A295" s="151" t="s">
        <v>287</v>
      </c>
      <c r="B295" s="222" t="s">
        <v>70</v>
      </c>
      <c r="C295" s="119">
        <v>2</v>
      </c>
      <c r="D295" s="120" t="s">
        <v>8</v>
      </c>
      <c r="E295" s="121"/>
      <c r="F295" s="122">
        <f t="shared" si="12"/>
        <v>0</v>
      </c>
      <c r="G295" s="218"/>
      <c r="HF295" s="1"/>
      <c r="HG295" s="1"/>
      <c r="HH295" s="1"/>
      <c r="HI295" s="1"/>
      <c r="HJ295" s="1"/>
      <c r="HK295" s="1"/>
      <c r="HL295" s="1"/>
    </row>
    <row r="296" spans="1:220" s="14" customFormat="1" ht="74.75" customHeight="1" x14ac:dyDescent="0.15">
      <c r="A296" s="125"/>
      <c r="B296" s="221"/>
      <c r="C296" s="115"/>
      <c r="D296" s="103"/>
      <c r="E296" s="114"/>
      <c r="F296" s="116"/>
      <c r="G296" s="94"/>
      <c r="HF296" s="1"/>
      <c r="HG296" s="1"/>
      <c r="HH296" s="1"/>
      <c r="HI296" s="1"/>
      <c r="HJ296" s="1"/>
      <c r="HK296" s="1"/>
      <c r="HL296" s="1"/>
    </row>
    <row r="297" spans="1:220" s="14" customFormat="1" ht="74.75" customHeight="1" x14ac:dyDescent="0.15">
      <c r="A297" s="125" t="s">
        <v>288</v>
      </c>
      <c r="B297" s="126" t="s">
        <v>72</v>
      </c>
      <c r="C297" s="115">
        <v>1</v>
      </c>
      <c r="D297" s="103" t="s">
        <v>46</v>
      </c>
      <c r="E297" s="114"/>
      <c r="F297" s="116">
        <f t="shared" ref="F297:F302" si="13">C297*E297</f>
        <v>0</v>
      </c>
      <c r="G297" s="94"/>
      <c r="HF297" s="1"/>
      <c r="HG297" s="1"/>
      <c r="HH297" s="1"/>
      <c r="HI297" s="1"/>
      <c r="HJ297" s="1"/>
      <c r="HK297" s="1"/>
      <c r="HL297" s="1"/>
    </row>
    <row r="298" spans="1:220" s="14" customFormat="1" ht="74.75" customHeight="1" x14ac:dyDescent="0.15">
      <c r="A298" s="125" t="s">
        <v>289</v>
      </c>
      <c r="B298" s="219" t="s">
        <v>290</v>
      </c>
      <c r="C298" s="115">
        <v>1</v>
      </c>
      <c r="D298" s="103" t="s">
        <v>8</v>
      </c>
      <c r="E298" s="114"/>
      <c r="F298" s="188">
        <f t="shared" si="13"/>
        <v>0</v>
      </c>
      <c r="G298" s="94"/>
      <c r="HF298" s="1"/>
      <c r="HG298" s="1"/>
      <c r="HH298" s="1"/>
      <c r="HI298" s="1"/>
      <c r="HJ298" s="1"/>
      <c r="HK298" s="1"/>
      <c r="HL298" s="1"/>
    </row>
    <row r="299" spans="1:220" s="14" customFormat="1" ht="74.75" customHeight="1" x14ac:dyDescent="0.15">
      <c r="A299" s="125" t="s">
        <v>291</v>
      </c>
      <c r="B299" s="219" t="s">
        <v>292</v>
      </c>
      <c r="C299" s="115">
        <v>1</v>
      </c>
      <c r="D299" s="103" t="s">
        <v>8</v>
      </c>
      <c r="E299" s="114"/>
      <c r="F299" s="188">
        <f t="shared" si="13"/>
        <v>0</v>
      </c>
      <c r="G299" s="94"/>
      <c r="HF299" s="1"/>
      <c r="HG299" s="1"/>
      <c r="HH299" s="1"/>
      <c r="HI299" s="1"/>
      <c r="HJ299" s="1"/>
      <c r="HK299" s="1"/>
      <c r="HL299" s="1"/>
    </row>
    <row r="300" spans="1:220" s="14" customFormat="1" ht="74.75" customHeight="1" x14ac:dyDescent="0.15">
      <c r="A300" s="125" t="s">
        <v>293</v>
      </c>
      <c r="B300" s="221" t="s">
        <v>294</v>
      </c>
      <c r="C300" s="115">
        <v>1</v>
      </c>
      <c r="D300" s="103" t="s">
        <v>46</v>
      </c>
      <c r="E300" s="114"/>
      <c r="F300" s="188">
        <f t="shared" si="13"/>
        <v>0</v>
      </c>
      <c r="G300" s="94"/>
      <c r="HF300" s="1"/>
      <c r="HG300" s="1"/>
      <c r="HH300" s="1"/>
      <c r="HI300" s="1"/>
      <c r="HJ300" s="1"/>
      <c r="HK300" s="1"/>
      <c r="HL300" s="1"/>
    </row>
    <row r="301" spans="1:220" s="14" customFormat="1" ht="74.75" customHeight="1" x14ac:dyDescent="0.15">
      <c r="A301" s="127" t="s">
        <v>73</v>
      </c>
      <c r="B301" s="126" t="s">
        <v>295</v>
      </c>
      <c r="C301" s="115">
        <v>1</v>
      </c>
      <c r="D301" s="103" t="s">
        <v>46</v>
      </c>
      <c r="E301" s="114"/>
      <c r="F301" s="116">
        <f t="shared" si="13"/>
        <v>0</v>
      </c>
      <c r="G301" s="94"/>
      <c r="HF301" s="1"/>
      <c r="HG301" s="1"/>
      <c r="HH301" s="1"/>
      <c r="HI301" s="1"/>
      <c r="HJ301" s="1"/>
      <c r="HK301" s="1"/>
      <c r="HL301" s="1"/>
    </row>
    <row r="302" spans="1:220" s="14" customFormat="1" ht="74.75" customHeight="1" x14ac:dyDescent="0.15">
      <c r="A302" s="108" t="s">
        <v>75</v>
      </c>
      <c r="B302" s="126" t="s">
        <v>76</v>
      </c>
      <c r="C302" s="115">
        <v>1</v>
      </c>
      <c r="D302" s="103" t="s">
        <v>46</v>
      </c>
      <c r="E302" s="114"/>
      <c r="F302" s="116">
        <f t="shared" si="13"/>
        <v>0</v>
      </c>
      <c r="G302" s="113">
        <f>SUM(F277:F302)</f>
        <v>0</v>
      </c>
      <c r="HF302" s="1"/>
      <c r="HG302" s="1"/>
      <c r="HH302" s="1"/>
      <c r="HI302" s="1"/>
      <c r="HJ302" s="1"/>
      <c r="HK302" s="1"/>
      <c r="HL302" s="1"/>
    </row>
    <row r="303" spans="1:220" s="14" customFormat="1" ht="74.75" customHeight="1" x14ac:dyDescent="0.15">
      <c r="A303" s="108"/>
      <c r="B303" s="126"/>
      <c r="C303" s="115"/>
      <c r="D303" s="103"/>
      <c r="E303" s="114"/>
      <c r="F303" s="116"/>
      <c r="G303" s="113"/>
      <c r="HF303" s="1"/>
      <c r="HG303" s="1"/>
      <c r="HH303" s="1"/>
      <c r="HI303" s="1"/>
      <c r="HJ303" s="1"/>
      <c r="HK303" s="1"/>
      <c r="HL303" s="1"/>
    </row>
    <row r="304" spans="1:220" s="14" customFormat="1" ht="74.75" customHeight="1" x14ac:dyDescent="0.15">
      <c r="A304" s="131" t="s">
        <v>77</v>
      </c>
      <c r="B304" s="132" t="s">
        <v>78</v>
      </c>
      <c r="C304" s="115"/>
      <c r="D304" s="103"/>
      <c r="E304" s="114"/>
      <c r="F304" s="116"/>
      <c r="G304" s="133"/>
      <c r="HF304" s="1"/>
      <c r="HG304" s="1"/>
      <c r="HH304" s="1"/>
      <c r="HI304" s="1"/>
      <c r="HJ304" s="1"/>
      <c r="HK304" s="1"/>
      <c r="HL304" s="1"/>
    </row>
    <row r="305" spans="1:220" s="14" customFormat="1" ht="74.75" customHeight="1" x14ac:dyDescent="0.15">
      <c r="A305" s="108" t="s">
        <v>79</v>
      </c>
      <c r="B305" s="134" t="s">
        <v>36</v>
      </c>
      <c r="C305" s="135"/>
      <c r="D305" s="136"/>
      <c r="E305" s="137"/>
      <c r="F305" s="138"/>
      <c r="G305" s="139"/>
      <c r="HF305" s="1"/>
      <c r="HG305" s="1"/>
      <c r="HH305" s="1"/>
      <c r="HI305" s="1"/>
      <c r="HJ305" s="1"/>
      <c r="HK305" s="1"/>
      <c r="HL305" s="1"/>
    </row>
    <row r="306" spans="1:220" s="14" customFormat="1" ht="74.75" customHeight="1" x14ac:dyDescent="0.15">
      <c r="A306" s="125" t="s">
        <v>80</v>
      </c>
      <c r="B306" s="221" t="s">
        <v>246</v>
      </c>
      <c r="C306" s="114">
        <v>15</v>
      </c>
      <c r="D306" s="103" t="s">
        <v>20</v>
      </c>
      <c r="E306" s="114"/>
      <c r="F306" s="114"/>
      <c r="G306" s="233"/>
      <c r="HF306" s="1"/>
      <c r="HG306" s="1"/>
      <c r="HH306" s="1"/>
      <c r="HI306" s="1"/>
      <c r="HJ306" s="1"/>
      <c r="HK306" s="1"/>
      <c r="HL306" s="1"/>
    </row>
    <row r="307" spans="1:220" s="14" customFormat="1" ht="74.75" customHeight="1" x14ac:dyDescent="0.15">
      <c r="A307" s="151" t="s">
        <v>82</v>
      </c>
      <c r="B307" s="222" t="s">
        <v>296</v>
      </c>
      <c r="C307" s="121">
        <v>25</v>
      </c>
      <c r="D307" s="120" t="s">
        <v>20</v>
      </c>
      <c r="E307" s="121"/>
      <c r="F307" s="121"/>
      <c r="G307" s="234"/>
      <c r="HF307" s="1"/>
      <c r="HG307" s="1"/>
      <c r="HH307" s="1"/>
      <c r="HI307" s="1"/>
      <c r="HJ307" s="1"/>
      <c r="HK307" s="1"/>
      <c r="HL307" s="1"/>
    </row>
    <row r="308" spans="1:220" s="14" customFormat="1" ht="74.75" customHeight="1" x14ac:dyDescent="0.15">
      <c r="A308" s="125"/>
      <c r="B308" s="221"/>
      <c r="C308" s="114"/>
      <c r="D308" s="103"/>
      <c r="E308" s="114"/>
      <c r="F308" s="114"/>
      <c r="G308" s="233"/>
      <c r="HF308" s="1"/>
      <c r="HG308" s="1"/>
      <c r="HH308" s="1"/>
      <c r="HI308" s="1"/>
      <c r="HJ308" s="1"/>
      <c r="HK308" s="1"/>
      <c r="HL308" s="1"/>
    </row>
    <row r="309" spans="1:220" s="14" customFormat="1" ht="74.75" customHeight="1" x14ac:dyDescent="0.15">
      <c r="A309" s="125" t="s">
        <v>84</v>
      </c>
      <c r="B309" s="221" t="s">
        <v>297</v>
      </c>
      <c r="C309" s="114">
        <v>1</v>
      </c>
      <c r="D309" s="103" t="s">
        <v>8</v>
      </c>
      <c r="E309" s="114"/>
      <c r="F309" s="114"/>
      <c r="G309" s="233"/>
      <c r="HF309" s="1"/>
      <c r="HG309" s="1"/>
      <c r="HH309" s="1"/>
      <c r="HI309" s="1"/>
      <c r="HJ309" s="1"/>
      <c r="HK309" s="1"/>
      <c r="HL309" s="1"/>
    </row>
    <row r="310" spans="1:220" s="14" customFormat="1" ht="74.75" customHeight="1" x14ac:dyDescent="0.15">
      <c r="A310" s="125" t="s">
        <v>86</v>
      </c>
      <c r="B310" s="221" t="s">
        <v>87</v>
      </c>
      <c r="C310" s="114">
        <v>1</v>
      </c>
      <c r="D310" s="103" t="s">
        <v>8</v>
      </c>
      <c r="E310" s="114"/>
      <c r="F310" s="114"/>
      <c r="G310" s="233"/>
      <c r="HF310" s="1"/>
      <c r="HG310" s="1"/>
      <c r="HH310" s="1"/>
      <c r="HI310" s="1"/>
      <c r="HJ310" s="1"/>
      <c r="HK310" s="1"/>
      <c r="HL310" s="1"/>
    </row>
    <row r="311" spans="1:220" s="14" customFormat="1" ht="74.75" customHeight="1" x14ac:dyDescent="0.15">
      <c r="A311" s="125" t="s">
        <v>88</v>
      </c>
      <c r="B311" s="221" t="s">
        <v>298</v>
      </c>
      <c r="C311" s="114">
        <v>270</v>
      </c>
      <c r="D311" s="103" t="s">
        <v>20</v>
      </c>
      <c r="E311" s="114"/>
      <c r="F311" s="114"/>
      <c r="G311" s="233"/>
      <c r="HF311" s="1"/>
      <c r="HG311" s="1"/>
      <c r="HH311" s="1"/>
      <c r="HI311" s="1"/>
      <c r="HJ311" s="1"/>
      <c r="HK311" s="1"/>
      <c r="HL311" s="1"/>
    </row>
    <row r="312" spans="1:220" s="14" customFormat="1" ht="74.75" customHeight="1" x14ac:dyDescent="0.15">
      <c r="A312" s="125" t="s">
        <v>90</v>
      </c>
      <c r="B312" s="221" t="s">
        <v>91</v>
      </c>
      <c r="C312" s="114">
        <v>270</v>
      </c>
      <c r="D312" s="103" t="s">
        <v>20</v>
      </c>
      <c r="E312" s="114"/>
      <c r="F312" s="114"/>
      <c r="G312" s="233"/>
      <c r="HF312" s="1"/>
      <c r="HG312" s="1"/>
      <c r="HH312" s="1"/>
      <c r="HI312" s="1"/>
      <c r="HJ312" s="1"/>
      <c r="HK312" s="1"/>
      <c r="HL312" s="1"/>
    </row>
    <row r="313" spans="1:220" s="14" customFormat="1" ht="74.75" customHeight="1" x14ac:dyDescent="0.15">
      <c r="A313" s="125" t="s">
        <v>92</v>
      </c>
      <c r="B313" s="221" t="s">
        <v>251</v>
      </c>
      <c r="C313" s="114">
        <v>1</v>
      </c>
      <c r="D313" s="103" t="s">
        <v>8</v>
      </c>
      <c r="E313" s="114"/>
      <c r="F313" s="114"/>
      <c r="G313" s="233"/>
      <c r="HF313" s="1"/>
      <c r="HG313" s="1"/>
      <c r="HH313" s="1"/>
      <c r="HI313" s="1"/>
      <c r="HJ313" s="1"/>
      <c r="HK313" s="1"/>
      <c r="HL313" s="1"/>
    </row>
    <row r="314" spans="1:220" s="14" customFormat="1" ht="74.75" customHeight="1" x14ac:dyDescent="0.15">
      <c r="A314" s="125" t="s">
        <v>94</v>
      </c>
      <c r="B314" s="221" t="s">
        <v>95</v>
      </c>
      <c r="C314" s="114">
        <v>1</v>
      </c>
      <c r="D314" s="103" t="s">
        <v>8</v>
      </c>
      <c r="E314" s="114"/>
      <c r="F314" s="114"/>
      <c r="G314" s="233"/>
      <c r="HF314" s="1"/>
      <c r="HG314" s="1"/>
      <c r="HH314" s="1"/>
      <c r="HI314" s="1"/>
      <c r="HJ314" s="1"/>
      <c r="HK314" s="1"/>
      <c r="HL314" s="1"/>
    </row>
    <row r="315" spans="1:220" s="14" customFormat="1" ht="74.75" customHeight="1" x14ac:dyDescent="0.15">
      <c r="A315" s="125" t="s">
        <v>96</v>
      </c>
      <c r="B315" s="221" t="s">
        <v>97</v>
      </c>
      <c r="C315" s="114">
        <v>1</v>
      </c>
      <c r="D315" s="103" t="s">
        <v>8</v>
      </c>
      <c r="E315" s="114"/>
      <c r="F315" s="114"/>
      <c r="G315" s="233"/>
      <c r="HF315" s="1"/>
      <c r="HG315" s="1"/>
      <c r="HH315" s="1"/>
      <c r="HI315" s="1"/>
      <c r="HJ315" s="1"/>
      <c r="HK315" s="1"/>
      <c r="HL315" s="1"/>
    </row>
    <row r="316" spans="1:220" s="14" customFormat="1" ht="74.75" customHeight="1" x14ac:dyDescent="0.15">
      <c r="A316" s="125" t="s">
        <v>98</v>
      </c>
      <c r="B316" s="221" t="s">
        <v>99</v>
      </c>
      <c r="C316" s="114">
        <v>1</v>
      </c>
      <c r="D316" s="103" t="s">
        <v>8</v>
      </c>
      <c r="E316" s="114"/>
      <c r="F316" s="114"/>
      <c r="G316" s="233"/>
      <c r="HF316" s="1"/>
      <c r="HG316" s="1"/>
      <c r="HH316" s="1"/>
      <c r="HI316" s="1"/>
      <c r="HJ316" s="1"/>
      <c r="HK316" s="1"/>
      <c r="HL316" s="1"/>
    </row>
    <row r="317" spans="1:220" s="14" customFormat="1" ht="74.75" customHeight="1" x14ac:dyDescent="0.15">
      <c r="A317" s="128" t="s">
        <v>100</v>
      </c>
      <c r="B317" s="235" t="s">
        <v>76</v>
      </c>
      <c r="C317" s="121">
        <v>1</v>
      </c>
      <c r="D317" s="120" t="s">
        <v>46</v>
      </c>
      <c r="E317" s="121"/>
      <c r="F317" s="121"/>
      <c r="G317" s="236"/>
      <c r="HF317" s="1"/>
      <c r="HG317" s="1"/>
      <c r="HH317" s="1"/>
      <c r="HI317" s="1"/>
      <c r="HJ317" s="1"/>
      <c r="HK317" s="1"/>
      <c r="HL317" s="1"/>
    </row>
    <row r="318" spans="1:220" s="14" customFormat="1" ht="74.75" customHeight="1" x14ac:dyDescent="0.15">
      <c r="A318" s="160"/>
      <c r="B318" s="161"/>
      <c r="C318" s="147"/>
      <c r="D318" s="148"/>
      <c r="E318" s="149"/>
      <c r="F318" s="150"/>
      <c r="G318" s="139"/>
      <c r="HF318" s="1"/>
      <c r="HG318" s="1"/>
      <c r="HH318" s="1"/>
      <c r="HI318" s="1"/>
      <c r="HJ318" s="1"/>
      <c r="HK318" s="1"/>
      <c r="HL318" s="1"/>
    </row>
    <row r="319" spans="1:220" s="14" customFormat="1" ht="74.75" customHeight="1" x14ac:dyDescent="0.15">
      <c r="A319" s="237" t="s">
        <v>102</v>
      </c>
      <c r="B319" s="132" t="s">
        <v>103</v>
      </c>
      <c r="C319" s="162"/>
      <c r="D319" s="136"/>
      <c r="E319" s="137"/>
      <c r="F319" s="138"/>
      <c r="G319" s="163"/>
      <c r="HF319" s="1"/>
      <c r="HG319" s="1"/>
      <c r="HH319" s="1"/>
      <c r="HI319" s="1"/>
      <c r="HJ319" s="1"/>
      <c r="HK319" s="1"/>
      <c r="HL319" s="1"/>
    </row>
    <row r="320" spans="1:220" s="14" customFormat="1" ht="74.75" customHeight="1" x14ac:dyDescent="0.15">
      <c r="A320" s="127" t="s">
        <v>104</v>
      </c>
      <c r="B320" s="126" t="s">
        <v>36</v>
      </c>
      <c r="C320" s="135"/>
      <c r="D320" s="136"/>
      <c r="E320" s="137"/>
      <c r="F320" s="138"/>
      <c r="G320" s="163"/>
      <c r="HF320" s="1"/>
      <c r="HG320" s="1"/>
      <c r="HH320" s="1"/>
      <c r="HI320" s="1"/>
      <c r="HJ320" s="1"/>
      <c r="HK320" s="1"/>
      <c r="HL320" s="1"/>
    </row>
    <row r="321" spans="1:220" s="14" customFormat="1" ht="74.75" customHeight="1" x14ac:dyDescent="0.15">
      <c r="A321" s="125" t="s">
        <v>105</v>
      </c>
      <c r="B321" s="221" t="s">
        <v>299</v>
      </c>
      <c r="C321" s="147">
        <v>1</v>
      </c>
      <c r="D321" s="238" t="s">
        <v>8</v>
      </c>
      <c r="E321" s="239"/>
      <c r="F321" s="240">
        <f>C321*E321</f>
        <v>0</v>
      </c>
      <c r="G321" s="164"/>
      <c r="HF321" s="1"/>
      <c r="HG321" s="1"/>
      <c r="HH321" s="1"/>
      <c r="HI321" s="1"/>
      <c r="HJ321" s="1"/>
      <c r="HK321" s="1"/>
      <c r="HL321" s="1"/>
    </row>
    <row r="322" spans="1:220" s="14" customFormat="1" ht="74.75" customHeight="1" x14ac:dyDescent="0.15">
      <c r="A322" s="125" t="s">
        <v>107</v>
      </c>
      <c r="B322" s="221" t="s">
        <v>253</v>
      </c>
      <c r="C322" s="110">
        <v>22</v>
      </c>
      <c r="D322" s="111" t="s">
        <v>8</v>
      </c>
      <c r="E322" s="144"/>
      <c r="F322" s="145">
        <f>C322*E322</f>
        <v>0</v>
      </c>
      <c r="G322" s="164"/>
      <c r="HF322" s="1"/>
      <c r="HG322" s="1"/>
      <c r="HH322" s="1"/>
      <c r="HI322" s="1"/>
      <c r="HJ322" s="1"/>
      <c r="HK322" s="1"/>
      <c r="HL322" s="1"/>
    </row>
    <row r="323" spans="1:220" s="14" customFormat="1" ht="74.75" customHeight="1" x14ac:dyDescent="0.15">
      <c r="A323" s="127" t="s">
        <v>109</v>
      </c>
      <c r="B323" s="107" t="s">
        <v>110</v>
      </c>
      <c r="C323" s="110"/>
      <c r="D323" s="111"/>
      <c r="E323" s="144"/>
      <c r="F323" s="145"/>
      <c r="G323" s="164"/>
      <c r="HF323" s="1"/>
      <c r="HG323" s="1"/>
      <c r="HH323" s="1"/>
      <c r="HI323" s="1"/>
      <c r="HJ323" s="1"/>
      <c r="HK323" s="1"/>
      <c r="HL323" s="1"/>
    </row>
    <row r="324" spans="1:220" s="14" customFormat="1" ht="74.75" customHeight="1" x14ac:dyDescent="0.15">
      <c r="A324" s="125" t="s">
        <v>111</v>
      </c>
      <c r="B324" s="241" t="s">
        <v>112</v>
      </c>
      <c r="C324" s="242">
        <v>2</v>
      </c>
      <c r="D324" s="243" t="s">
        <v>8</v>
      </c>
      <c r="E324" s="244"/>
      <c r="F324" s="245">
        <f t="shared" ref="F324:F331" si="14">C324*E324</f>
        <v>0</v>
      </c>
      <c r="G324" s="164"/>
      <c r="HF324" s="1"/>
      <c r="HG324" s="1"/>
      <c r="HH324" s="1"/>
      <c r="HI324" s="1"/>
      <c r="HJ324" s="1"/>
      <c r="HK324" s="1"/>
      <c r="HL324" s="1"/>
    </row>
    <row r="325" spans="1:220" s="14" customFormat="1" ht="74.75" customHeight="1" x14ac:dyDescent="0.15">
      <c r="A325" s="125" t="s">
        <v>113</v>
      </c>
      <c r="B325" s="221" t="s">
        <v>114</v>
      </c>
      <c r="C325" s="110">
        <v>2</v>
      </c>
      <c r="D325" s="111" t="s">
        <v>8</v>
      </c>
      <c r="E325" s="144"/>
      <c r="F325" s="145">
        <f t="shared" si="14"/>
        <v>0</v>
      </c>
      <c r="G325" s="164"/>
      <c r="HF325" s="1"/>
      <c r="HG325" s="1"/>
      <c r="HH325" s="1"/>
      <c r="HI325" s="1"/>
      <c r="HJ325" s="1"/>
      <c r="HK325" s="1"/>
      <c r="HL325" s="1"/>
    </row>
    <row r="326" spans="1:220" s="14" customFormat="1" ht="74.75" customHeight="1" x14ac:dyDescent="0.15">
      <c r="A326" s="125" t="s">
        <v>115</v>
      </c>
      <c r="B326" s="221" t="s">
        <v>116</v>
      </c>
      <c r="C326" s="110">
        <v>2</v>
      </c>
      <c r="D326" s="111" t="s">
        <v>8</v>
      </c>
      <c r="E326" s="144"/>
      <c r="F326" s="145">
        <f t="shared" si="14"/>
        <v>0</v>
      </c>
      <c r="G326" s="164"/>
      <c r="HF326" s="1"/>
      <c r="HG326" s="1"/>
      <c r="HH326" s="1"/>
      <c r="HI326" s="1"/>
      <c r="HJ326" s="1"/>
      <c r="HK326" s="1"/>
      <c r="HL326" s="1"/>
    </row>
    <row r="327" spans="1:220" s="14" customFormat="1" ht="74.75" customHeight="1" x14ac:dyDescent="0.15">
      <c r="A327" s="125" t="s">
        <v>117</v>
      </c>
      <c r="B327" s="221" t="s">
        <v>118</v>
      </c>
      <c r="C327" s="110">
        <v>2</v>
      </c>
      <c r="D327" s="111" t="s">
        <v>8</v>
      </c>
      <c r="E327" s="144"/>
      <c r="F327" s="145">
        <f t="shared" si="14"/>
        <v>0</v>
      </c>
      <c r="G327" s="164"/>
      <c r="HF327" s="1"/>
      <c r="HG327" s="1"/>
      <c r="HH327" s="1"/>
      <c r="HI327" s="1"/>
      <c r="HJ327" s="1"/>
      <c r="HK327" s="1"/>
      <c r="HL327" s="1"/>
    </row>
    <row r="328" spans="1:220" s="14" customFormat="1" ht="74.75" customHeight="1" x14ac:dyDescent="0.15">
      <c r="A328" s="125" t="s">
        <v>119</v>
      </c>
      <c r="B328" s="221" t="s">
        <v>120</v>
      </c>
      <c r="C328" s="110">
        <v>1</v>
      </c>
      <c r="D328" s="111" t="s">
        <v>8</v>
      </c>
      <c r="E328" s="144"/>
      <c r="F328" s="145">
        <f t="shared" si="14"/>
        <v>0</v>
      </c>
      <c r="G328" s="164"/>
      <c r="HF328" s="1"/>
      <c r="HG328" s="1"/>
      <c r="HH328" s="1"/>
      <c r="HI328" s="1"/>
      <c r="HJ328" s="1"/>
      <c r="HK328" s="1"/>
      <c r="HL328" s="1"/>
    </row>
    <row r="329" spans="1:220" s="14" customFormat="1" ht="74.75" customHeight="1" x14ac:dyDescent="0.15">
      <c r="A329" s="125" t="s">
        <v>121</v>
      </c>
      <c r="B329" s="221" t="s">
        <v>300</v>
      </c>
      <c r="C329" s="110">
        <v>1</v>
      </c>
      <c r="D329" s="111" t="s">
        <v>8</v>
      </c>
      <c r="E329" s="144"/>
      <c r="F329" s="145">
        <f t="shared" si="14"/>
        <v>0</v>
      </c>
      <c r="G329" s="166"/>
      <c r="HF329" s="1"/>
      <c r="HG329" s="1"/>
      <c r="HH329" s="1"/>
      <c r="HI329" s="1"/>
      <c r="HJ329" s="1"/>
      <c r="HK329" s="1"/>
      <c r="HL329" s="1"/>
    </row>
    <row r="330" spans="1:220" s="14" customFormat="1" ht="74.75" customHeight="1" x14ac:dyDescent="0.15">
      <c r="A330" s="125" t="s">
        <v>123</v>
      </c>
      <c r="B330" s="221" t="s">
        <v>301</v>
      </c>
      <c r="C330" s="110">
        <v>1</v>
      </c>
      <c r="D330" s="111" t="s">
        <v>8</v>
      </c>
      <c r="E330" s="144"/>
      <c r="F330" s="145">
        <f t="shared" si="14"/>
        <v>0</v>
      </c>
      <c r="G330" s="164"/>
      <c r="HF330" s="1"/>
      <c r="HG330" s="1"/>
      <c r="HH330" s="1"/>
      <c r="HI330" s="1"/>
      <c r="HJ330" s="1"/>
      <c r="HK330" s="1"/>
      <c r="HL330" s="1"/>
    </row>
    <row r="331" spans="1:220" s="14" customFormat="1" ht="74.75" customHeight="1" x14ac:dyDescent="0.15">
      <c r="A331" s="125" t="s">
        <v>125</v>
      </c>
      <c r="B331" s="221" t="s">
        <v>302</v>
      </c>
      <c r="C331" s="110">
        <v>1</v>
      </c>
      <c r="D331" s="111" t="s">
        <v>8</v>
      </c>
      <c r="E331" s="144"/>
      <c r="F331" s="145">
        <f t="shared" si="14"/>
        <v>0</v>
      </c>
      <c r="G331" s="164"/>
      <c r="HF331" s="1"/>
      <c r="HG331" s="1"/>
      <c r="HH331" s="1"/>
      <c r="HI331" s="1"/>
      <c r="HJ331" s="1"/>
      <c r="HK331" s="1"/>
      <c r="HL331" s="1"/>
    </row>
    <row r="332" spans="1:220" s="14" customFormat="1" ht="74.75" customHeight="1" x14ac:dyDescent="0.15">
      <c r="A332" s="127" t="s">
        <v>127</v>
      </c>
      <c r="B332" s="107" t="s">
        <v>303</v>
      </c>
      <c r="C332" s="110"/>
      <c r="D332" s="111"/>
      <c r="E332" s="144"/>
      <c r="F332" s="246"/>
      <c r="G332" s="164"/>
      <c r="HF332" s="1"/>
      <c r="HG332" s="1"/>
      <c r="HH332" s="1"/>
      <c r="HI332" s="1"/>
      <c r="HJ332" s="1"/>
      <c r="HK332" s="1"/>
      <c r="HL332" s="1"/>
    </row>
    <row r="333" spans="1:220" s="14" customFormat="1" ht="74.75" customHeight="1" x14ac:dyDescent="0.15">
      <c r="A333" s="125" t="s">
        <v>129</v>
      </c>
      <c r="B333" s="221" t="s">
        <v>130</v>
      </c>
      <c r="C333" s="110">
        <v>4</v>
      </c>
      <c r="D333" s="111" t="s">
        <v>8</v>
      </c>
      <c r="E333" s="144"/>
      <c r="F333" s="145">
        <f>C333*E333</f>
        <v>0</v>
      </c>
      <c r="G333" s="163"/>
      <c r="HF333" s="1"/>
      <c r="HG333" s="1"/>
      <c r="HH333" s="1"/>
      <c r="HI333" s="1"/>
      <c r="HJ333" s="1"/>
      <c r="HK333" s="1"/>
      <c r="HL333" s="1"/>
    </row>
    <row r="334" spans="1:220" s="14" customFormat="1" ht="74.75" customHeight="1" x14ac:dyDescent="0.15">
      <c r="A334" s="125" t="s">
        <v>131</v>
      </c>
      <c r="B334" s="221" t="s">
        <v>132</v>
      </c>
      <c r="C334" s="110">
        <v>4</v>
      </c>
      <c r="D334" s="111" t="s">
        <v>8</v>
      </c>
      <c r="E334" s="144"/>
      <c r="F334" s="145">
        <f>C334*E334</f>
        <v>0</v>
      </c>
      <c r="G334" s="163"/>
      <c r="HF334" s="1"/>
      <c r="HG334" s="1"/>
      <c r="HH334" s="1"/>
      <c r="HI334" s="1"/>
      <c r="HJ334" s="1"/>
      <c r="HK334" s="1"/>
      <c r="HL334" s="1"/>
    </row>
    <row r="335" spans="1:220" s="14" customFormat="1" ht="74.75" customHeight="1" x14ac:dyDescent="0.15">
      <c r="A335" s="127" t="s">
        <v>258</v>
      </c>
      <c r="B335" s="107" t="s">
        <v>259</v>
      </c>
      <c r="C335" s="173"/>
      <c r="D335" s="174"/>
      <c r="E335" s="175"/>
      <c r="F335" s="247"/>
      <c r="G335" s="163"/>
      <c r="HF335" s="1"/>
      <c r="HG335" s="1"/>
      <c r="HH335" s="1"/>
      <c r="HI335" s="1"/>
      <c r="HJ335" s="1"/>
      <c r="HK335" s="1"/>
      <c r="HL335" s="1"/>
    </row>
    <row r="336" spans="1:220" s="14" customFormat="1" ht="74.75" customHeight="1" x14ac:dyDescent="0.15">
      <c r="A336" s="125" t="s">
        <v>135</v>
      </c>
      <c r="B336" s="221" t="s">
        <v>304</v>
      </c>
      <c r="C336" s="110">
        <v>1</v>
      </c>
      <c r="D336" s="111" t="s">
        <v>8</v>
      </c>
      <c r="E336" s="144"/>
      <c r="F336" s="145">
        <f>C336*E336</f>
        <v>0</v>
      </c>
      <c r="G336" s="177"/>
      <c r="HF336" s="1"/>
      <c r="HG336" s="1"/>
      <c r="HH336" s="1"/>
      <c r="HI336" s="1"/>
      <c r="HJ336" s="1"/>
      <c r="HK336" s="1"/>
      <c r="HL336" s="1"/>
    </row>
    <row r="337" spans="1:220" s="14" customFormat="1" ht="74.75" customHeight="1" x14ac:dyDescent="0.15">
      <c r="A337" s="151" t="s">
        <v>137</v>
      </c>
      <c r="B337" s="222" t="s">
        <v>261</v>
      </c>
      <c r="C337" s="153">
        <v>1</v>
      </c>
      <c r="D337" s="167" t="s">
        <v>8</v>
      </c>
      <c r="E337" s="168"/>
      <c r="F337" s="169">
        <f>C337*E337</f>
        <v>0</v>
      </c>
      <c r="G337" s="248"/>
      <c r="HF337" s="1"/>
      <c r="HG337" s="1"/>
      <c r="HH337" s="1"/>
      <c r="HI337" s="1"/>
      <c r="HJ337" s="1"/>
      <c r="HK337" s="1"/>
      <c r="HL337" s="1"/>
    </row>
    <row r="338" spans="1:220" s="14" customFormat="1" ht="74.75" customHeight="1" x14ac:dyDescent="0.15">
      <c r="A338" s="125"/>
      <c r="B338" s="221"/>
      <c r="C338" s="110"/>
      <c r="D338" s="111"/>
      <c r="E338" s="144"/>
      <c r="F338" s="145"/>
      <c r="G338" s="177"/>
      <c r="HF338" s="1"/>
      <c r="HG338" s="1"/>
      <c r="HH338" s="1"/>
      <c r="HI338" s="1"/>
      <c r="HJ338" s="1"/>
      <c r="HK338" s="1"/>
      <c r="HL338" s="1"/>
    </row>
    <row r="339" spans="1:220" s="14" customFormat="1" ht="74.75" customHeight="1" x14ac:dyDescent="0.15">
      <c r="A339" s="125" t="s">
        <v>262</v>
      </c>
      <c r="B339" s="221" t="s">
        <v>140</v>
      </c>
      <c r="C339" s="110">
        <v>3</v>
      </c>
      <c r="D339" s="111" t="s">
        <v>8</v>
      </c>
      <c r="E339" s="144"/>
      <c r="F339" s="145">
        <f t="shared" ref="F339:F344" si="15">C339*E339</f>
        <v>0</v>
      </c>
      <c r="G339" s="177"/>
      <c r="HF339" s="1"/>
      <c r="HG339" s="1"/>
      <c r="HH339" s="1"/>
      <c r="HI339" s="1"/>
      <c r="HJ339" s="1"/>
      <c r="HK339" s="1"/>
      <c r="HL339" s="1"/>
    </row>
    <row r="340" spans="1:220" s="14" customFormat="1" ht="74.75" customHeight="1" x14ac:dyDescent="0.15">
      <c r="A340" s="176" t="s">
        <v>264</v>
      </c>
      <c r="B340" s="172" t="s">
        <v>142</v>
      </c>
      <c r="C340" s="110">
        <v>1</v>
      </c>
      <c r="D340" s="111" t="s">
        <v>46</v>
      </c>
      <c r="E340" s="144"/>
      <c r="F340" s="145">
        <f t="shared" si="15"/>
        <v>0</v>
      </c>
      <c r="G340" s="177"/>
      <c r="HF340" s="1"/>
      <c r="HG340" s="1"/>
      <c r="HH340" s="1"/>
      <c r="HI340" s="1"/>
      <c r="HJ340" s="1"/>
      <c r="HK340" s="1"/>
      <c r="HL340" s="1"/>
    </row>
    <row r="341" spans="1:220" s="14" customFormat="1" ht="74.75" customHeight="1" x14ac:dyDescent="0.15">
      <c r="A341" s="176" t="s">
        <v>265</v>
      </c>
      <c r="B341" s="172" t="s">
        <v>305</v>
      </c>
      <c r="C341" s="110">
        <v>104</v>
      </c>
      <c r="D341" s="111" t="s">
        <v>8</v>
      </c>
      <c r="E341" s="144"/>
      <c r="F341" s="145">
        <f t="shared" si="15"/>
        <v>0</v>
      </c>
      <c r="G341" s="177"/>
      <c r="HF341" s="1"/>
      <c r="HG341" s="1"/>
      <c r="HH341" s="1"/>
      <c r="HI341" s="1"/>
      <c r="HJ341" s="1"/>
      <c r="HK341" s="1"/>
      <c r="HL341" s="1"/>
    </row>
    <row r="342" spans="1:220" s="14" customFormat="1" ht="74.75" customHeight="1" x14ac:dyDescent="0.15">
      <c r="A342" s="127" t="s">
        <v>145</v>
      </c>
      <c r="B342" s="107" t="s">
        <v>101</v>
      </c>
      <c r="C342" s="180">
        <v>1</v>
      </c>
      <c r="D342" s="92" t="s">
        <v>46</v>
      </c>
      <c r="E342" s="181"/>
      <c r="F342" s="145">
        <f t="shared" si="15"/>
        <v>0</v>
      </c>
      <c r="G342" s="182"/>
      <c r="HF342" s="1"/>
      <c r="HG342" s="1"/>
      <c r="HH342" s="1"/>
      <c r="HI342" s="1"/>
      <c r="HJ342" s="1"/>
      <c r="HK342" s="1"/>
      <c r="HL342" s="1"/>
    </row>
    <row r="343" spans="1:220" s="14" customFormat="1" ht="74.75" customHeight="1" x14ac:dyDescent="0.15">
      <c r="A343" s="127" t="s">
        <v>146</v>
      </c>
      <c r="B343" s="107" t="s">
        <v>306</v>
      </c>
      <c r="C343" s="180">
        <v>1</v>
      </c>
      <c r="D343" s="92" t="s">
        <v>46</v>
      </c>
      <c r="E343" s="181"/>
      <c r="F343" s="181">
        <f t="shared" si="15"/>
        <v>0</v>
      </c>
      <c r="G343" s="182"/>
      <c r="HF343" s="1"/>
      <c r="HG343" s="1"/>
      <c r="HH343" s="1"/>
      <c r="HI343" s="1"/>
      <c r="HJ343" s="1"/>
      <c r="HK343" s="1"/>
      <c r="HL343" s="1"/>
    </row>
    <row r="344" spans="1:220" s="14" customFormat="1" ht="74.75" customHeight="1" x14ac:dyDescent="0.15">
      <c r="A344" s="127" t="s">
        <v>147</v>
      </c>
      <c r="B344" s="107" t="s">
        <v>148</v>
      </c>
      <c r="C344" s="180">
        <v>1</v>
      </c>
      <c r="D344" s="92" t="s">
        <v>46</v>
      </c>
      <c r="E344" s="181"/>
      <c r="F344" s="181">
        <f t="shared" si="15"/>
        <v>0</v>
      </c>
      <c r="G344" s="184">
        <f>SUM(F321:F344)</f>
        <v>0</v>
      </c>
      <c r="HF344" s="1"/>
      <c r="HG344" s="1"/>
      <c r="HH344" s="1"/>
      <c r="HI344" s="1"/>
      <c r="HJ344" s="1"/>
      <c r="HK344" s="1"/>
      <c r="HL344" s="1"/>
    </row>
    <row r="345" spans="1:220" s="14" customFormat="1" ht="74.75" customHeight="1" x14ac:dyDescent="0.15">
      <c r="A345" s="127"/>
      <c r="B345" s="107"/>
      <c r="C345" s="227"/>
      <c r="D345" s="228"/>
      <c r="E345" s="229"/>
      <c r="F345" s="229"/>
      <c r="G345" s="182"/>
      <c r="HF345" s="1"/>
      <c r="HG345" s="1"/>
      <c r="HH345" s="1"/>
      <c r="HI345" s="1"/>
      <c r="HJ345" s="1"/>
      <c r="HK345" s="1"/>
      <c r="HL345" s="1"/>
    </row>
    <row r="346" spans="1:220" s="14" customFormat="1" ht="74.75" customHeight="1" x14ac:dyDescent="0.15">
      <c r="A346" s="89" t="s">
        <v>149</v>
      </c>
      <c r="B346" s="224" t="s">
        <v>268</v>
      </c>
      <c r="C346" s="186"/>
      <c r="D346" s="92"/>
      <c r="E346" s="187"/>
      <c r="F346" s="188"/>
      <c r="G346" s="189"/>
      <c r="HF346" s="1"/>
      <c r="HG346" s="1"/>
      <c r="HH346" s="1"/>
      <c r="HI346" s="1"/>
      <c r="HJ346" s="1"/>
      <c r="HK346" s="1"/>
      <c r="HL346" s="1"/>
    </row>
    <row r="347" spans="1:220" s="14" customFormat="1" ht="74.75" customHeight="1" x14ac:dyDescent="0.15">
      <c r="A347" s="89"/>
      <c r="B347" s="224"/>
      <c r="C347" s="186"/>
      <c r="D347" s="92"/>
      <c r="E347" s="187"/>
      <c r="F347" s="188"/>
      <c r="G347" s="189"/>
      <c r="HF347" s="1"/>
      <c r="HG347" s="1"/>
      <c r="HH347" s="1"/>
      <c r="HI347" s="1"/>
      <c r="HJ347" s="1"/>
      <c r="HK347" s="1"/>
      <c r="HL347" s="1"/>
    </row>
    <row r="348" spans="1:220" s="14" customFormat="1" ht="74.75" customHeight="1" x14ac:dyDescent="0.15">
      <c r="A348" s="190" t="s">
        <v>151</v>
      </c>
      <c r="B348" s="191" t="s">
        <v>152</v>
      </c>
      <c r="C348" s="192"/>
      <c r="D348" s="193"/>
      <c r="E348" s="192"/>
      <c r="F348" s="192"/>
      <c r="G348" s="194"/>
      <c r="HF348" s="1"/>
      <c r="HG348" s="1"/>
      <c r="HH348" s="1"/>
      <c r="HI348" s="1"/>
      <c r="HJ348" s="1"/>
      <c r="HK348" s="1"/>
      <c r="HL348" s="1"/>
    </row>
    <row r="349" spans="1:220" s="14" customFormat="1" ht="74.75" customHeight="1" x14ac:dyDescent="0.15">
      <c r="A349" s="195" t="s">
        <v>153</v>
      </c>
      <c r="B349" s="192" t="s">
        <v>154</v>
      </c>
      <c r="C349" s="196">
        <v>1</v>
      </c>
      <c r="D349" s="197" t="s">
        <v>46</v>
      </c>
      <c r="E349" s="196"/>
      <c r="F349" s="196" t="str">
        <f t="shared" ref="F349:F359" si="16">IF(C349*E349=0,"",ROUND(C349*E349,2))</f>
        <v/>
      </c>
      <c r="G349" s="198"/>
      <c r="HF349" s="1"/>
      <c r="HG349" s="1"/>
      <c r="HH349" s="1"/>
      <c r="HI349" s="1"/>
      <c r="HJ349" s="1"/>
      <c r="HK349" s="1"/>
      <c r="HL349" s="1"/>
    </row>
    <row r="350" spans="1:220" s="14" customFormat="1" ht="74.75" customHeight="1" x14ac:dyDescent="0.15">
      <c r="A350" s="190" t="s">
        <v>155</v>
      </c>
      <c r="B350" s="191" t="s">
        <v>156</v>
      </c>
      <c r="C350" s="196"/>
      <c r="D350" s="197"/>
      <c r="E350" s="196"/>
      <c r="F350" s="196" t="str">
        <f t="shared" si="16"/>
        <v/>
      </c>
      <c r="G350" s="198"/>
      <c r="HF350" s="1"/>
      <c r="HG350" s="1"/>
      <c r="HH350" s="1"/>
      <c r="HI350" s="1"/>
      <c r="HJ350" s="1"/>
      <c r="HK350" s="1"/>
      <c r="HL350" s="1"/>
    </row>
    <row r="351" spans="1:220" s="14" customFormat="1" ht="74.75" customHeight="1" x14ac:dyDescent="0.15">
      <c r="A351" s="195" t="s">
        <v>157</v>
      </c>
      <c r="B351" s="192" t="s">
        <v>158</v>
      </c>
      <c r="C351" s="196">
        <v>6.9</v>
      </c>
      <c r="D351" s="197" t="s">
        <v>159</v>
      </c>
      <c r="E351" s="196"/>
      <c r="F351" s="196" t="str">
        <f t="shared" si="16"/>
        <v/>
      </c>
      <c r="G351" s="198"/>
      <c r="HF351" s="1"/>
      <c r="HG351" s="1"/>
      <c r="HH351" s="1"/>
      <c r="HI351" s="1"/>
      <c r="HJ351" s="1"/>
      <c r="HK351" s="1"/>
      <c r="HL351" s="1"/>
    </row>
    <row r="352" spans="1:220" s="14" customFormat="1" ht="74.75" customHeight="1" x14ac:dyDescent="0.15">
      <c r="A352" s="195" t="s">
        <v>160</v>
      </c>
      <c r="B352" s="192" t="s">
        <v>161</v>
      </c>
      <c r="C352" s="196">
        <v>4.7699999999999996</v>
      </c>
      <c r="D352" s="197" t="s">
        <v>162</v>
      </c>
      <c r="E352" s="196"/>
      <c r="F352" s="196" t="str">
        <f t="shared" si="16"/>
        <v/>
      </c>
      <c r="G352" s="198"/>
      <c r="HF352" s="1"/>
      <c r="HG352" s="1"/>
      <c r="HH352" s="1"/>
      <c r="HI352" s="1"/>
      <c r="HJ352" s="1"/>
      <c r="HK352" s="1"/>
      <c r="HL352" s="1"/>
    </row>
    <row r="353" spans="1:220" s="14" customFormat="1" ht="74.75" customHeight="1" x14ac:dyDescent="0.15">
      <c r="A353" s="195" t="s">
        <v>163</v>
      </c>
      <c r="B353" s="192" t="s">
        <v>164</v>
      </c>
      <c r="C353" s="196">
        <v>1.91</v>
      </c>
      <c r="D353" s="197" t="s">
        <v>162</v>
      </c>
      <c r="E353" s="196"/>
      <c r="F353" s="196" t="str">
        <f t="shared" si="16"/>
        <v/>
      </c>
      <c r="G353" s="198"/>
      <c r="HF353" s="1"/>
      <c r="HG353" s="1"/>
      <c r="HH353" s="1"/>
      <c r="HI353" s="1"/>
      <c r="HJ353" s="1"/>
      <c r="HK353" s="1"/>
      <c r="HL353" s="1"/>
    </row>
    <row r="354" spans="1:220" s="14" customFormat="1" ht="74.75" customHeight="1" x14ac:dyDescent="0.15">
      <c r="A354" s="195" t="s">
        <v>165</v>
      </c>
      <c r="B354" s="192" t="s">
        <v>166</v>
      </c>
      <c r="C354" s="196">
        <v>5.96</v>
      </c>
      <c r="D354" s="197" t="s">
        <v>162</v>
      </c>
      <c r="E354" s="196"/>
      <c r="F354" s="196" t="str">
        <f t="shared" si="16"/>
        <v/>
      </c>
      <c r="G354" s="198"/>
      <c r="HF354" s="1"/>
      <c r="HG354" s="1"/>
      <c r="HH354" s="1"/>
      <c r="HI354" s="1"/>
      <c r="HJ354" s="1"/>
      <c r="HK354" s="1"/>
      <c r="HL354" s="1"/>
    </row>
    <row r="355" spans="1:220" s="14" customFormat="1" ht="74.75" customHeight="1" x14ac:dyDescent="0.15">
      <c r="A355" s="190" t="s">
        <v>167</v>
      </c>
      <c r="B355" s="191" t="s">
        <v>168</v>
      </c>
      <c r="C355" s="196"/>
      <c r="D355" s="197"/>
      <c r="E355" s="196"/>
      <c r="F355" s="196" t="str">
        <f t="shared" si="16"/>
        <v/>
      </c>
      <c r="G355" s="198"/>
      <c r="HF355" s="1"/>
      <c r="HG355" s="1"/>
      <c r="HH355" s="1"/>
      <c r="HI355" s="1"/>
      <c r="HJ355" s="1"/>
      <c r="HK355" s="1"/>
      <c r="HL355" s="1"/>
    </row>
    <row r="356" spans="1:220" s="14" customFormat="1" ht="74.75" customHeight="1" x14ac:dyDescent="0.15">
      <c r="A356" s="195" t="s">
        <v>169</v>
      </c>
      <c r="B356" s="192" t="s">
        <v>170</v>
      </c>
      <c r="C356" s="196">
        <v>0.95</v>
      </c>
      <c r="D356" s="197" t="s">
        <v>162</v>
      </c>
      <c r="E356" s="196"/>
      <c r="F356" s="196" t="str">
        <f t="shared" si="16"/>
        <v/>
      </c>
      <c r="G356" s="198"/>
      <c r="HF356" s="1"/>
      <c r="HG356" s="1"/>
      <c r="HH356" s="1"/>
      <c r="HI356" s="1"/>
      <c r="HJ356" s="1"/>
      <c r="HK356" s="1"/>
      <c r="HL356" s="1"/>
    </row>
    <row r="357" spans="1:220" s="14" customFormat="1" ht="74.75" customHeight="1" x14ac:dyDescent="0.15">
      <c r="A357" s="195" t="s">
        <v>171</v>
      </c>
      <c r="B357" s="192" t="s">
        <v>172</v>
      </c>
      <c r="C357" s="196">
        <v>1.06</v>
      </c>
      <c r="D357" s="197" t="s">
        <v>162</v>
      </c>
      <c r="E357" s="196"/>
      <c r="F357" s="196" t="str">
        <f t="shared" si="16"/>
        <v/>
      </c>
      <c r="G357" s="198"/>
      <c r="HF357" s="1"/>
      <c r="HG357" s="1"/>
      <c r="HH357" s="1"/>
      <c r="HI357" s="1"/>
      <c r="HJ357" s="1"/>
      <c r="HK357" s="1"/>
      <c r="HL357" s="1"/>
    </row>
    <row r="358" spans="1:220" s="14" customFormat="1" ht="74.75" customHeight="1" x14ac:dyDescent="0.15">
      <c r="A358" s="195" t="s">
        <v>173</v>
      </c>
      <c r="B358" s="192" t="s">
        <v>174</v>
      </c>
      <c r="C358" s="196">
        <v>0.83</v>
      </c>
      <c r="D358" s="197" t="s">
        <v>162</v>
      </c>
      <c r="E358" s="196"/>
      <c r="F358" s="196" t="str">
        <f t="shared" si="16"/>
        <v/>
      </c>
      <c r="G358" s="198"/>
      <c r="HF358" s="1"/>
      <c r="HG358" s="1"/>
      <c r="HH358" s="1"/>
      <c r="HI358" s="1"/>
      <c r="HJ358" s="1"/>
      <c r="HK358" s="1"/>
      <c r="HL358" s="1"/>
    </row>
    <row r="359" spans="1:220" s="14" customFormat="1" ht="74.75" customHeight="1" x14ac:dyDescent="0.15">
      <c r="A359" s="199" t="s">
        <v>175</v>
      </c>
      <c r="B359" s="200" t="s">
        <v>176</v>
      </c>
      <c r="C359" s="201">
        <v>0.1</v>
      </c>
      <c r="D359" s="202" t="s">
        <v>162</v>
      </c>
      <c r="E359" s="201"/>
      <c r="F359" s="201" t="str">
        <f t="shared" si="16"/>
        <v/>
      </c>
      <c r="G359" s="203"/>
      <c r="HF359" s="1"/>
      <c r="HG359" s="1"/>
      <c r="HH359" s="1"/>
      <c r="HI359" s="1"/>
      <c r="HJ359" s="1"/>
      <c r="HK359" s="1"/>
      <c r="HL359" s="1"/>
    </row>
    <row r="360" spans="1:220" s="14" customFormat="1" ht="74.75" customHeight="1" x14ac:dyDescent="0.15">
      <c r="A360" s="195"/>
      <c r="B360" s="192"/>
      <c r="C360" s="196"/>
      <c r="D360" s="197"/>
      <c r="E360" s="196"/>
      <c r="F360" s="196"/>
      <c r="G360" s="198"/>
      <c r="HF360" s="1"/>
      <c r="HG360" s="1"/>
      <c r="HH360" s="1"/>
      <c r="HI360" s="1"/>
      <c r="HJ360" s="1"/>
      <c r="HK360" s="1"/>
      <c r="HL360" s="1"/>
    </row>
    <row r="361" spans="1:220" s="14" customFormat="1" ht="74.75" customHeight="1" x14ac:dyDescent="0.15">
      <c r="A361" s="190" t="s">
        <v>177</v>
      </c>
      <c r="B361" s="191" t="s">
        <v>178</v>
      </c>
      <c r="C361" s="196"/>
      <c r="D361" s="197"/>
      <c r="E361" s="196"/>
      <c r="F361" s="196" t="str">
        <f t="shared" ref="F361:F369" si="17">IF(C361*E361=0,"",ROUND(C361*E361,2))</f>
        <v/>
      </c>
      <c r="G361" s="204"/>
      <c r="HF361" s="1"/>
      <c r="HG361" s="1"/>
      <c r="HH361" s="1"/>
      <c r="HI361" s="1"/>
      <c r="HJ361" s="1"/>
      <c r="HK361" s="1"/>
      <c r="HL361" s="1"/>
    </row>
    <row r="362" spans="1:220" s="14" customFormat="1" ht="74.75" customHeight="1" x14ac:dyDescent="0.15">
      <c r="A362" s="195" t="s">
        <v>179</v>
      </c>
      <c r="B362" s="192" t="s">
        <v>180</v>
      </c>
      <c r="C362" s="196">
        <v>6.36</v>
      </c>
      <c r="D362" s="197" t="s">
        <v>159</v>
      </c>
      <c r="E362" s="196"/>
      <c r="F362" s="196" t="str">
        <f t="shared" si="17"/>
        <v/>
      </c>
      <c r="G362" s="204"/>
      <c r="HF362" s="1"/>
      <c r="HG362" s="1"/>
      <c r="HH362" s="1"/>
      <c r="HI362" s="1"/>
      <c r="HJ362" s="1"/>
      <c r="HK362" s="1"/>
      <c r="HL362" s="1"/>
    </row>
    <row r="363" spans="1:220" s="14" customFormat="1" ht="74.75" customHeight="1" x14ac:dyDescent="0.15">
      <c r="A363" s="195" t="s">
        <v>181</v>
      </c>
      <c r="B363" s="192" t="s">
        <v>182</v>
      </c>
      <c r="C363" s="196">
        <v>19.309999999999999</v>
      </c>
      <c r="D363" s="197" t="s">
        <v>159</v>
      </c>
      <c r="E363" s="196"/>
      <c r="F363" s="196" t="str">
        <f t="shared" si="17"/>
        <v/>
      </c>
      <c r="G363" s="198"/>
      <c r="HF363" s="1"/>
      <c r="HG363" s="1"/>
      <c r="HH363" s="1"/>
      <c r="HI363" s="1"/>
      <c r="HJ363" s="1"/>
      <c r="HK363" s="1"/>
      <c r="HL363" s="1"/>
    </row>
    <row r="364" spans="1:220" s="14" customFormat="1" ht="74.75" customHeight="1" x14ac:dyDescent="0.15">
      <c r="A364" s="190" t="s">
        <v>183</v>
      </c>
      <c r="B364" s="191" t="s">
        <v>270</v>
      </c>
      <c r="C364" s="196"/>
      <c r="D364" s="197"/>
      <c r="E364" s="196"/>
      <c r="F364" s="196" t="str">
        <f t="shared" si="17"/>
        <v/>
      </c>
      <c r="G364" s="198"/>
      <c r="HF364" s="1"/>
      <c r="HG364" s="1"/>
      <c r="HH364" s="1"/>
      <c r="HI364" s="1"/>
      <c r="HJ364" s="1"/>
      <c r="HK364" s="1"/>
      <c r="HL364" s="1"/>
    </row>
    <row r="365" spans="1:220" s="14" customFormat="1" ht="74.75" customHeight="1" x14ac:dyDescent="0.15">
      <c r="A365" s="195" t="s">
        <v>185</v>
      </c>
      <c r="B365" s="192" t="s">
        <v>186</v>
      </c>
      <c r="C365" s="196">
        <v>8.66</v>
      </c>
      <c r="D365" s="197" t="s">
        <v>159</v>
      </c>
      <c r="E365" s="196"/>
      <c r="F365" s="196" t="str">
        <f t="shared" si="17"/>
        <v/>
      </c>
      <c r="G365" s="198"/>
      <c r="HF365" s="1"/>
      <c r="HG365" s="1"/>
      <c r="HH365" s="1"/>
      <c r="HI365" s="1"/>
      <c r="HJ365" s="1"/>
      <c r="HK365" s="1"/>
      <c r="HL365" s="1"/>
    </row>
    <row r="366" spans="1:220" s="14" customFormat="1" ht="74.75" customHeight="1" x14ac:dyDescent="0.15">
      <c r="A366" s="195" t="s">
        <v>187</v>
      </c>
      <c r="B366" s="192" t="s">
        <v>188</v>
      </c>
      <c r="C366" s="196">
        <f>(3*0.25)*2</f>
        <v>1.5</v>
      </c>
      <c r="D366" s="197" t="s">
        <v>159</v>
      </c>
      <c r="E366" s="196"/>
      <c r="F366" s="196" t="str">
        <f t="shared" si="17"/>
        <v/>
      </c>
      <c r="G366" s="198"/>
      <c r="HF366" s="1"/>
      <c r="HG366" s="1"/>
      <c r="HH366" s="1"/>
      <c r="HI366" s="1"/>
      <c r="HJ366" s="1"/>
      <c r="HK366" s="1"/>
      <c r="HL366" s="1"/>
    </row>
    <row r="367" spans="1:220" s="14" customFormat="1" ht="74.75" customHeight="1" x14ac:dyDescent="0.15">
      <c r="A367" s="195" t="s">
        <v>189</v>
      </c>
      <c r="B367" s="192" t="s">
        <v>190</v>
      </c>
      <c r="C367" s="196">
        <f>SUM(C365:C366)</f>
        <v>10.16</v>
      </c>
      <c r="D367" s="197" t="s">
        <v>159</v>
      </c>
      <c r="E367" s="196"/>
      <c r="F367" s="196" t="str">
        <f t="shared" si="17"/>
        <v/>
      </c>
      <c r="G367" s="198"/>
      <c r="HF367" s="1"/>
      <c r="HG367" s="1"/>
      <c r="HH367" s="1"/>
      <c r="HI367" s="1"/>
      <c r="HJ367" s="1"/>
      <c r="HK367" s="1"/>
      <c r="HL367" s="1"/>
    </row>
    <row r="368" spans="1:220" s="14" customFormat="1" ht="74.75" customHeight="1" x14ac:dyDescent="0.15">
      <c r="A368" s="195" t="s">
        <v>191</v>
      </c>
      <c r="B368" s="192" t="s">
        <v>192</v>
      </c>
      <c r="C368" s="196">
        <v>38.619999999999997</v>
      </c>
      <c r="D368" s="197" t="s">
        <v>159</v>
      </c>
      <c r="E368" s="196"/>
      <c r="F368" s="196" t="str">
        <f t="shared" si="17"/>
        <v/>
      </c>
      <c r="G368" s="198"/>
      <c r="HF368" s="1"/>
      <c r="HG368" s="1"/>
      <c r="HH368" s="1"/>
      <c r="HI368" s="1"/>
      <c r="HJ368" s="1"/>
      <c r="HK368" s="1"/>
      <c r="HL368" s="1"/>
    </row>
    <row r="369" spans="1:220" s="14" customFormat="1" ht="74.75" customHeight="1" x14ac:dyDescent="0.15">
      <c r="A369" s="195" t="s">
        <v>193</v>
      </c>
      <c r="B369" s="192" t="s">
        <v>194</v>
      </c>
      <c r="C369" s="196">
        <v>32.6</v>
      </c>
      <c r="D369" s="197" t="s">
        <v>195</v>
      </c>
      <c r="E369" s="196"/>
      <c r="F369" s="196" t="str">
        <f t="shared" si="17"/>
        <v/>
      </c>
      <c r="G369" s="198"/>
      <c r="HF369" s="1"/>
      <c r="HG369" s="1"/>
      <c r="HH369" s="1"/>
      <c r="HI369" s="1"/>
      <c r="HJ369" s="1"/>
      <c r="HK369" s="1"/>
      <c r="HL369" s="1"/>
    </row>
    <row r="370" spans="1:220" s="14" customFormat="1" ht="74.75" customHeight="1" x14ac:dyDescent="0.15">
      <c r="A370" s="190" t="s">
        <v>196</v>
      </c>
      <c r="B370" s="191" t="s">
        <v>197</v>
      </c>
      <c r="C370" s="196"/>
      <c r="D370" s="197"/>
      <c r="E370" s="196"/>
      <c r="F370" s="196"/>
      <c r="G370" s="198"/>
      <c r="HF370" s="1"/>
      <c r="HG370" s="1"/>
      <c r="HH370" s="1"/>
      <c r="HI370" s="1"/>
      <c r="HJ370" s="1"/>
      <c r="HK370" s="1"/>
      <c r="HL370" s="1"/>
    </row>
    <row r="371" spans="1:220" s="14" customFormat="1" ht="74.75" customHeight="1" x14ac:dyDescent="0.15">
      <c r="A371" s="195" t="s">
        <v>198</v>
      </c>
      <c r="B371" s="192" t="s">
        <v>271</v>
      </c>
      <c r="C371" s="196">
        <v>6.9</v>
      </c>
      <c r="D371" s="197" t="s">
        <v>159</v>
      </c>
      <c r="E371" s="196"/>
      <c r="F371" s="196" t="str">
        <f t="shared" ref="F371:F377" si="18">IF(C371*E371=0,"",ROUND(C371*E371,2))</f>
        <v/>
      </c>
      <c r="G371" s="198"/>
      <c r="HF371" s="1"/>
      <c r="HG371" s="1"/>
      <c r="HH371" s="1"/>
      <c r="HI371" s="1"/>
      <c r="HJ371" s="1"/>
      <c r="HK371" s="1"/>
      <c r="HL371" s="1"/>
    </row>
    <row r="372" spans="1:220" s="14" customFormat="1" ht="74.75" customHeight="1" x14ac:dyDescent="0.15">
      <c r="A372" s="195" t="s">
        <v>199</v>
      </c>
      <c r="B372" s="192" t="s">
        <v>272</v>
      </c>
      <c r="C372" s="196">
        <v>6.9</v>
      </c>
      <c r="D372" s="197" t="s">
        <v>159</v>
      </c>
      <c r="E372" s="196"/>
      <c r="F372" s="196" t="str">
        <f t="shared" si="18"/>
        <v/>
      </c>
      <c r="G372" s="198"/>
      <c r="HF372" s="1"/>
      <c r="HG372" s="1"/>
      <c r="HH372" s="1"/>
      <c r="HI372" s="1"/>
      <c r="HJ372" s="1"/>
      <c r="HK372" s="1"/>
      <c r="HL372" s="1"/>
    </row>
    <row r="373" spans="1:220" s="14" customFormat="1" ht="74.75" customHeight="1" x14ac:dyDescent="0.15">
      <c r="A373" s="190" t="s">
        <v>201</v>
      </c>
      <c r="B373" s="191" t="s">
        <v>307</v>
      </c>
      <c r="C373" s="196"/>
      <c r="D373" s="197"/>
      <c r="E373" s="196"/>
      <c r="F373" s="196" t="str">
        <f t="shared" si="18"/>
        <v/>
      </c>
      <c r="G373" s="204"/>
      <c r="HF373" s="1"/>
      <c r="HG373" s="1"/>
      <c r="HH373" s="1"/>
      <c r="HI373" s="1"/>
      <c r="HJ373" s="1"/>
      <c r="HK373" s="1"/>
      <c r="HL373" s="1"/>
    </row>
    <row r="374" spans="1:220" s="14" customFormat="1" ht="74.75" customHeight="1" x14ac:dyDescent="0.15">
      <c r="A374" s="195" t="s">
        <v>203</v>
      </c>
      <c r="B374" s="192" t="s">
        <v>204</v>
      </c>
      <c r="C374" s="196">
        <f>(C346+0.5*2)+(D346+0.5*2)*(0.4)</f>
        <v>1.4</v>
      </c>
      <c r="D374" s="197" t="s">
        <v>195</v>
      </c>
      <c r="E374" s="196"/>
      <c r="F374" s="196" t="str">
        <f t="shared" si="18"/>
        <v/>
      </c>
      <c r="G374" s="204"/>
      <c r="HF374" s="1"/>
      <c r="HG374" s="1"/>
      <c r="HH374" s="1"/>
      <c r="HI374" s="1"/>
      <c r="HJ374" s="1"/>
      <c r="HK374" s="1"/>
      <c r="HL374" s="1"/>
    </row>
    <row r="375" spans="1:220" s="14" customFormat="1" ht="74.75" customHeight="1" x14ac:dyDescent="0.15">
      <c r="A375" s="195" t="s">
        <v>205</v>
      </c>
      <c r="B375" s="192" t="s">
        <v>206</v>
      </c>
      <c r="C375" s="196">
        <f>C374*0.2*1.5</f>
        <v>0.41999999999999993</v>
      </c>
      <c r="D375" s="197" t="s">
        <v>162</v>
      </c>
      <c r="E375" s="196"/>
      <c r="F375" s="196" t="str">
        <f t="shared" si="18"/>
        <v/>
      </c>
      <c r="G375" s="204"/>
      <c r="HF375" s="1"/>
      <c r="HG375" s="1"/>
      <c r="HH375" s="1"/>
      <c r="HI375" s="1"/>
      <c r="HJ375" s="1"/>
      <c r="HK375" s="1"/>
      <c r="HL375" s="1"/>
    </row>
    <row r="376" spans="1:220" s="14" customFormat="1" ht="74.75" customHeight="1" x14ac:dyDescent="0.15">
      <c r="A376" s="195" t="s">
        <v>207</v>
      </c>
      <c r="B376" s="192" t="s">
        <v>208</v>
      </c>
      <c r="C376" s="196">
        <f>C374*1.5</f>
        <v>2.0999999999999996</v>
      </c>
      <c r="D376" s="197" t="s">
        <v>159</v>
      </c>
      <c r="E376" s="196"/>
      <c r="F376" s="196" t="str">
        <f t="shared" si="18"/>
        <v/>
      </c>
      <c r="G376" s="204"/>
      <c r="HF376" s="1"/>
      <c r="HG376" s="1"/>
      <c r="HH376" s="1"/>
      <c r="HI376" s="1"/>
      <c r="HJ376" s="1"/>
      <c r="HK376" s="1"/>
      <c r="HL376" s="1"/>
    </row>
    <row r="377" spans="1:220" s="14" customFormat="1" ht="74.75" customHeight="1" x14ac:dyDescent="0.15">
      <c r="A377" s="195" t="s">
        <v>209</v>
      </c>
      <c r="B377" s="192" t="s">
        <v>210</v>
      </c>
      <c r="C377" s="196">
        <f>C374</f>
        <v>1.4</v>
      </c>
      <c r="D377" s="197" t="s">
        <v>195</v>
      </c>
      <c r="E377" s="196"/>
      <c r="F377" s="196" t="str">
        <f t="shared" si="18"/>
        <v/>
      </c>
      <c r="G377" s="198"/>
      <c r="HF377" s="1"/>
      <c r="HG377" s="1"/>
      <c r="HH377" s="1"/>
      <c r="HI377" s="1"/>
      <c r="HJ377" s="1"/>
      <c r="HK377" s="1"/>
      <c r="HL377" s="1"/>
    </row>
    <row r="378" spans="1:220" s="14" customFormat="1" ht="74.75" customHeight="1" x14ac:dyDescent="0.15">
      <c r="A378" s="190" t="s">
        <v>211</v>
      </c>
      <c r="B378" s="191" t="s">
        <v>212</v>
      </c>
      <c r="C378" s="196"/>
      <c r="D378" s="197"/>
      <c r="E378" s="196"/>
      <c r="F378" s="196"/>
      <c r="G378" s="198"/>
      <c r="HF378" s="1"/>
      <c r="HG378" s="1"/>
      <c r="HH378" s="1"/>
      <c r="HI378" s="1"/>
      <c r="HJ378" s="1"/>
      <c r="HK378" s="1"/>
      <c r="HL378" s="1"/>
    </row>
    <row r="379" spans="1:220" s="14" customFormat="1" ht="74.75" customHeight="1" x14ac:dyDescent="0.15">
      <c r="A379" s="195" t="s">
        <v>213</v>
      </c>
      <c r="B379" s="192" t="s">
        <v>214</v>
      </c>
      <c r="C379" s="196">
        <f>(1*1.6+0.6*0.6)</f>
        <v>1.96</v>
      </c>
      <c r="D379" s="197" t="s">
        <v>159</v>
      </c>
      <c r="E379" s="196"/>
      <c r="F379" s="196" t="str">
        <f>IF(C379*E379=0,"",ROUND(C379*E379,2))</f>
        <v/>
      </c>
      <c r="G379" s="198"/>
      <c r="HF379" s="1"/>
      <c r="HG379" s="1"/>
      <c r="HH379" s="1"/>
      <c r="HI379" s="1"/>
      <c r="HJ379" s="1"/>
      <c r="HK379" s="1"/>
      <c r="HL379" s="1"/>
    </row>
    <row r="380" spans="1:220" s="14" customFormat="1" ht="74.75" customHeight="1" x14ac:dyDescent="0.15">
      <c r="A380" s="195" t="s">
        <v>215</v>
      </c>
      <c r="B380" s="192" t="s">
        <v>216</v>
      </c>
      <c r="C380" s="196">
        <v>1</v>
      </c>
      <c r="D380" s="197" t="s">
        <v>8</v>
      </c>
      <c r="E380" s="196"/>
      <c r="F380" s="196" t="str">
        <f>IF(C380*E380=0,"",ROUND(C380*E380,2))</f>
        <v/>
      </c>
      <c r="G380" s="198"/>
      <c r="HF380" s="1"/>
      <c r="HG380" s="1"/>
      <c r="HH380" s="1"/>
      <c r="HI380" s="1"/>
      <c r="HJ380" s="1"/>
      <c r="HK380" s="1"/>
      <c r="HL380" s="1"/>
    </row>
    <row r="381" spans="1:220" s="14" customFormat="1" ht="74.75" customHeight="1" x14ac:dyDescent="0.15">
      <c r="A381" s="190" t="s">
        <v>276</v>
      </c>
      <c r="B381" s="191" t="s">
        <v>277</v>
      </c>
      <c r="C381" s="196"/>
      <c r="D381" s="197"/>
      <c r="E381" s="196"/>
      <c r="F381" s="196" t="str">
        <f>IF(C381*E381=0,"",ROUND(C381*E381,2))</f>
        <v/>
      </c>
      <c r="G381" s="198"/>
      <c r="HF381" s="1"/>
      <c r="HG381" s="1"/>
      <c r="HH381" s="1"/>
      <c r="HI381" s="1"/>
      <c r="HJ381" s="1"/>
      <c r="HK381" s="1"/>
      <c r="HL381" s="1"/>
    </row>
    <row r="382" spans="1:220" s="14" customFormat="1" ht="74.75" customHeight="1" x14ac:dyDescent="0.15">
      <c r="A382" s="199" t="s">
        <v>219</v>
      </c>
      <c r="B382" s="200" t="s">
        <v>220</v>
      </c>
      <c r="C382" s="201">
        <f>C379*10.76</f>
        <v>21.089600000000001</v>
      </c>
      <c r="D382" s="202" t="s">
        <v>221</v>
      </c>
      <c r="E382" s="201"/>
      <c r="F382" s="201" t="str">
        <f>IF(C382*E382=0,"",ROUND(C382*E382,2))</f>
        <v/>
      </c>
      <c r="G382" s="203"/>
      <c r="HF382" s="1"/>
      <c r="HG382" s="1"/>
      <c r="HH382" s="1"/>
      <c r="HI382" s="1"/>
      <c r="HJ382" s="1"/>
      <c r="HK382" s="1"/>
      <c r="HL382" s="1"/>
    </row>
    <row r="383" spans="1:220" s="14" customFormat="1" ht="74.75" customHeight="1" x14ac:dyDescent="0.15">
      <c r="A383" s="195"/>
      <c r="B383" s="192"/>
      <c r="C383" s="196"/>
      <c r="D383" s="197"/>
      <c r="E383" s="196"/>
      <c r="F383" s="196"/>
      <c r="G383" s="198"/>
      <c r="HF383" s="1"/>
      <c r="HG383" s="1"/>
      <c r="HH383" s="1"/>
      <c r="HI383" s="1"/>
      <c r="HJ383" s="1"/>
      <c r="HK383" s="1"/>
      <c r="HL383" s="1"/>
    </row>
    <row r="384" spans="1:220" s="14" customFormat="1" ht="74.75" customHeight="1" x14ac:dyDescent="0.15">
      <c r="A384" s="190" t="s">
        <v>222</v>
      </c>
      <c r="B384" s="191" t="s">
        <v>278</v>
      </c>
      <c r="C384" s="196"/>
      <c r="D384" s="197"/>
      <c r="E384" s="196"/>
      <c r="F384" s="196"/>
      <c r="G384" s="198"/>
      <c r="HF384" s="1"/>
      <c r="HG384" s="1"/>
      <c r="HH384" s="1"/>
      <c r="HI384" s="1"/>
      <c r="HJ384" s="1"/>
      <c r="HK384" s="1"/>
      <c r="HL384" s="1"/>
    </row>
    <row r="385" spans="1:220" s="14" customFormat="1" ht="74.75" customHeight="1" x14ac:dyDescent="0.15">
      <c r="A385" s="195" t="s">
        <v>224</v>
      </c>
      <c r="B385" s="192" t="s">
        <v>225</v>
      </c>
      <c r="C385" s="196">
        <f>C371</f>
        <v>6.9</v>
      </c>
      <c r="D385" s="197" t="s">
        <v>159</v>
      </c>
      <c r="E385" s="196"/>
      <c r="F385" s="196">
        <f>ROUND(C385*E385,2)</f>
        <v>0</v>
      </c>
      <c r="G385" s="198"/>
      <c r="HF385" s="1"/>
      <c r="HG385" s="1"/>
      <c r="HH385" s="1"/>
      <c r="HI385" s="1"/>
      <c r="HJ385" s="1"/>
      <c r="HK385" s="1"/>
      <c r="HL385" s="1"/>
    </row>
    <row r="386" spans="1:220" s="14" customFormat="1" ht="74.75" customHeight="1" x14ac:dyDescent="0.15">
      <c r="A386" s="195" t="s">
        <v>226</v>
      </c>
      <c r="B386" s="192" t="s">
        <v>227</v>
      </c>
      <c r="C386" s="196">
        <v>10.6</v>
      </c>
      <c r="D386" s="197" t="s">
        <v>195</v>
      </c>
      <c r="E386" s="196"/>
      <c r="F386" s="196">
        <f>ROUND(C386*E386,2)</f>
        <v>0</v>
      </c>
      <c r="G386" s="198"/>
      <c r="HF386" s="1"/>
      <c r="HG386" s="1"/>
      <c r="HH386" s="1"/>
      <c r="HI386" s="1"/>
      <c r="HJ386" s="1"/>
      <c r="HK386" s="1"/>
      <c r="HL386" s="1"/>
    </row>
    <row r="387" spans="1:220" s="14" customFormat="1" ht="74.75" customHeight="1" x14ac:dyDescent="0.15">
      <c r="A387" s="195" t="s">
        <v>228</v>
      </c>
      <c r="B387" s="192" t="s">
        <v>229</v>
      </c>
      <c r="C387" s="196">
        <f>C385</f>
        <v>6.9</v>
      </c>
      <c r="D387" s="197" t="s">
        <v>159</v>
      </c>
      <c r="E387" s="196"/>
      <c r="F387" s="196">
        <f>ROUND(C387*E387,2)</f>
        <v>0</v>
      </c>
      <c r="G387" s="198"/>
      <c r="HF387" s="1"/>
      <c r="HG387" s="1"/>
      <c r="HH387" s="1"/>
      <c r="HI387" s="1"/>
      <c r="HJ387" s="1"/>
      <c r="HK387" s="1"/>
      <c r="HL387" s="1"/>
    </row>
    <row r="388" spans="1:220" s="14" customFormat="1" ht="74.75" customHeight="1" x14ac:dyDescent="0.15">
      <c r="A388" s="190" t="s">
        <v>230</v>
      </c>
      <c r="B388" s="191" t="s">
        <v>279</v>
      </c>
      <c r="C388" s="196"/>
      <c r="D388" s="197"/>
      <c r="E388" s="196"/>
      <c r="F388" s="196" t="str">
        <f>IF(C388*E388=0,"",ROUND(C388*E388,2))</f>
        <v/>
      </c>
      <c r="G388" s="198"/>
      <c r="HF388" s="1"/>
      <c r="HG388" s="1"/>
      <c r="HH388" s="1"/>
      <c r="HI388" s="1"/>
      <c r="HJ388" s="1"/>
      <c r="HK388" s="1"/>
      <c r="HL388" s="1"/>
    </row>
    <row r="389" spans="1:220" s="14" customFormat="1" ht="74.75" customHeight="1" x14ac:dyDescent="0.15">
      <c r="A389" s="195" t="s">
        <v>232</v>
      </c>
      <c r="B389" s="192" t="s">
        <v>280</v>
      </c>
      <c r="C389" s="196">
        <f>C367+C368</f>
        <v>48.78</v>
      </c>
      <c r="D389" s="197" t="s">
        <v>159</v>
      </c>
      <c r="E389" s="196"/>
      <c r="F389" s="196" t="str">
        <f>IF(C389*E389=0,"",ROUND(C389*E389,2))</f>
        <v/>
      </c>
      <c r="G389" s="198"/>
      <c r="HF389" s="1"/>
      <c r="HG389" s="1"/>
      <c r="HH389" s="1"/>
      <c r="HI389" s="1"/>
      <c r="HJ389" s="1"/>
      <c r="HK389" s="1"/>
      <c r="HL389" s="1"/>
    </row>
    <row r="390" spans="1:220" s="14" customFormat="1" ht="74.75" customHeight="1" x14ac:dyDescent="0.15">
      <c r="A390" s="195" t="s">
        <v>234</v>
      </c>
      <c r="B390" s="192" t="s">
        <v>235</v>
      </c>
      <c r="C390" s="196">
        <f>C389</f>
        <v>48.78</v>
      </c>
      <c r="D390" s="197" t="s">
        <v>159</v>
      </c>
      <c r="E390" s="196"/>
      <c r="F390" s="196" t="str">
        <f>IF(C390*E390=0,"",ROUND(C390*E390,2))</f>
        <v/>
      </c>
      <c r="G390" s="198"/>
      <c r="HF390" s="1"/>
      <c r="HG390" s="1"/>
      <c r="HH390" s="1"/>
      <c r="HI390" s="1"/>
      <c r="HJ390" s="1"/>
      <c r="HK390" s="1"/>
      <c r="HL390" s="1"/>
    </row>
    <row r="391" spans="1:220" s="14" customFormat="1" ht="74.75" customHeight="1" x14ac:dyDescent="0.15">
      <c r="A391" s="195" t="s">
        <v>236</v>
      </c>
      <c r="B391" s="192" t="s">
        <v>237</v>
      </c>
      <c r="C391" s="196">
        <v>1</v>
      </c>
      <c r="D391" s="197" t="s">
        <v>46</v>
      </c>
      <c r="E391" s="196"/>
      <c r="F391" s="196" t="str">
        <f>IF(C391*E391=0,"",ROUND(C391*E391,2))</f>
        <v/>
      </c>
      <c r="G391" s="198">
        <f>SUM(F348:F391)</f>
        <v>0</v>
      </c>
      <c r="HF391" s="1"/>
      <c r="HG391" s="1"/>
      <c r="HH391" s="1"/>
      <c r="HI391" s="1"/>
      <c r="HJ391" s="1"/>
      <c r="HK391" s="1"/>
      <c r="HL391" s="1"/>
    </row>
    <row r="392" spans="1:220" s="14" customFormat="1" ht="74.75" customHeight="1" x14ac:dyDescent="0.15">
      <c r="A392" s="195"/>
      <c r="B392" s="192"/>
      <c r="C392" s="196"/>
      <c r="D392" s="197"/>
      <c r="E392" s="196"/>
      <c r="F392" s="196"/>
      <c r="G392" s="198"/>
      <c r="HF392" s="1"/>
      <c r="HG392" s="1"/>
      <c r="HH392" s="1"/>
      <c r="HI392" s="1"/>
      <c r="HJ392" s="1"/>
      <c r="HK392" s="1"/>
      <c r="HL392" s="1"/>
    </row>
    <row r="393" spans="1:220" s="14" customFormat="1" ht="74.75" customHeight="1" x14ac:dyDescent="0.15">
      <c r="A393" s="205"/>
      <c r="B393" s="350" t="s">
        <v>308</v>
      </c>
      <c r="C393" s="350"/>
      <c r="D393" s="207"/>
      <c r="E393" s="208"/>
      <c r="F393" s="209"/>
      <c r="G393" s="210">
        <f>SUM(G269:G391)</f>
        <v>0</v>
      </c>
      <c r="HF393" s="1"/>
      <c r="HG393" s="1"/>
      <c r="HH393" s="1"/>
      <c r="HI393" s="1"/>
      <c r="HJ393" s="1"/>
      <c r="HK393" s="1"/>
      <c r="HL393" s="1"/>
    </row>
    <row r="394" spans="1:220" s="14" customFormat="1" ht="74.75" customHeight="1" x14ac:dyDescent="0.15">
      <c r="A394" s="82" t="s">
        <v>309</v>
      </c>
      <c r="B394" s="83" t="s">
        <v>310</v>
      </c>
      <c r="C394" s="84"/>
      <c r="D394" s="85"/>
      <c r="E394" s="86"/>
      <c r="F394" s="87"/>
      <c r="G394" s="88"/>
      <c r="HF394" s="1"/>
      <c r="HG394" s="1"/>
      <c r="HH394" s="1"/>
      <c r="HI394" s="1"/>
      <c r="HJ394" s="1"/>
      <c r="HK394" s="1"/>
      <c r="HL394" s="1"/>
    </row>
    <row r="395" spans="1:220" s="14" customFormat="1" ht="92" customHeight="1" x14ac:dyDescent="0.15">
      <c r="A395" s="89" t="s">
        <v>16</v>
      </c>
      <c r="B395" s="90" t="s">
        <v>311</v>
      </c>
      <c r="C395" s="91"/>
      <c r="D395" s="92"/>
      <c r="E395" s="93"/>
      <c r="F395" s="91"/>
      <c r="G395" s="94"/>
      <c r="HF395" s="1"/>
      <c r="HG395" s="1"/>
      <c r="HH395" s="1"/>
      <c r="HI395" s="1"/>
      <c r="HJ395" s="1"/>
      <c r="HK395" s="1"/>
      <c r="HL395" s="1"/>
    </row>
    <row r="396" spans="1:220" s="14" customFormat="1" ht="74.75" customHeight="1" x14ac:dyDescent="0.15">
      <c r="A396" s="95" t="s">
        <v>18</v>
      </c>
      <c r="B396" s="96" t="s">
        <v>19</v>
      </c>
      <c r="C396" s="93">
        <v>225</v>
      </c>
      <c r="D396" s="92" t="s">
        <v>20</v>
      </c>
      <c r="E396" s="93"/>
      <c r="F396" s="91"/>
      <c r="G396" s="94"/>
      <c r="HF396" s="1"/>
      <c r="HG396" s="1"/>
      <c r="HH396" s="1"/>
      <c r="HI396" s="1"/>
      <c r="HJ396" s="1"/>
      <c r="HK396" s="1"/>
      <c r="HL396" s="1"/>
    </row>
    <row r="397" spans="1:220" s="14" customFormat="1" ht="74.75" customHeight="1" x14ac:dyDescent="0.15">
      <c r="A397" s="97" t="s">
        <v>21</v>
      </c>
      <c r="B397" s="96" t="s">
        <v>22</v>
      </c>
      <c r="C397" s="93">
        <v>225</v>
      </c>
      <c r="D397" s="92" t="s">
        <v>20</v>
      </c>
      <c r="E397" s="93"/>
      <c r="F397" s="91"/>
      <c r="G397" s="94"/>
      <c r="HF397" s="1"/>
      <c r="HG397" s="1"/>
      <c r="HH397" s="1"/>
      <c r="HI397" s="1"/>
      <c r="HJ397" s="1"/>
      <c r="HK397" s="1"/>
      <c r="HL397" s="1"/>
    </row>
    <row r="398" spans="1:220" s="14" customFormat="1" ht="74.75" customHeight="1" x14ac:dyDescent="0.15">
      <c r="A398" s="95" t="s">
        <v>23</v>
      </c>
      <c r="B398" s="96" t="s">
        <v>24</v>
      </c>
      <c r="C398" s="93">
        <v>80</v>
      </c>
      <c r="D398" s="92" t="s">
        <v>20</v>
      </c>
      <c r="E398" s="93"/>
      <c r="F398" s="91"/>
      <c r="G398" s="94"/>
      <c r="HF398" s="1"/>
      <c r="HG398" s="1"/>
      <c r="HH398" s="1"/>
      <c r="HI398" s="1"/>
      <c r="HJ398" s="1"/>
      <c r="HK398" s="1"/>
      <c r="HL398" s="1"/>
    </row>
    <row r="399" spans="1:220" s="14" customFormat="1" ht="74.75" customHeight="1" x14ac:dyDescent="0.15">
      <c r="A399" s="95" t="s">
        <v>25</v>
      </c>
      <c r="B399" s="96" t="s">
        <v>26</v>
      </c>
      <c r="C399" s="93">
        <v>1</v>
      </c>
      <c r="D399" s="92" t="s">
        <v>8</v>
      </c>
      <c r="E399" s="93"/>
      <c r="F399" s="91"/>
      <c r="G399" s="94"/>
      <c r="HF399" s="1"/>
      <c r="HG399" s="1"/>
      <c r="HH399" s="1"/>
      <c r="HI399" s="1"/>
      <c r="HJ399" s="1"/>
      <c r="HK399" s="1"/>
      <c r="HL399" s="1"/>
    </row>
    <row r="400" spans="1:220" s="14" customFormat="1" ht="74.75" customHeight="1" x14ac:dyDescent="0.15">
      <c r="A400" s="97" t="s">
        <v>27</v>
      </c>
      <c r="B400" s="96" t="s">
        <v>28</v>
      </c>
      <c r="C400" s="93">
        <v>225</v>
      </c>
      <c r="D400" s="92" t="s">
        <v>20</v>
      </c>
      <c r="E400" s="93"/>
      <c r="F400" s="91"/>
      <c r="G400" s="94"/>
      <c r="HF400" s="1"/>
      <c r="HG400" s="1"/>
      <c r="HH400" s="1"/>
      <c r="HI400" s="1"/>
      <c r="HJ400" s="1"/>
      <c r="HK400" s="1"/>
      <c r="HL400" s="1"/>
    </row>
    <row r="401" spans="1:220" s="14" customFormat="1" ht="74.75" customHeight="1" x14ac:dyDescent="0.15">
      <c r="A401" s="97" t="s">
        <v>29</v>
      </c>
      <c r="B401" s="96" t="s">
        <v>30</v>
      </c>
      <c r="C401" s="93">
        <v>1</v>
      </c>
      <c r="D401" s="92" t="s">
        <v>8</v>
      </c>
      <c r="E401" s="93"/>
      <c r="F401" s="91"/>
      <c r="G401" s="94"/>
      <c r="HF401" s="1"/>
      <c r="HG401" s="1"/>
      <c r="HH401" s="1"/>
      <c r="HI401" s="1"/>
      <c r="HJ401" s="1"/>
      <c r="HK401" s="1"/>
      <c r="HL401" s="1"/>
    </row>
    <row r="402" spans="1:220" s="14" customFormat="1" ht="74.75" customHeight="1" x14ac:dyDescent="0.15">
      <c r="A402" s="117" t="s">
        <v>31</v>
      </c>
      <c r="B402" s="118" t="s">
        <v>32</v>
      </c>
      <c r="C402" s="230">
        <v>1</v>
      </c>
      <c r="D402" s="231" t="s">
        <v>8</v>
      </c>
      <c r="E402" s="230"/>
      <c r="F402" s="232"/>
      <c r="G402" s="218">
        <f>SUM(F396:F402)</f>
        <v>0</v>
      </c>
      <c r="HF402" s="1"/>
      <c r="HG402" s="1"/>
      <c r="HH402" s="1"/>
      <c r="HI402" s="1"/>
      <c r="HJ402" s="1"/>
      <c r="HK402" s="1"/>
      <c r="HL402" s="1"/>
    </row>
    <row r="403" spans="1:220" s="14" customFormat="1" ht="74.75" customHeight="1" x14ac:dyDescent="0.15">
      <c r="A403" s="97"/>
      <c r="B403" s="96"/>
      <c r="C403" s="93"/>
      <c r="D403" s="92"/>
      <c r="E403" s="93"/>
      <c r="F403" s="91"/>
      <c r="G403" s="94"/>
      <c r="HF403" s="1"/>
      <c r="HG403" s="1"/>
      <c r="HH403" s="1"/>
      <c r="HI403" s="1"/>
      <c r="HJ403" s="1"/>
      <c r="HK403" s="1"/>
      <c r="HL403" s="1"/>
    </row>
    <row r="404" spans="1:220" s="14" customFormat="1" ht="74.75" customHeight="1" x14ac:dyDescent="0.15">
      <c r="A404" s="100" t="s">
        <v>33</v>
      </c>
      <c r="B404" s="101" t="s">
        <v>242</v>
      </c>
      <c r="C404" s="102"/>
      <c r="D404" s="103"/>
      <c r="E404" s="104"/>
      <c r="F404" s="105"/>
      <c r="G404" s="106"/>
      <c r="HF404" s="1"/>
      <c r="HG404" s="1"/>
      <c r="HH404" s="1"/>
      <c r="HI404" s="1"/>
      <c r="HJ404" s="1"/>
      <c r="HK404" s="1"/>
      <c r="HL404" s="1"/>
    </row>
    <row r="405" spans="1:220" s="14" customFormat="1" ht="74.75" customHeight="1" x14ac:dyDescent="0.15">
      <c r="A405" s="108" t="s">
        <v>35</v>
      </c>
      <c r="B405" s="134" t="s">
        <v>36</v>
      </c>
      <c r="C405" s="102"/>
      <c r="D405" s="103"/>
      <c r="E405" s="104"/>
      <c r="F405" s="105"/>
      <c r="G405" s="106"/>
      <c r="HF405" s="1"/>
      <c r="HG405" s="1"/>
      <c r="HH405" s="1"/>
      <c r="HI405" s="1"/>
      <c r="HJ405" s="1"/>
      <c r="HK405" s="1"/>
      <c r="HL405" s="1"/>
    </row>
    <row r="406" spans="1:220" s="14" customFormat="1" ht="74.75" customHeight="1" x14ac:dyDescent="0.15">
      <c r="A406" s="97" t="s">
        <v>37</v>
      </c>
      <c r="B406" s="96" t="s">
        <v>285</v>
      </c>
      <c r="C406" s="110">
        <v>1</v>
      </c>
      <c r="D406" s="111" t="s">
        <v>8</v>
      </c>
      <c r="E406" s="86"/>
      <c r="F406" s="112"/>
      <c r="G406" s="113"/>
      <c r="HF406" s="1"/>
      <c r="HG406" s="1"/>
      <c r="HH406" s="1"/>
      <c r="HI406" s="1"/>
      <c r="HJ406" s="1"/>
      <c r="HK406" s="1"/>
      <c r="HL406" s="1"/>
    </row>
    <row r="407" spans="1:220" s="14" customFormat="1" ht="74.75" customHeight="1" x14ac:dyDescent="0.15">
      <c r="A407" s="97" t="s">
        <v>38</v>
      </c>
      <c r="B407" s="96" t="s">
        <v>39</v>
      </c>
      <c r="C407" s="110">
        <v>325</v>
      </c>
      <c r="D407" s="111" t="s">
        <v>20</v>
      </c>
      <c r="E407" s="86"/>
      <c r="F407" s="112"/>
      <c r="G407" s="94"/>
      <c r="HF407" s="1"/>
      <c r="HG407" s="1"/>
      <c r="HH407" s="1"/>
      <c r="HI407" s="1"/>
      <c r="HJ407" s="1"/>
      <c r="HK407" s="1"/>
      <c r="HL407" s="1"/>
    </row>
    <row r="408" spans="1:220" s="14" customFormat="1" ht="74.75" customHeight="1" x14ac:dyDescent="0.15">
      <c r="A408" s="97" t="s">
        <v>40</v>
      </c>
      <c r="B408" s="96" t="s">
        <v>41</v>
      </c>
      <c r="C408" s="110">
        <v>1</v>
      </c>
      <c r="D408" s="111" t="s">
        <v>8</v>
      </c>
      <c r="E408" s="114"/>
      <c r="F408" s="112"/>
      <c r="G408" s="94"/>
      <c r="HF408" s="1"/>
      <c r="HG408" s="1"/>
      <c r="HH408" s="1"/>
      <c r="HI408" s="1"/>
      <c r="HJ408" s="1"/>
      <c r="HK408" s="1"/>
      <c r="HL408" s="1"/>
    </row>
    <row r="409" spans="1:220" s="14" customFormat="1" ht="74.75" customHeight="1" x14ac:dyDescent="0.15">
      <c r="A409" s="97" t="s">
        <v>42</v>
      </c>
      <c r="B409" s="96" t="s">
        <v>43</v>
      </c>
      <c r="C409" s="110">
        <v>1</v>
      </c>
      <c r="D409" s="111" t="s">
        <v>8</v>
      </c>
      <c r="E409" s="86"/>
      <c r="F409" s="112"/>
      <c r="G409" s="94"/>
      <c r="HF409" s="1"/>
      <c r="HG409" s="1"/>
      <c r="HH409" s="1"/>
      <c r="HI409" s="1"/>
      <c r="HJ409" s="1"/>
      <c r="HK409" s="1"/>
      <c r="HL409" s="1"/>
    </row>
    <row r="410" spans="1:220" s="14" customFormat="1" ht="74.75" customHeight="1" x14ac:dyDescent="0.15">
      <c r="A410" s="97" t="s">
        <v>44</v>
      </c>
      <c r="B410" s="96" t="s">
        <v>45</v>
      </c>
      <c r="C410" s="115">
        <v>1</v>
      </c>
      <c r="D410" s="103" t="s">
        <v>46</v>
      </c>
      <c r="E410" s="114"/>
      <c r="F410" s="116"/>
      <c r="G410" s="94"/>
      <c r="HF410" s="1"/>
      <c r="HG410" s="1"/>
      <c r="HH410" s="1"/>
      <c r="HI410" s="1"/>
      <c r="HJ410" s="1"/>
      <c r="HK410" s="1"/>
      <c r="HL410" s="1"/>
    </row>
    <row r="411" spans="1:220" s="14" customFormat="1" ht="74.75" customHeight="1" x14ac:dyDescent="0.15">
      <c r="A411" s="97" t="s">
        <v>47</v>
      </c>
      <c r="B411" s="96" t="s">
        <v>48</v>
      </c>
      <c r="C411" s="110">
        <v>1</v>
      </c>
      <c r="D411" s="111" t="s">
        <v>8</v>
      </c>
      <c r="E411" s="114"/>
      <c r="F411" s="112"/>
      <c r="G411" s="94"/>
      <c r="HF411" s="1"/>
      <c r="HG411" s="1"/>
      <c r="HH411" s="1"/>
      <c r="HI411" s="1"/>
      <c r="HJ411" s="1"/>
      <c r="HK411" s="1"/>
      <c r="HL411" s="1"/>
    </row>
    <row r="412" spans="1:220" s="14" customFormat="1" ht="74.75" customHeight="1" x14ac:dyDescent="0.15">
      <c r="A412" s="97" t="s">
        <v>49</v>
      </c>
      <c r="B412" s="96" t="s">
        <v>50</v>
      </c>
      <c r="C412" s="115">
        <v>3</v>
      </c>
      <c r="D412" s="103" t="s">
        <v>8</v>
      </c>
      <c r="E412" s="114"/>
      <c r="F412" s="116"/>
      <c r="G412" s="124"/>
      <c r="HF412" s="1"/>
      <c r="HG412" s="1"/>
      <c r="HH412" s="1"/>
      <c r="HI412" s="1"/>
      <c r="HJ412" s="1"/>
      <c r="HK412" s="1"/>
      <c r="HL412" s="1"/>
    </row>
    <row r="413" spans="1:220" s="14" customFormat="1" ht="74.75" customHeight="1" x14ac:dyDescent="0.15">
      <c r="A413" s="125" t="s">
        <v>51</v>
      </c>
      <c r="B413" s="96" t="s">
        <v>52</v>
      </c>
      <c r="C413" s="115">
        <v>3</v>
      </c>
      <c r="D413" s="103" t="s">
        <v>8</v>
      </c>
      <c r="E413" s="114"/>
      <c r="F413" s="116"/>
      <c r="G413" s="94"/>
      <c r="HF413" s="1"/>
      <c r="HG413" s="1"/>
      <c r="HH413" s="1"/>
      <c r="HI413" s="1"/>
      <c r="HJ413" s="1"/>
      <c r="HK413" s="1"/>
      <c r="HL413" s="1"/>
    </row>
    <row r="414" spans="1:220" s="14" customFormat="1" ht="74.75" customHeight="1" x14ac:dyDescent="0.15">
      <c r="A414" s="97" t="s">
        <v>53</v>
      </c>
      <c r="B414" s="96" t="s">
        <v>54</v>
      </c>
      <c r="C414" s="115">
        <v>1</v>
      </c>
      <c r="D414" s="103" t="s">
        <v>8</v>
      </c>
      <c r="E414" s="114"/>
      <c r="F414" s="116"/>
      <c r="G414" s="94"/>
      <c r="HF414" s="1"/>
      <c r="HG414" s="1"/>
      <c r="HH414" s="1"/>
      <c r="HI414" s="1"/>
      <c r="HJ414" s="1"/>
      <c r="HK414" s="1"/>
      <c r="HL414" s="1"/>
    </row>
    <row r="415" spans="1:220" s="14" customFormat="1" ht="74.75" customHeight="1" x14ac:dyDescent="0.15">
      <c r="A415" s="97" t="s">
        <v>55</v>
      </c>
      <c r="B415" s="96" t="s">
        <v>56</v>
      </c>
      <c r="C415" s="115">
        <v>3</v>
      </c>
      <c r="D415" s="103" t="s">
        <v>8</v>
      </c>
      <c r="E415" s="114"/>
      <c r="F415" s="116"/>
      <c r="G415" s="94"/>
      <c r="HF415" s="1"/>
      <c r="HG415" s="1"/>
      <c r="HH415" s="1"/>
      <c r="HI415" s="1"/>
      <c r="HJ415" s="1"/>
      <c r="HK415" s="1"/>
      <c r="HL415" s="1"/>
    </row>
    <row r="416" spans="1:220" s="14" customFormat="1" ht="74.75" customHeight="1" x14ac:dyDescent="0.15">
      <c r="A416" s="125" t="s">
        <v>57</v>
      </c>
      <c r="B416" s="96" t="s">
        <v>58</v>
      </c>
      <c r="C416" s="115">
        <v>3</v>
      </c>
      <c r="D416" s="103" t="s">
        <v>8</v>
      </c>
      <c r="E416" s="114"/>
      <c r="F416" s="116"/>
      <c r="G416" s="94"/>
      <c r="HF416" s="1"/>
      <c r="HG416" s="1"/>
      <c r="HH416" s="1"/>
      <c r="HI416" s="1"/>
      <c r="HJ416" s="1"/>
      <c r="HK416" s="1"/>
      <c r="HL416" s="1"/>
    </row>
    <row r="417" spans="1:220" s="14" customFormat="1" ht="74.75" customHeight="1" x14ac:dyDescent="0.15">
      <c r="A417" s="125" t="s">
        <v>59</v>
      </c>
      <c r="B417" s="96" t="s">
        <v>60</v>
      </c>
      <c r="C417" s="115">
        <v>3</v>
      </c>
      <c r="D417" s="103" t="s">
        <v>8</v>
      </c>
      <c r="E417" s="114"/>
      <c r="F417" s="116"/>
      <c r="G417" s="94"/>
      <c r="HF417" s="1"/>
      <c r="HG417" s="1"/>
      <c r="HH417" s="1"/>
      <c r="HI417" s="1"/>
      <c r="HJ417" s="1"/>
      <c r="HK417" s="1"/>
      <c r="HL417" s="1"/>
    </row>
    <row r="418" spans="1:220" s="14" customFormat="1" ht="74.75" customHeight="1" x14ac:dyDescent="0.15">
      <c r="A418" s="125" t="s">
        <v>61</v>
      </c>
      <c r="B418" s="96" t="s">
        <v>62</v>
      </c>
      <c r="C418" s="115">
        <v>3</v>
      </c>
      <c r="D418" s="103" t="s">
        <v>8</v>
      </c>
      <c r="E418" s="114"/>
      <c r="F418" s="116"/>
      <c r="G418" s="94"/>
      <c r="HF418" s="1"/>
      <c r="HG418" s="1"/>
      <c r="HH418" s="1"/>
      <c r="HI418" s="1"/>
      <c r="HJ418" s="1"/>
      <c r="HK418" s="1"/>
      <c r="HL418" s="1"/>
    </row>
    <row r="419" spans="1:220" s="14" customFormat="1" ht="74.75" customHeight="1" x14ac:dyDescent="0.15">
      <c r="A419" s="125" t="s">
        <v>63</v>
      </c>
      <c r="B419" s="96" t="s">
        <v>64</v>
      </c>
      <c r="C419" s="115">
        <v>3</v>
      </c>
      <c r="D419" s="103" t="s">
        <v>8</v>
      </c>
      <c r="E419" s="114"/>
      <c r="F419" s="116"/>
      <c r="G419" s="94"/>
      <c r="HF419" s="1"/>
      <c r="HG419" s="1"/>
      <c r="HH419" s="1"/>
      <c r="HI419" s="1"/>
      <c r="HJ419" s="1"/>
      <c r="HK419" s="1"/>
      <c r="HL419" s="1"/>
    </row>
    <row r="420" spans="1:220" s="14" customFormat="1" ht="74.75" customHeight="1" x14ac:dyDescent="0.15">
      <c r="A420" s="125" t="s">
        <v>65</v>
      </c>
      <c r="B420" s="96" t="s">
        <v>66</v>
      </c>
      <c r="C420" s="115">
        <v>3</v>
      </c>
      <c r="D420" s="103" t="s">
        <v>8</v>
      </c>
      <c r="E420" s="114"/>
      <c r="F420" s="116"/>
      <c r="G420" s="94"/>
      <c r="HF420" s="1"/>
      <c r="HG420" s="1"/>
      <c r="HH420" s="1"/>
      <c r="HI420" s="1"/>
      <c r="HJ420" s="1"/>
      <c r="HK420" s="1"/>
      <c r="HL420" s="1"/>
    </row>
    <row r="421" spans="1:220" s="14" customFormat="1" ht="74.75" customHeight="1" x14ac:dyDescent="0.15">
      <c r="A421" s="125" t="s">
        <v>67</v>
      </c>
      <c r="B421" s="96" t="s">
        <v>68</v>
      </c>
      <c r="C421" s="115">
        <v>2</v>
      </c>
      <c r="D421" s="103" t="s">
        <v>8</v>
      </c>
      <c r="E421" s="114"/>
      <c r="F421" s="116"/>
      <c r="G421" s="94"/>
      <c r="HF421" s="1"/>
      <c r="HG421" s="1"/>
      <c r="HH421" s="1"/>
      <c r="HI421" s="1"/>
      <c r="HJ421" s="1"/>
      <c r="HK421" s="1"/>
      <c r="HL421" s="1"/>
    </row>
    <row r="422" spans="1:220" s="14" customFormat="1" ht="74.75" customHeight="1" x14ac:dyDescent="0.15">
      <c r="A422" s="151" t="s">
        <v>69</v>
      </c>
      <c r="B422" s="118" t="s">
        <v>70</v>
      </c>
      <c r="C422" s="119">
        <v>2</v>
      </c>
      <c r="D422" s="120" t="s">
        <v>8</v>
      </c>
      <c r="E422" s="121"/>
      <c r="F422" s="122"/>
      <c r="G422" s="218"/>
      <c r="HF422" s="1"/>
      <c r="HG422" s="1"/>
      <c r="HH422" s="1"/>
      <c r="HI422" s="1"/>
      <c r="HJ422" s="1"/>
      <c r="HK422" s="1"/>
      <c r="HL422" s="1"/>
    </row>
    <row r="423" spans="1:220" s="14" customFormat="1" ht="74.75" customHeight="1" x14ac:dyDescent="0.15">
      <c r="A423" s="125"/>
      <c r="B423" s="96"/>
      <c r="C423" s="115"/>
      <c r="D423" s="103"/>
      <c r="E423" s="114"/>
      <c r="F423" s="116"/>
      <c r="G423" s="94"/>
      <c r="HF423" s="1"/>
      <c r="HG423" s="1"/>
      <c r="HH423" s="1"/>
      <c r="HI423" s="1"/>
      <c r="HJ423" s="1"/>
      <c r="HK423" s="1"/>
      <c r="HL423" s="1"/>
    </row>
    <row r="424" spans="1:220" s="14" customFormat="1" ht="74.75" customHeight="1" x14ac:dyDescent="0.15">
      <c r="A424" s="125" t="s">
        <v>71</v>
      </c>
      <c r="B424" s="126" t="s">
        <v>72</v>
      </c>
      <c r="C424" s="115">
        <v>1</v>
      </c>
      <c r="D424" s="103" t="s">
        <v>46</v>
      </c>
      <c r="E424" s="114"/>
      <c r="F424" s="116"/>
      <c r="G424" s="94"/>
      <c r="HF424" s="1"/>
      <c r="HG424" s="1"/>
      <c r="HH424" s="1"/>
      <c r="HI424" s="1"/>
      <c r="HJ424" s="1"/>
      <c r="HK424" s="1"/>
      <c r="HL424" s="1"/>
    </row>
    <row r="425" spans="1:220" s="14" customFormat="1" ht="74.75" customHeight="1" x14ac:dyDescent="0.15">
      <c r="A425" s="127" t="s">
        <v>73</v>
      </c>
      <c r="B425" s="126" t="s">
        <v>312</v>
      </c>
      <c r="C425" s="115">
        <v>1</v>
      </c>
      <c r="D425" s="103" t="s">
        <v>46</v>
      </c>
      <c r="E425" s="114"/>
      <c r="F425" s="116"/>
      <c r="G425" s="94"/>
      <c r="HF425" s="1"/>
      <c r="HG425" s="1"/>
      <c r="HH425" s="1"/>
      <c r="HI425" s="1"/>
      <c r="HJ425" s="1"/>
      <c r="HK425" s="1"/>
      <c r="HL425" s="1"/>
    </row>
    <row r="426" spans="1:220" s="14" customFormat="1" ht="74.75" customHeight="1" x14ac:dyDescent="0.15">
      <c r="A426" s="127" t="s">
        <v>75</v>
      </c>
      <c r="B426" s="126" t="s">
        <v>76</v>
      </c>
      <c r="C426" s="115">
        <v>1</v>
      </c>
      <c r="D426" s="103" t="s">
        <v>46</v>
      </c>
      <c r="E426" s="114"/>
      <c r="F426" s="116"/>
      <c r="G426" s="113">
        <f>SUM(F406:F426)</f>
        <v>0</v>
      </c>
      <c r="HF426" s="1"/>
      <c r="HG426" s="1"/>
      <c r="HH426" s="1"/>
      <c r="HI426" s="1"/>
      <c r="HJ426" s="1"/>
      <c r="HK426" s="1"/>
      <c r="HL426" s="1"/>
    </row>
    <row r="427" spans="1:220" s="14" customFormat="1" ht="74.75" customHeight="1" x14ac:dyDescent="0.15">
      <c r="A427" s="127"/>
      <c r="B427" s="191"/>
      <c r="C427" s="249"/>
      <c r="D427" s="250"/>
      <c r="E427" s="251"/>
      <c r="F427" s="252"/>
      <c r="G427" s="113"/>
      <c r="HF427" s="1"/>
      <c r="HG427" s="1"/>
      <c r="HH427" s="1"/>
      <c r="HI427" s="1"/>
      <c r="HJ427" s="1"/>
      <c r="HK427" s="1"/>
      <c r="HL427" s="1"/>
    </row>
    <row r="428" spans="1:220" s="14" customFormat="1" ht="74.75" customHeight="1" x14ac:dyDescent="0.15">
      <c r="A428" s="131" t="s">
        <v>77</v>
      </c>
      <c r="B428" s="132" t="s">
        <v>313</v>
      </c>
      <c r="C428" s="115"/>
      <c r="D428" s="103"/>
      <c r="E428" s="114"/>
      <c r="F428" s="116"/>
      <c r="G428" s="133"/>
      <c r="HF428" s="1"/>
      <c r="HG428" s="1"/>
      <c r="HH428" s="1"/>
      <c r="HI428" s="1"/>
      <c r="HJ428" s="1"/>
      <c r="HK428" s="1"/>
      <c r="HL428" s="1"/>
    </row>
    <row r="429" spans="1:220" s="14" customFormat="1" ht="74.75" customHeight="1" x14ac:dyDescent="0.15">
      <c r="A429" s="131" t="s">
        <v>79</v>
      </c>
      <c r="B429" s="90" t="s">
        <v>36</v>
      </c>
      <c r="C429" s="135"/>
      <c r="D429" s="136"/>
      <c r="E429" s="137"/>
      <c r="F429" s="138"/>
      <c r="G429" s="139"/>
      <c r="HF429" s="1"/>
      <c r="HG429" s="1"/>
      <c r="HH429" s="1"/>
      <c r="HI429" s="1"/>
      <c r="HJ429" s="1"/>
      <c r="HK429" s="1"/>
      <c r="HL429" s="1"/>
    </row>
    <row r="430" spans="1:220" s="14" customFormat="1" ht="74.75" customHeight="1" x14ac:dyDescent="0.15">
      <c r="A430" s="125" t="s">
        <v>80</v>
      </c>
      <c r="B430" s="96" t="s">
        <v>246</v>
      </c>
      <c r="C430" s="253">
        <v>15</v>
      </c>
      <c r="D430" s="254" t="s">
        <v>20</v>
      </c>
      <c r="E430" s="149"/>
      <c r="F430" s="150"/>
      <c r="G430" s="139"/>
      <c r="HF430" s="1"/>
      <c r="HG430" s="1"/>
      <c r="HH430" s="1"/>
      <c r="HI430" s="1"/>
      <c r="HJ430" s="1"/>
      <c r="HK430" s="1"/>
      <c r="HL430" s="1"/>
    </row>
    <row r="431" spans="1:220" s="14" customFormat="1" ht="74.75" customHeight="1" x14ac:dyDescent="0.15">
      <c r="A431" s="151" t="s">
        <v>82</v>
      </c>
      <c r="B431" s="118" t="s">
        <v>247</v>
      </c>
      <c r="C431" s="255">
        <v>25</v>
      </c>
      <c r="D431" s="256" t="s">
        <v>20</v>
      </c>
      <c r="E431" s="257"/>
      <c r="F431" s="258"/>
      <c r="G431" s="157"/>
      <c r="HF431" s="1"/>
      <c r="HG431" s="1"/>
      <c r="HH431" s="1"/>
      <c r="HI431" s="1"/>
      <c r="HJ431" s="1"/>
      <c r="HK431" s="1"/>
      <c r="HL431" s="1"/>
    </row>
    <row r="432" spans="1:220" s="14" customFormat="1" ht="74.75" customHeight="1" x14ac:dyDescent="0.15">
      <c r="A432" s="125"/>
      <c r="B432" s="96"/>
      <c r="C432" s="253"/>
      <c r="D432" s="238"/>
      <c r="E432" s="149"/>
      <c r="F432" s="150"/>
      <c r="G432" s="139"/>
      <c r="HF432" s="1"/>
      <c r="HG432" s="1"/>
      <c r="HH432" s="1"/>
      <c r="HI432" s="1"/>
      <c r="HJ432" s="1"/>
      <c r="HK432" s="1"/>
      <c r="HL432" s="1"/>
    </row>
    <row r="433" spans="1:220" s="14" customFormat="1" ht="74.75" customHeight="1" x14ac:dyDescent="0.15">
      <c r="A433" s="125" t="s">
        <v>84</v>
      </c>
      <c r="B433" s="96" t="s">
        <v>314</v>
      </c>
      <c r="C433" s="147">
        <v>1</v>
      </c>
      <c r="D433" s="259" t="s">
        <v>8</v>
      </c>
      <c r="E433" s="239"/>
      <c r="F433" s="240"/>
      <c r="G433" s="139"/>
      <c r="HF433" s="1"/>
      <c r="HG433" s="1"/>
      <c r="HH433" s="1"/>
      <c r="HI433" s="1"/>
      <c r="HJ433" s="1"/>
      <c r="HK433" s="1"/>
      <c r="HL433" s="1"/>
    </row>
    <row r="434" spans="1:220" s="14" customFormat="1" ht="74.75" customHeight="1" x14ac:dyDescent="0.15">
      <c r="A434" s="125" t="s">
        <v>86</v>
      </c>
      <c r="B434" s="96" t="s">
        <v>315</v>
      </c>
      <c r="C434" s="110">
        <v>1</v>
      </c>
      <c r="D434" s="158" t="s">
        <v>8</v>
      </c>
      <c r="E434" s="86"/>
      <c r="F434" s="112"/>
      <c r="G434" s="260"/>
      <c r="HF434" s="1"/>
      <c r="HG434" s="1"/>
      <c r="HH434" s="1"/>
      <c r="HI434" s="1"/>
      <c r="HJ434" s="1"/>
      <c r="HK434" s="1"/>
      <c r="HL434" s="1"/>
    </row>
    <row r="435" spans="1:220" s="14" customFormat="1" ht="74.75" customHeight="1" x14ac:dyDescent="0.15">
      <c r="A435" s="125" t="s">
        <v>88</v>
      </c>
      <c r="B435" s="96" t="s">
        <v>298</v>
      </c>
      <c r="C435" s="110">
        <v>270</v>
      </c>
      <c r="D435" s="158" t="s">
        <v>20</v>
      </c>
      <c r="E435" s="86"/>
      <c r="F435" s="112"/>
      <c r="G435" s="260"/>
      <c r="HF435" s="1"/>
      <c r="HG435" s="1"/>
      <c r="HH435" s="1"/>
      <c r="HI435" s="1"/>
      <c r="HJ435" s="1"/>
      <c r="HK435" s="1"/>
      <c r="HL435" s="1"/>
    </row>
    <row r="436" spans="1:220" s="14" customFormat="1" ht="74.75" customHeight="1" x14ac:dyDescent="0.15">
      <c r="A436" s="125" t="s">
        <v>90</v>
      </c>
      <c r="B436" s="96" t="s">
        <v>91</v>
      </c>
      <c r="C436" s="110">
        <v>270</v>
      </c>
      <c r="D436" s="158" t="s">
        <v>20</v>
      </c>
      <c r="E436" s="86"/>
      <c r="F436" s="112"/>
      <c r="G436" s="260"/>
      <c r="HF436" s="1"/>
      <c r="HG436" s="1"/>
      <c r="HH436" s="1"/>
      <c r="HI436" s="1"/>
      <c r="HJ436" s="1"/>
      <c r="HK436" s="1"/>
      <c r="HL436" s="1"/>
    </row>
    <row r="437" spans="1:220" s="14" customFormat="1" ht="74.75" customHeight="1" x14ac:dyDescent="0.15">
      <c r="A437" s="125" t="s">
        <v>92</v>
      </c>
      <c r="B437" s="96" t="s">
        <v>93</v>
      </c>
      <c r="C437" s="110">
        <v>1</v>
      </c>
      <c r="D437" s="158" t="s">
        <v>8</v>
      </c>
      <c r="E437" s="86"/>
      <c r="F437" s="112"/>
      <c r="G437" s="260"/>
      <c r="HF437" s="1"/>
      <c r="HG437" s="1"/>
      <c r="HH437" s="1"/>
      <c r="HI437" s="1"/>
      <c r="HJ437" s="1"/>
      <c r="HK437" s="1"/>
      <c r="HL437" s="1"/>
    </row>
    <row r="438" spans="1:220" s="14" customFormat="1" ht="74.75" customHeight="1" x14ac:dyDescent="0.15">
      <c r="A438" s="125" t="s">
        <v>94</v>
      </c>
      <c r="B438" s="96" t="s">
        <v>95</v>
      </c>
      <c r="C438" s="110">
        <v>1</v>
      </c>
      <c r="D438" s="158" t="s">
        <v>8</v>
      </c>
      <c r="E438" s="86"/>
      <c r="F438" s="112"/>
      <c r="G438" s="260"/>
      <c r="HF438" s="1"/>
      <c r="HG438" s="1"/>
      <c r="HH438" s="1"/>
      <c r="HI438" s="1"/>
      <c r="HJ438" s="1"/>
      <c r="HK438" s="1"/>
      <c r="HL438" s="1"/>
    </row>
    <row r="439" spans="1:220" s="14" customFormat="1" ht="74.75" customHeight="1" x14ac:dyDescent="0.15">
      <c r="A439" s="125" t="s">
        <v>96</v>
      </c>
      <c r="B439" s="96" t="s">
        <v>97</v>
      </c>
      <c r="C439" s="110">
        <v>1</v>
      </c>
      <c r="D439" s="158" t="s">
        <v>8</v>
      </c>
      <c r="E439" s="86"/>
      <c r="F439" s="112"/>
      <c r="G439" s="260"/>
      <c r="HF439" s="1"/>
      <c r="HG439" s="1"/>
      <c r="HH439" s="1"/>
      <c r="HI439" s="1"/>
      <c r="HJ439" s="1"/>
      <c r="HK439" s="1"/>
      <c r="HL439" s="1"/>
    </row>
    <row r="440" spans="1:220" s="14" customFormat="1" ht="74.75" customHeight="1" x14ac:dyDescent="0.15">
      <c r="A440" s="125" t="s">
        <v>98</v>
      </c>
      <c r="B440" s="96" t="s">
        <v>99</v>
      </c>
      <c r="C440" s="110">
        <v>1</v>
      </c>
      <c r="D440" s="158" t="s">
        <v>8</v>
      </c>
      <c r="E440" s="86"/>
      <c r="F440" s="112"/>
      <c r="G440" s="260"/>
      <c r="HF440" s="1"/>
      <c r="HG440" s="1"/>
      <c r="HH440" s="1"/>
      <c r="HI440" s="1"/>
      <c r="HJ440" s="1"/>
      <c r="HK440" s="1"/>
      <c r="HL440" s="1"/>
    </row>
    <row r="441" spans="1:220" s="14" customFormat="1" ht="74.75" customHeight="1" x14ac:dyDescent="0.15">
      <c r="A441" s="128" t="s">
        <v>100</v>
      </c>
      <c r="B441" s="129" t="s">
        <v>76</v>
      </c>
      <c r="C441" s="119">
        <v>1</v>
      </c>
      <c r="D441" s="120" t="s">
        <v>46</v>
      </c>
      <c r="E441" s="121"/>
      <c r="F441" s="122"/>
      <c r="G441" s="130">
        <f>SUM(F430:F441)</f>
        <v>0</v>
      </c>
      <c r="HF441" s="1"/>
      <c r="HG441" s="1"/>
      <c r="HH441" s="1"/>
      <c r="HI441" s="1"/>
      <c r="HJ441" s="1"/>
      <c r="HK441" s="1"/>
      <c r="HL441" s="1"/>
    </row>
    <row r="442" spans="1:220" s="14" customFormat="1" ht="74.75" customHeight="1" x14ac:dyDescent="0.15">
      <c r="A442" s="127"/>
      <c r="B442" s="126"/>
      <c r="C442" s="115"/>
      <c r="D442" s="103"/>
      <c r="E442" s="114"/>
      <c r="F442" s="116"/>
      <c r="G442" s="113"/>
      <c r="HF442" s="1"/>
      <c r="HG442" s="1"/>
      <c r="HH442" s="1"/>
      <c r="HI442" s="1"/>
      <c r="HJ442" s="1"/>
      <c r="HK442" s="1"/>
      <c r="HL442" s="1"/>
    </row>
    <row r="443" spans="1:220" s="14" customFormat="1" ht="74.75" customHeight="1" x14ac:dyDescent="0.15">
      <c r="A443" s="237" t="s">
        <v>102</v>
      </c>
      <c r="B443" s="90" t="s">
        <v>103</v>
      </c>
      <c r="C443" s="162"/>
      <c r="D443" s="136"/>
      <c r="E443" s="137"/>
      <c r="F443" s="138"/>
      <c r="G443" s="163"/>
      <c r="HF443" s="1"/>
      <c r="HG443" s="1"/>
      <c r="HH443" s="1"/>
      <c r="HI443" s="1"/>
      <c r="HJ443" s="1"/>
      <c r="HK443" s="1"/>
      <c r="HL443" s="1"/>
    </row>
    <row r="444" spans="1:220" s="14" customFormat="1" ht="74.75" customHeight="1" x14ac:dyDescent="0.15">
      <c r="A444" s="237" t="s">
        <v>104</v>
      </c>
      <c r="B444" s="90" t="s">
        <v>36</v>
      </c>
      <c r="C444" s="135"/>
      <c r="D444" s="136"/>
      <c r="E444" s="137"/>
      <c r="F444" s="138"/>
      <c r="G444" s="163"/>
      <c r="HF444" s="1"/>
      <c r="HG444" s="1"/>
      <c r="HH444" s="1"/>
      <c r="HI444" s="1"/>
      <c r="HJ444" s="1"/>
      <c r="HK444" s="1"/>
      <c r="HL444" s="1"/>
    </row>
    <row r="445" spans="1:220" s="14" customFormat="1" ht="74.75" customHeight="1" x14ac:dyDescent="0.15">
      <c r="A445" s="125" t="s">
        <v>105</v>
      </c>
      <c r="B445" s="96" t="s">
        <v>316</v>
      </c>
      <c r="C445" s="147">
        <v>1</v>
      </c>
      <c r="D445" s="238" t="s">
        <v>8</v>
      </c>
      <c r="E445" s="137"/>
      <c r="F445" s="137"/>
      <c r="G445" s="164"/>
      <c r="HF445" s="1"/>
      <c r="HG445" s="1"/>
      <c r="HH445" s="1"/>
      <c r="HI445" s="1"/>
      <c r="HJ445" s="1"/>
      <c r="HK445" s="1"/>
      <c r="HL445" s="1"/>
    </row>
    <row r="446" spans="1:220" s="14" customFormat="1" ht="74.75" customHeight="1" x14ac:dyDescent="0.15">
      <c r="A446" s="125" t="s">
        <v>107</v>
      </c>
      <c r="B446" s="96" t="s">
        <v>253</v>
      </c>
      <c r="C446" s="147">
        <v>22</v>
      </c>
      <c r="D446" s="238" t="s">
        <v>8</v>
      </c>
      <c r="E446" s="137"/>
      <c r="F446" s="137"/>
      <c r="G446" s="164"/>
      <c r="HF446" s="1"/>
      <c r="HG446" s="1"/>
      <c r="HH446" s="1"/>
      <c r="HI446" s="1"/>
      <c r="HJ446" s="1"/>
      <c r="HK446" s="1"/>
      <c r="HL446" s="1"/>
    </row>
    <row r="447" spans="1:220" s="14" customFormat="1" ht="74.75" customHeight="1" x14ac:dyDescent="0.15">
      <c r="A447" s="127" t="s">
        <v>109</v>
      </c>
      <c r="B447" s="126" t="s">
        <v>110</v>
      </c>
      <c r="C447" s="147"/>
      <c r="D447" s="238"/>
      <c r="E447" s="137"/>
      <c r="F447" s="137"/>
      <c r="G447" s="164"/>
      <c r="HF447" s="1"/>
      <c r="HG447" s="1"/>
      <c r="HH447" s="1"/>
      <c r="HI447" s="1"/>
      <c r="HJ447" s="1"/>
      <c r="HK447" s="1"/>
      <c r="HL447" s="1"/>
    </row>
    <row r="448" spans="1:220" s="14" customFormat="1" ht="74.75" customHeight="1" x14ac:dyDescent="0.15">
      <c r="A448" s="125" t="s">
        <v>111</v>
      </c>
      <c r="B448" s="96" t="s">
        <v>317</v>
      </c>
      <c r="C448" s="147">
        <v>2</v>
      </c>
      <c r="D448" s="238" t="s">
        <v>8</v>
      </c>
      <c r="E448" s="137"/>
      <c r="F448" s="137"/>
      <c r="G448" s="164"/>
      <c r="HF448" s="1"/>
      <c r="HG448" s="1"/>
      <c r="HH448" s="1"/>
      <c r="HI448" s="1"/>
      <c r="HJ448" s="1"/>
      <c r="HK448" s="1"/>
      <c r="HL448" s="1"/>
    </row>
    <row r="449" spans="1:220" s="14" customFormat="1" ht="74.75" customHeight="1" x14ac:dyDescent="0.15">
      <c r="A449" s="125" t="s">
        <v>113</v>
      </c>
      <c r="B449" s="96" t="s">
        <v>318</v>
      </c>
      <c r="C449" s="147">
        <v>2</v>
      </c>
      <c r="D449" s="238" t="s">
        <v>8</v>
      </c>
      <c r="E449" s="137"/>
      <c r="F449" s="137"/>
      <c r="G449" s="164"/>
      <c r="HF449" s="1"/>
      <c r="HG449" s="1"/>
      <c r="HH449" s="1"/>
      <c r="HI449" s="1"/>
      <c r="HJ449" s="1"/>
      <c r="HK449" s="1"/>
      <c r="HL449" s="1"/>
    </row>
    <row r="450" spans="1:220" s="14" customFormat="1" ht="74.75" customHeight="1" x14ac:dyDescent="0.15">
      <c r="A450" s="125" t="s">
        <v>115</v>
      </c>
      <c r="B450" s="96" t="s">
        <v>116</v>
      </c>
      <c r="C450" s="147">
        <v>2</v>
      </c>
      <c r="D450" s="238" t="s">
        <v>8</v>
      </c>
      <c r="E450" s="137"/>
      <c r="F450" s="137"/>
      <c r="G450" s="164"/>
      <c r="HF450" s="1"/>
      <c r="HG450" s="1"/>
      <c r="HH450" s="1"/>
      <c r="HI450" s="1"/>
      <c r="HJ450" s="1"/>
      <c r="HK450" s="1"/>
      <c r="HL450" s="1"/>
    </row>
    <row r="451" spans="1:220" s="14" customFormat="1" ht="74.75" customHeight="1" x14ac:dyDescent="0.15">
      <c r="A451" s="125" t="s">
        <v>117</v>
      </c>
      <c r="B451" s="96" t="s">
        <v>118</v>
      </c>
      <c r="C451" s="147">
        <v>2</v>
      </c>
      <c r="D451" s="238" t="s">
        <v>8</v>
      </c>
      <c r="E451" s="137"/>
      <c r="F451" s="137"/>
      <c r="G451" s="164"/>
      <c r="HF451" s="1"/>
      <c r="HG451" s="1"/>
      <c r="HH451" s="1"/>
      <c r="HI451" s="1"/>
      <c r="HJ451" s="1"/>
      <c r="HK451" s="1"/>
      <c r="HL451" s="1"/>
    </row>
    <row r="452" spans="1:220" s="14" customFormat="1" ht="74.75" customHeight="1" x14ac:dyDescent="0.15">
      <c r="A452" s="125" t="s">
        <v>119</v>
      </c>
      <c r="B452" s="96" t="s">
        <v>120</v>
      </c>
      <c r="C452" s="147">
        <v>1</v>
      </c>
      <c r="D452" s="238" t="s">
        <v>8</v>
      </c>
      <c r="E452" s="137"/>
      <c r="F452" s="137"/>
      <c r="G452" s="164"/>
      <c r="HF452" s="1"/>
      <c r="HG452" s="1"/>
      <c r="HH452" s="1"/>
      <c r="HI452" s="1"/>
      <c r="HJ452" s="1"/>
      <c r="HK452" s="1"/>
      <c r="HL452" s="1"/>
    </row>
    <row r="453" spans="1:220" s="14" customFormat="1" ht="74.75" customHeight="1" x14ac:dyDescent="0.15">
      <c r="A453" s="125" t="s">
        <v>121</v>
      </c>
      <c r="B453" s="96" t="s">
        <v>319</v>
      </c>
      <c r="C453" s="147">
        <v>1</v>
      </c>
      <c r="D453" s="238" t="s">
        <v>8</v>
      </c>
      <c r="E453" s="137"/>
      <c r="F453" s="137"/>
      <c r="G453" s="166"/>
      <c r="HF453" s="1"/>
      <c r="HG453" s="1"/>
      <c r="HH453" s="1"/>
      <c r="HI453" s="1"/>
      <c r="HJ453" s="1"/>
      <c r="HK453" s="1"/>
      <c r="HL453" s="1"/>
    </row>
    <row r="454" spans="1:220" s="14" customFormat="1" ht="74.75" customHeight="1" x14ac:dyDescent="0.15">
      <c r="A454" s="125" t="s">
        <v>123</v>
      </c>
      <c r="B454" s="96" t="s">
        <v>320</v>
      </c>
      <c r="C454" s="147">
        <v>1</v>
      </c>
      <c r="D454" s="238" t="s">
        <v>8</v>
      </c>
      <c r="E454" s="137"/>
      <c r="F454" s="137"/>
      <c r="G454" s="164"/>
      <c r="HF454" s="1"/>
      <c r="HG454" s="1"/>
      <c r="HH454" s="1"/>
      <c r="HI454" s="1"/>
      <c r="HJ454" s="1"/>
      <c r="HK454" s="1"/>
      <c r="HL454" s="1"/>
    </row>
    <row r="455" spans="1:220" s="14" customFormat="1" ht="74.75" customHeight="1" x14ac:dyDescent="0.15">
      <c r="A455" s="125" t="s">
        <v>125</v>
      </c>
      <c r="B455" s="96" t="s">
        <v>257</v>
      </c>
      <c r="C455" s="147">
        <v>1</v>
      </c>
      <c r="D455" s="238" t="s">
        <v>8</v>
      </c>
      <c r="E455" s="137"/>
      <c r="F455" s="137"/>
      <c r="G455" s="164"/>
      <c r="HF455" s="1"/>
      <c r="HG455" s="1"/>
      <c r="HH455" s="1"/>
      <c r="HI455" s="1"/>
      <c r="HJ455" s="1"/>
      <c r="HK455" s="1"/>
      <c r="HL455" s="1"/>
    </row>
    <row r="456" spans="1:220" s="14" customFormat="1" ht="74.75" customHeight="1" x14ac:dyDescent="0.15">
      <c r="A456" s="127" t="s">
        <v>258</v>
      </c>
      <c r="B456" s="126" t="s">
        <v>128</v>
      </c>
      <c r="C456" s="147"/>
      <c r="D456" s="238"/>
      <c r="E456" s="137"/>
      <c r="F456" s="137"/>
      <c r="G456" s="164"/>
      <c r="HF456" s="1"/>
      <c r="HG456" s="1"/>
      <c r="HH456" s="1"/>
      <c r="HI456" s="1"/>
      <c r="HJ456" s="1"/>
      <c r="HK456" s="1"/>
      <c r="HL456" s="1"/>
    </row>
    <row r="457" spans="1:220" s="14" customFormat="1" ht="74.75" customHeight="1" x14ac:dyDescent="0.15">
      <c r="A457" s="125" t="s">
        <v>135</v>
      </c>
      <c r="B457" s="96" t="s">
        <v>130</v>
      </c>
      <c r="C457" s="147">
        <v>4</v>
      </c>
      <c r="D457" s="238" t="s">
        <v>8</v>
      </c>
      <c r="E457" s="137"/>
      <c r="F457" s="137"/>
      <c r="G457" s="163"/>
      <c r="HF457" s="1"/>
      <c r="HG457" s="1"/>
      <c r="HH457" s="1"/>
      <c r="HI457" s="1"/>
      <c r="HJ457" s="1"/>
      <c r="HK457" s="1"/>
      <c r="HL457" s="1"/>
    </row>
    <row r="458" spans="1:220" s="14" customFormat="1" ht="74.75" customHeight="1" x14ac:dyDescent="0.15">
      <c r="A458" s="125" t="s">
        <v>137</v>
      </c>
      <c r="B458" s="96" t="s">
        <v>132</v>
      </c>
      <c r="C458" s="147">
        <v>4</v>
      </c>
      <c r="D458" s="238" t="s">
        <v>8</v>
      </c>
      <c r="E458" s="137"/>
      <c r="F458" s="137"/>
      <c r="G458" s="163"/>
      <c r="HF458" s="1"/>
      <c r="HG458" s="1"/>
      <c r="HH458" s="1"/>
      <c r="HI458" s="1"/>
      <c r="HJ458" s="1"/>
      <c r="HK458" s="1"/>
      <c r="HL458" s="1"/>
    </row>
    <row r="459" spans="1:220" s="14" customFormat="1" ht="74.75" customHeight="1" x14ac:dyDescent="0.15">
      <c r="A459" s="127" t="s">
        <v>262</v>
      </c>
      <c r="B459" s="126" t="s">
        <v>259</v>
      </c>
      <c r="C459" s="261"/>
      <c r="D459" s="262"/>
      <c r="E459" s="137"/>
      <c r="F459" s="137"/>
      <c r="G459" s="163"/>
      <c r="HF459" s="1"/>
      <c r="HG459" s="1"/>
      <c r="HH459" s="1"/>
      <c r="HI459" s="1"/>
      <c r="HJ459" s="1"/>
      <c r="HK459" s="1"/>
      <c r="HL459" s="1"/>
    </row>
    <row r="460" spans="1:220" s="14" customFormat="1" ht="74.75" customHeight="1" x14ac:dyDescent="0.15">
      <c r="A460" s="125" t="s">
        <v>321</v>
      </c>
      <c r="B460" s="96" t="s">
        <v>322</v>
      </c>
      <c r="C460" s="110">
        <v>1</v>
      </c>
      <c r="D460" s="111" t="s">
        <v>8</v>
      </c>
      <c r="E460" s="114"/>
      <c r="F460" s="114"/>
      <c r="G460" s="177"/>
      <c r="HF460" s="1"/>
      <c r="HG460" s="1"/>
      <c r="HH460" s="1"/>
      <c r="HI460" s="1"/>
      <c r="HJ460" s="1"/>
      <c r="HK460" s="1"/>
      <c r="HL460" s="1"/>
    </row>
    <row r="461" spans="1:220" s="14" customFormat="1" ht="74.75" customHeight="1" x14ac:dyDescent="0.15">
      <c r="A461" s="125" t="s">
        <v>323</v>
      </c>
      <c r="B461" s="96" t="s">
        <v>324</v>
      </c>
      <c r="C461" s="110">
        <v>1</v>
      </c>
      <c r="D461" s="111" t="s">
        <v>8</v>
      </c>
      <c r="E461" s="114"/>
      <c r="F461" s="114"/>
      <c r="G461" s="177"/>
      <c r="HF461" s="1"/>
      <c r="HG461" s="1"/>
      <c r="HH461" s="1"/>
      <c r="HI461" s="1"/>
      <c r="HJ461" s="1"/>
      <c r="HK461" s="1"/>
      <c r="HL461" s="1"/>
    </row>
    <row r="462" spans="1:220" s="14" customFormat="1" ht="74.75" customHeight="1" x14ac:dyDescent="0.15">
      <c r="A462" s="125" t="s">
        <v>264</v>
      </c>
      <c r="B462" s="96" t="s">
        <v>140</v>
      </c>
      <c r="C462" s="110">
        <v>3</v>
      </c>
      <c r="D462" s="111" t="s">
        <v>8</v>
      </c>
      <c r="E462" s="114"/>
      <c r="F462" s="114"/>
      <c r="G462" s="177"/>
      <c r="HF462" s="1"/>
      <c r="HG462" s="1"/>
      <c r="HH462" s="1"/>
      <c r="HI462" s="1"/>
      <c r="HJ462" s="1"/>
      <c r="HK462" s="1"/>
      <c r="HL462" s="1"/>
    </row>
    <row r="463" spans="1:220" s="14" customFormat="1" ht="74.75" customHeight="1" x14ac:dyDescent="0.15">
      <c r="A463" s="176" t="s">
        <v>265</v>
      </c>
      <c r="B463" s="172" t="s">
        <v>142</v>
      </c>
      <c r="C463" s="110">
        <v>1</v>
      </c>
      <c r="D463" s="111" t="s">
        <v>46</v>
      </c>
      <c r="E463" s="115"/>
      <c r="F463" s="145">
        <f>C463*E463</f>
        <v>0</v>
      </c>
      <c r="G463" s="177"/>
      <c r="HF463" s="1"/>
      <c r="HG463" s="1"/>
      <c r="HH463" s="1"/>
      <c r="HI463" s="1"/>
      <c r="HJ463" s="1"/>
      <c r="HK463" s="1"/>
      <c r="HL463" s="1"/>
    </row>
    <row r="464" spans="1:220" s="14" customFormat="1" ht="74.75" customHeight="1" x14ac:dyDescent="0.15">
      <c r="A464" s="176" t="s">
        <v>325</v>
      </c>
      <c r="B464" s="172" t="s">
        <v>144</v>
      </c>
      <c r="C464" s="110">
        <v>104</v>
      </c>
      <c r="D464" s="111" t="s">
        <v>8</v>
      </c>
      <c r="E464" s="115"/>
      <c r="F464" s="145">
        <f>C464*E464</f>
        <v>0</v>
      </c>
      <c r="G464" s="177"/>
      <c r="HF464" s="1"/>
      <c r="HG464" s="1"/>
      <c r="HH464" s="1"/>
      <c r="HI464" s="1"/>
      <c r="HJ464" s="1"/>
      <c r="HK464" s="1"/>
      <c r="HL464" s="1"/>
    </row>
    <row r="465" spans="1:220" s="14" customFormat="1" ht="74.75" customHeight="1" x14ac:dyDescent="0.15">
      <c r="A465" s="127" t="s">
        <v>145</v>
      </c>
      <c r="B465" s="126" t="s">
        <v>101</v>
      </c>
      <c r="C465" s="180">
        <v>1</v>
      </c>
      <c r="D465" s="92" t="s">
        <v>46</v>
      </c>
      <c r="E465" s="114"/>
      <c r="F465" s="114">
        <f>C465*E465</f>
        <v>0</v>
      </c>
      <c r="G465" s="182"/>
      <c r="HF465" s="1"/>
      <c r="HG465" s="1"/>
      <c r="HH465" s="1"/>
      <c r="HI465" s="1"/>
      <c r="HJ465" s="1"/>
      <c r="HK465" s="1"/>
      <c r="HL465" s="1"/>
    </row>
    <row r="466" spans="1:220" s="14" customFormat="1" ht="74.75" customHeight="1" x14ac:dyDescent="0.15">
      <c r="A466" s="128" t="s">
        <v>146</v>
      </c>
      <c r="B466" s="129" t="s">
        <v>326</v>
      </c>
      <c r="C466" s="263">
        <v>1</v>
      </c>
      <c r="D466" s="231" t="s">
        <v>46</v>
      </c>
      <c r="E466" s="121"/>
      <c r="F466" s="121">
        <f>C466*E466</f>
        <v>0</v>
      </c>
      <c r="G466" s="264">
        <f>SUM(F445:F466)</f>
        <v>0</v>
      </c>
      <c r="HF466" s="1"/>
      <c r="HG466" s="1"/>
      <c r="HH466" s="1"/>
      <c r="HI466" s="1"/>
      <c r="HJ466" s="1"/>
      <c r="HK466" s="1"/>
      <c r="HL466" s="1"/>
    </row>
    <row r="467" spans="1:220" s="14" customFormat="1" ht="74.75" customHeight="1" x14ac:dyDescent="0.15">
      <c r="A467" s="127"/>
      <c r="B467" s="126"/>
      <c r="C467" s="227"/>
      <c r="D467" s="228"/>
      <c r="E467" s="137"/>
      <c r="F467" s="137"/>
      <c r="G467" s="182"/>
      <c r="HF467" s="1"/>
      <c r="HG467" s="1"/>
      <c r="HH467" s="1"/>
      <c r="HI467" s="1"/>
      <c r="HJ467" s="1"/>
      <c r="HK467" s="1"/>
      <c r="HL467" s="1"/>
    </row>
    <row r="468" spans="1:220" s="14" customFormat="1" ht="74.75" customHeight="1" x14ac:dyDescent="0.15">
      <c r="A468" s="89" t="s">
        <v>149</v>
      </c>
      <c r="B468" s="224" t="s">
        <v>268</v>
      </c>
      <c r="C468" s="186"/>
      <c r="D468" s="92"/>
      <c r="E468" s="187"/>
      <c r="F468" s="188"/>
      <c r="G468" s="189"/>
      <c r="HF468" s="1"/>
      <c r="HG468" s="1"/>
      <c r="HH468" s="1"/>
      <c r="HI468" s="1"/>
      <c r="HJ468" s="1"/>
      <c r="HK468" s="1"/>
      <c r="HL468" s="1"/>
    </row>
    <row r="469" spans="1:220" s="14" customFormat="1" ht="74.75" customHeight="1" x14ac:dyDescent="0.15">
      <c r="A469" s="89"/>
      <c r="B469" s="224"/>
      <c r="C469" s="186"/>
      <c r="D469" s="92"/>
      <c r="E469" s="187"/>
      <c r="F469" s="188"/>
      <c r="G469" s="189"/>
      <c r="HF469" s="1"/>
      <c r="HG469" s="1"/>
      <c r="HH469" s="1"/>
      <c r="HI469" s="1"/>
      <c r="HJ469" s="1"/>
      <c r="HK469" s="1"/>
      <c r="HL469" s="1"/>
    </row>
    <row r="470" spans="1:220" s="14" customFormat="1" ht="74.75" customHeight="1" x14ac:dyDescent="0.15">
      <c r="A470" s="190" t="s">
        <v>151</v>
      </c>
      <c r="B470" s="191" t="s">
        <v>327</v>
      </c>
      <c r="C470" s="192"/>
      <c r="D470" s="193"/>
      <c r="E470" s="192"/>
      <c r="F470" s="192"/>
      <c r="G470" s="194"/>
      <c r="HF470" s="1"/>
      <c r="HG470" s="1"/>
      <c r="HH470" s="1"/>
      <c r="HI470" s="1"/>
      <c r="HJ470" s="1"/>
      <c r="HK470" s="1"/>
      <c r="HL470" s="1"/>
    </row>
    <row r="471" spans="1:220" s="14" customFormat="1" ht="74.75" customHeight="1" x14ac:dyDescent="0.15">
      <c r="A471" s="195" t="s">
        <v>153</v>
      </c>
      <c r="B471" s="192" t="s">
        <v>327</v>
      </c>
      <c r="C471" s="196">
        <v>1</v>
      </c>
      <c r="D471" s="197" t="s">
        <v>46</v>
      </c>
      <c r="E471" s="196"/>
      <c r="F471" s="196" t="str">
        <f t="shared" ref="F471:F490" si="19">IF(C471*E471=0,"",ROUND(C471*E471,2))</f>
        <v/>
      </c>
      <c r="G471" s="198"/>
      <c r="HF471" s="1"/>
      <c r="HG471" s="1"/>
      <c r="HH471" s="1"/>
      <c r="HI471" s="1"/>
      <c r="HJ471" s="1"/>
      <c r="HK471" s="1"/>
      <c r="HL471" s="1"/>
    </row>
    <row r="472" spans="1:220" s="14" customFormat="1" ht="74.75" customHeight="1" x14ac:dyDescent="0.15">
      <c r="A472" s="190" t="s">
        <v>155</v>
      </c>
      <c r="B472" s="191" t="s">
        <v>156</v>
      </c>
      <c r="C472" s="196"/>
      <c r="D472" s="197"/>
      <c r="E472" s="196"/>
      <c r="F472" s="196" t="str">
        <f t="shared" si="19"/>
        <v/>
      </c>
      <c r="G472" s="198"/>
      <c r="HF472" s="1"/>
      <c r="HG472" s="1"/>
      <c r="HH472" s="1"/>
      <c r="HI472" s="1"/>
      <c r="HJ472" s="1"/>
      <c r="HK472" s="1"/>
      <c r="HL472" s="1"/>
    </row>
    <row r="473" spans="1:220" s="14" customFormat="1" ht="74.75" customHeight="1" x14ac:dyDescent="0.15">
      <c r="A473" s="195" t="s">
        <v>157</v>
      </c>
      <c r="B473" s="192" t="s">
        <v>158</v>
      </c>
      <c r="C473" s="196">
        <v>6.9</v>
      </c>
      <c r="D473" s="197" t="s">
        <v>159</v>
      </c>
      <c r="E473" s="196"/>
      <c r="F473" s="196" t="str">
        <f t="shared" si="19"/>
        <v/>
      </c>
      <c r="G473" s="198"/>
      <c r="HF473" s="1"/>
      <c r="HG473" s="1"/>
      <c r="HH473" s="1"/>
      <c r="HI473" s="1"/>
      <c r="HJ473" s="1"/>
      <c r="HK473" s="1"/>
      <c r="HL473" s="1"/>
    </row>
    <row r="474" spans="1:220" s="14" customFormat="1" ht="74.75" customHeight="1" x14ac:dyDescent="0.15">
      <c r="A474" s="195" t="s">
        <v>160</v>
      </c>
      <c r="B474" s="192" t="s">
        <v>161</v>
      </c>
      <c r="C474" s="196">
        <v>4.7699999999999996</v>
      </c>
      <c r="D474" s="197" t="s">
        <v>162</v>
      </c>
      <c r="E474" s="196"/>
      <c r="F474" s="196" t="str">
        <f t="shared" si="19"/>
        <v/>
      </c>
      <c r="G474" s="198"/>
      <c r="HF474" s="1"/>
      <c r="HG474" s="1"/>
      <c r="HH474" s="1"/>
      <c r="HI474" s="1"/>
      <c r="HJ474" s="1"/>
      <c r="HK474" s="1"/>
      <c r="HL474" s="1"/>
    </row>
    <row r="475" spans="1:220" s="14" customFormat="1" ht="74.75" customHeight="1" x14ac:dyDescent="0.15">
      <c r="A475" s="195" t="s">
        <v>163</v>
      </c>
      <c r="B475" s="192" t="s">
        <v>164</v>
      </c>
      <c r="C475" s="196">
        <v>1.91</v>
      </c>
      <c r="D475" s="197" t="s">
        <v>162</v>
      </c>
      <c r="E475" s="196"/>
      <c r="F475" s="196" t="str">
        <f t="shared" si="19"/>
        <v/>
      </c>
      <c r="G475" s="198"/>
      <c r="HF475" s="1"/>
      <c r="HG475" s="1"/>
      <c r="HH475" s="1"/>
      <c r="HI475" s="1"/>
      <c r="HJ475" s="1"/>
      <c r="HK475" s="1"/>
      <c r="HL475" s="1"/>
    </row>
    <row r="476" spans="1:220" s="14" customFormat="1" ht="74.75" customHeight="1" x14ac:dyDescent="0.15">
      <c r="A476" s="195" t="s">
        <v>165</v>
      </c>
      <c r="B476" s="192" t="s">
        <v>166</v>
      </c>
      <c r="C476" s="196">
        <v>5.96</v>
      </c>
      <c r="D476" s="197" t="s">
        <v>162</v>
      </c>
      <c r="E476" s="196"/>
      <c r="F476" s="196" t="str">
        <f t="shared" si="19"/>
        <v/>
      </c>
      <c r="G476" s="198"/>
      <c r="HF476" s="1"/>
      <c r="HG476" s="1"/>
      <c r="HH476" s="1"/>
      <c r="HI476" s="1"/>
      <c r="HJ476" s="1"/>
      <c r="HK476" s="1"/>
      <c r="HL476" s="1"/>
    </row>
    <row r="477" spans="1:220" s="14" customFormat="1" ht="74.75" customHeight="1" x14ac:dyDescent="0.15">
      <c r="A477" s="190" t="s">
        <v>167</v>
      </c>
      <c r="B477" s="191" t="s">
        <v>168</v>
      </c>
      <c r="C477" s="196"/>
      <c r="D477" s="197"/>
      <c r="E477" s="196"/>
      <c r="F477" s="196" t="str">
        <f t="shared" si="19"/>
        <v/>
      </c>
      <c r="G477" s="198"/>
      <c r="HF477" s="1"/>
      <c r="HG477" s="1"/>
      <c r="HH477" s="1"/>
      <c r="HI477" s="1"/>
      <c r="HJ477" s="1"/>
      <c r="HK477" s="1"/>
      <c r="HL477" s="1"/>
    </row>
    <row r="478" spans="1:220" s="14" customFormat="1" ht="74.75" customHeight="1" x14ac:dyDescent="0.15">
      <c r="A478" s="195" t="s">
        <v>169</v>
      </c>
      <c r="B478" s="192" t="s">
        <v>170</v>
      </c>
      <c r="C478" s="196">
        <v>0.95</v>
      </c>
      <c r="D478" s="197" t="s">
        <v>162</v>
      </c>
      <c r="E478" s="196"/>
      <c r="F478" s="196" t="str">
        <f t="shared" si="19"/>
        <v/>
      </c>
      <c r="G478" s="198"/>
      <c r="HF478" s="1"/>
      <c r="HG478" s="1"/>
      <c r="HH478" s="1"/>
      <c r="HI478" s="1"/>
      <c r="HJ478" s="1"/>
      <c r="HK478" s="1"/>
      <c r="HL478" s="1"/>
    </row>
    <row r="479" spans="1:220" s="14" customFormat="1" ht="74.75" customHeight="1" x14ac:dyDescent="0.15">
      <c r="A479" s="195" t="s">
        <v>171</v>
      </c>
      <c r="B479" s="192" t="s">
        <v>172</v>
      </c>
      <c r="C479" s="196">
        <v>1.06</v>
      </c>
      <c r="D479" s="197" t="s">
        <v>162</v>
      </c>
      <c r="E479" s="196"/>
      <c r="F479" s="196" t="str">
        <f t="shared" si="19"/>
        <v/>
      </c>
      <c r="G479" s="198"/>
      <c r="HF479" s="1"/>
      <c r="HG479" s="1"/>
      <c r="HH479" s="1"/>
      <c r="HI479" s="1"/>
      <c r="HJ479" s="1"/>
      <c r="HK479" s="1"/>
      <c r="HL479" s="1"/>
    </row>
    <row r="480" spans="1:220" s="14" customFormat="1" ht="74.75" customHeight="1" x14ac:dyDescent="0.15">
      <c r="A480" s="195" t="s">
        <v>173</v>
      </c>
      <c r="B480" s="192" t="s">
        <v>174</v>
      </c>
      <c r="C480" s="196">
        <v>0.83</v>
      </c>
      <c r="D480" s="197" t="s">
        <v>162</v>
      </c>
      <c r="E480" s="196"/>
      <c r="F480" s="196" t="str">
        <f t="shared" si="19"/>
        <v/>
      </c>
      <c r="G480" s="198"/>
      <c r="HF480" s="1"/>
      <c r="HG480" s="1"/>
      <c r="HH480" s="1"/>
      <c r="HI480" s="1"/>
      <c r="HJ480" s="1"/>
      <c r="HK480" s="1"/>
      <c r="HL480" s="1"/>
    </row>
    <row r="481" spans="1:220" s="14" customFormat="1" ht="74.75" customHeight="1" x14ac:dyDescent="0.15">
      <c r="A481" s="195" t="s">
        <v>175</v>
      </c>
      <c r="B481" s="192" t="s">
        <v>176</v>
      </c>
      <c r="C481" s="196">
        <v>0.1</v>
      </c>
      <c r="D481" s="197" t="s">
        <v>162</v>
      </c>
      <c r="E481" s="196"/>
      <c r="F481" s="196" t="str">
        <f t="shared" si="19"/>
        <v/>
      </c>
      <c r="G481" s="198"/>
      <c r="HF481" s="1"/>
      <c r="HG481" s="1"/>
      <c r="HH481" s="1"/>
      <c r="HI481" s="1"/>
      <c r="HJ481" s="1"/>
      <c r="HK481" s="1"/>
      <c r="HL481" s="1"/>
    </row>
    <row r="482" spans="1:220" s="14" customFormat="1" ht="74.75" customHeight="1" x14ac:dyDescent="0.15">
      <c r="A482" s="190" t="s">
        <v>177</v>
      </c>
      <c r="B482" s="191" t="s">
        <v>178</v>
      </c>
      <c r="C482" s="196"/>
      <c r="D482" s="197"/>
      <c r="E482" s="196"/>
      <c r="F482" s="196" t="str">
        <f t="shared" si="19"/>
        <v/>
      </c>
      <c r="G482" s="204"/>
      <c r="HF482" s="1"/>
      <c r="HG482" s="1"/>
      <c r="HH482" s="1"/>
      <c r="HI482" s="1"/>
      <c r="HJ482" s="1"/>
      <c r="HK482" s="1"/>
      <c r="HL482" s="1"/>
    </row>
    <row r="483" spans="1:220" s="14" customFormat="1" ht="74.75" customHeight="1" x14ac:dyDescent="0.15">
      <c r="A483" s="195" t="s">
        <v>179</v>
      </c>
      <c r="B483" s="192" t="s">
        <v>180</v>
      </c>
      <c r="C483" s="196">
        <v>6.36</v>
      </c>
      <c r="D483" s="197" t="s">
        <v>159</v>
      </c>
      <c r="E483" s="196"/>
      <c r="F483" s="196" t="str">
        <f t="shared" si="19"/>
        <v/>
      </c>
      <c r="G483" s="204"/>
      <c r="HF483" s="1"/>
      <c r="HG483" s="1"/>
      <c r="HH483" s="1"/>
      <c r="HI483" s="1"/>
      <c r="HJ483" s="1"/>
      <c r="HK483" s="1"/>
      <c r="HL483" s="1"/>
    </row>
    <row r="484" spans="1:220" s="14" customFormat="1" ht="74.75" customHeight="1" x14ac:dyDescent="0.15">
      <c r="A484" s="195" t="s">
        <v>181</v>
      </c>
      <c r="B484" s="192" t="s">
        <v>182</v>
      </c>
      <c r="C484" s="196">
        <v>19.309999999999999</v>
      </c>
      <c r="D484" s="197" t="s">
        <v>159</v>
      </c>
      <c r="E484" s="196"/>
      <c r="F484" s="196" t="str">
        <f t="shared" si="19"/>
        <v/>
      </c>
      <c r="G484" s="198"/>
      <c r="HF484" s="1"/>
      <c r="HG484" s="1"/>
      <c r="HH484" s="1"/>
      <c r="HI484" s="1"/>
      <c r="HJ484" s="1"/>
      <c r="HK484" s="1"/>
      <c r="HL484" s="1"/>
    </row>
    <row r="485" spans="1:220" s="14" customFormat="1" ht="74.75" customHeight="1" x14ac:dyDescent="0.15">
      <c r="A485" s="190" t="s">
        <v>183</v>
      </c>
      <c r="B485" s="191" t="s">
        <v>270</v>
      </c>
      <c r="C485" s="196"/>
      <c r="D485" s="197"/>
      <c r="E485" s="196"/>
      <c r="F485" s="196" t="str">
        <f t="shared" si="19"/>
        <v/>
      </c>
      <c r="G485" s="198"/>
      <c r="HF485" s="1"/>
      <c r="HG485" s="1"/>
      <c r="HH485" s="1"/>
      <c r="HI485" s="1"/>
      <c r="HJ485" s="1"/>
      <c r="HK485" s="1"/>
      <c r="HL485" s="1"/>
    </row>
    <row r="486" spans="1:220" s="14" customFormat="1" ht="74.75" customHeight="1" x14ac:dyDescent="0.15">
      <c r="A486" s="195" t="s">
        <v>185</v>
      </c>
      <c r="B486" s="192" t="s">
        <v>186</v>
      </c>
      <c r="C486" s="196">
        <v>8.66</v>
      </c>
      <c r="D486" s="197" t="s">
        <v>159</v>
      </c>
      <c r="E486" s="196"/>
      <c r="F486" s="196" t="str">
        <f t="shared" si="19"/>
        <v/>
      </c>
      <c r="G486" s="198"/>
      <c r="HF486" s="1"/>
      <c r="HG486" s="1"/>
      <c r="HH486" s="1"/>
      <c r="HI486" s="1"/>
      <c r="HJ486" s="1"/>
      <c r="HK486" s="1"/>
      <c r="HL486" s="1"/>
    </row>
    <row r="487" spans="1:220" s="14" customFormat="1" ht="74.75" customHeight="1" x14ac:dyDescent="0.15">
      <c r="A487" s="195" t="s">
        <v>187</v>
      </c>
      <c r="B487" s="192" t="s">
        <v>188</v>
      </c>
      <c r="C487" s="196">
        <f>(3*0.25)*2</f>
        <v>1.5</v>
      </c>
      <c r="D487" s="197" t="s">
        <v>159</v>
      </c>
      <c r="E487" s="196"/>
      <c r="F487" s="196" t="str">
        <f t="shared" si="19"/>
        <v/>
      </c>
      <c r="G487" s="198"/>
      <c r="HF487" s="1"/>
      <c r="HG487" s="1"/>
      <c r="HH487" s="1"/>
      <c r="HI487" s="1"/>
      <c r="HJ487" s="1"/>
      <c r="HK487" s="1"/>
      <c r="HL487" s="1"/>
    </row>
    <row r="488" spans="1:220" s="14" customFormat="1" ht="74.75" customHeight="1" x14ac:dyDescent="0.15">
      <c r="A488" s="195" t="s">
        <v>189</v>
      </c>
      <c r="B488" s="192" t="s">
        <v>190</v>
      </c>
      <c r="C488" s="196">
        <f>SUM(C486:C487)</f>
        <v>10.16</v>
      </c>
      <c r="D488" s="197" t="s">
        <v>159</v>
      </c>
      <c r="E488" s="196"/>
      <c r="F488" s="196" t="str">
        <f t="shared" si="19"/>
        <v/>
      </c>
      <c r="G488" s="198"/>
      <c r="HF488" s="1"/>
      <c r="HG488" s="1"/>
      <c r="HH488" s="1"/>
      <c r="HI488" s="1"/>
      <c r="HJ488" s="1"/>
      <c r="HK488" s="1"/>
      <c r="HL488" s="1"/>
    </row>
    <row r="489" spans="1:220" s="14" customFormat="1" ht="74.75" customHeight="1" x14ac:dyDescent="0.15">
      <c r="A489" s="195" t="s">
        <v>191</v>
      </c>
      <c r="B489" s="192" t="s">
        <v>192</v>
      </c>
      <c r="C489" s="196">
        <v>38.619999999999997</v>
      </c>
      <c r="D489" s="197" t="s">
        <v>159</v>
      </c>
      <c r="E489" s="196"/>
      <c r="F489" s="196" t="str">
        <f t="shared" si="19"/>
        <v/>
      </c>
      <c r="G489" s="198"/>
      <c r="HF489" s="1"/>
      <c r="HG489" s="1"/>
      <c r="HH489" s="1"/>
      <c r="HI489" s="1"/>
      <c r="HJ489" s="1"/>
      <c r="HK489" s="1"/>
      <c r="HL489" s="1"/>
    </row>
    <row r="490" spans="1:220" s="14" customFormat="1" ht="74.75" customHeight="1" x14ac:dyDescent="0.15">
      <c r="A490" s="195" t="s">
        <v>193</v>
      </c>
      <c r="B490" s="192" t="s">
        <v>194</v>
      </c>
      <c r="C490" s="196">
        <v>32.6</v>
      </c>
      <c r="D490" s="197" t="s">
        <v>195</v>
      </c>
      <c r="E490" s="196"/>
      <c r="F490" s="196" t="str">
        <f t="shared" si="19"/>
        <v/>
      </c>
      <c r="G490" s="198"/>
      <c r="HF490" s="1"/>
      <c r="HG490" s="1"/>
      <c r="HH490" s="1"/>
      <c r="HI490" s="1"/>
      <c r="HJ490" s="1"/>
      <c r="HK490" s="1"/>
      <c r="HL490" s="1"/>
    </row>
    <row r="491" spans="1:220" s="14" customFormat="1" ht="74.75" customHeight="1" x14ac:dyDescent="0.15">
      <c r="A491" s="190" t="s">
        <v>196</v>
      </c>
      <c r="B491" s="191" t="s">
        <v>197</v>
      </c>
      <c r="C491" s="196"/>
      <c r="D491" s="197"/>
      <c r="E491" s="196"/>
      <c r="F491" s="196"/>
      <c r="G491" s="198"/>
      <c r="HF491" s="1"/>
      <c r="HG491" s="1"/>
      <c r="HH491" s="1"/>
      <c r="HI491" s="1"/>
      <c r="HJ491" s="1"/>
      <c r="HK491" s="1"/>
      <c r="HL491" s="1"/>
    </row>
    <row r="492" spans="1:220" s="14" customFormat="1" ht="74.75" customHeight="1" x14ac:dyDescent="0.15">
      <c r="A492" s="195" t="s">
        <v>198</v>
      </c>
      <c r="B492" s="192" t="s">
        <v>271</v>
      </c>
      <c r="C492" s="196">
        <v>6.9</v>
      </c>
      <c r="D492" s="197" t="s">
        <v>159</v>
      </c>
      <c r="E492" s="196"/>
      <c r="F492" s="196" t="str">
        <f>IF(C492*E492=0,"",ROUND(C492*E492,2))</f>
        <v/>
      </c>
      <c r="G492" s="198"/>
      <c r="HF492" s="1"/>
      <c r="HG492" s="1"/>
      <c r="HH492" s="1"/>
      <c r="HI492" s="1"/>
      <c r="HJ492" s="1"/>
      <c r="HK492" s="1"/>
      <c r="HL492" s="1"/>
    </row>
    <row r="493" spans="1:220" s="14" customFormat="1" ht="74.75" customHeight="1" x14ac:dyDescent="0.15">
      <c r="A493" s="199" t="s">
        <v>199</v>
      </c>
      <c r="B493" s="200" t="s">
        <v>272</v>
      </c>
      <c r="C493" s="201">
        <v>6.9</v>
      </c>
      <c r="D493" s="202" t="s">
        <v>159</v>
      </c>
      <c r="E493" s="201"/>
      <c r="F493" s="201" t="str">
        <f>IF(C493*E493=0,"",ROUND(C493*E493,2))</f>
        <v/>
      </c>
      <c r="G493" s="203"/>
      <c r="HF493" s="1"/>
      <c r="HG493" s="1"/>
      <c r="HH493" s="1"/>
      <c r="HI493" s="1"/>
      <c r="HJ493" s="1"/>
      <c r="HK493" s="1"/>
      <c r="HL493" s="1"/>
    </row>
    <row r="494" spans="1:220" s="14" customFormat="1" ht="74.75" customHeight="1" x14ac:dyDescent="0.15">
      <c r="A494" s="195"/>
      <c r="B494" s="192"/>
      <c r="C494" s="196"/>
      <c r="D494" s="197"/>
      <c r="E494" s="196"/>
      <c r="F494" s="196"/>
      <c r="G494" s="198"/>
      <c r="HF494" s="1"/>
      <c r="HG494" s="1"/>
      <c r="HH494" s="1"/>
      <c r="HI494" s="1"/>
      <c r="HJ494" s="1"/>
      <c r="HK494" s="1"/>
      <c r="HL494" s="1"/>
    </row>
    <row r="495" spans="1:220" s="14" customFormat="1" ht="74.75" customHeight="1" x14ac:dyDescent="0.15">
      <c r="A495" s="190" t="s">
        <v>201</v>
      </c>
      <c r="B495" s="191" t="s">
        <v>307</v>
      </c>
      <c r="C495" s="196"/>
      <c r="D495" s="197"/>
      <c r="E495" s="196"/>
      <c r="F495" s="196" t="str">
        <f>IF(C495*E495=0,"",ROUND(C495*E495,2))</f>
        <v/>
      </c>
      <c r="G495" s="204"/>
      <c r="HF495" s="1"/>
      <c r="HG495" s="1"/>
      <c r="HH495" s="1"/>
      <c r="HI495" s="1"/>
      <c r="HJ495" s="1"/>
      <c r="HK495" s="1"/>
      <c r="HL495" s="1"/>
    </row>
    <row r="496" spans="1:220" s="14" customFormat="1" ht="74.75" customHeight="1" x14ac:dyDescent="0.15">
      <c r="A496" s="195" t="s">
        <v>203</v>
      </c>
      <c r="B496" s="192" t="s">
        <v>204</v>
      </c>
      <c r="C496" s="196">
        <f>(C468+0.5*2)+(D468+0.5*2)*(0.4)</f>
        <v>1.4</v>
      </c>
      <c r="D496" s="197" t="s">
        <v>195</v>
      </c>
      <c r="E496" s="196"/>
      <c r="F496" s="196" t="str">
        <f>IF(C496*E496=0,"",ROUND(C496*E496,2))</f>
        <v/>
      </c>
      <c r="G496" s="204"/>
      <c r="HF496" s="1"/>
      <c r="HG496" s="1"/>
      <c r="HH496" s="1"/>
      <c r="HI496" s="1"/>
      <c r="HJ496" s="1"/>
      <c r="HK496" s="1"/>
      <c r="HL496" s="1"/>
    </row>
    <row r="497" spans="1:220" s="14" customFormat="1" ht="74.75" customHeight="1" x14ac:dyDescent="0.15">
      <c r="A497" s="195" t="s">
        <v>205</v>
      </c>
      <c r="B497" s="192" t="s">
        <v>206</v>
      </c>
      <c r="C497" s="196">
        <f>C496*0.2*1.5</f>
        <v>0.41999999999999993</v>
      </c>
      <c r="D497" s="197" t="s">
        <v>162</v>
      </c>
      <c r="E497" s="196"/>
      <c r="F497" s="196" t="str">
        <f>IF(C497*E497=0,"",ROUND(C497*E497,2))</f>
        <v/>
      </c>
      <c r="G497" s="204"/>
      <c r="HF497" s="1"/>
      <c r="HG497" s="1"/>
      <c r="HH497" s="1"/>
      <c r="HI497" s="1"/>
      <c r="HJ497" s="1"/>
      <c r="HK497" s="1"/>
      <c r="HL497" s="1"/>
    </row>
    <row r="498" spans="1:220" s="14" customFormat="1" ht="74.75" customHeight="1" x14ac:dyDescent="0.15">
      <c r="A498" s="195" t="s">
        <v>207</v>
      </c>
      <c r="B498" s="192" t="s">
        <v>208</v>
      </c>
      <c r="C498" s="196">
        <f>C496*1.5</f>
        <v>2.0999999999999996</v>
      </c>
      <c r="D498" s="197" t="s">
        <v>159</v>
      </c>
      <c r="E498" s="196"/>
      <c r="F498" s="196" t="str">
        <f>IF(C498*E498=0,"",ROUND(C498*E498,2))</f>
        <v/>
      </c>
      <c r="G498" s="204"/>
      <c r="HF498" s="1"/>
      <c r="HG498" s="1"/>
      <c r="HH498" s="1"/>
      <c r="HI498" s="1"/>
      <c r="HJ498" s="1"/>
      <c r="HK498" s="1"/>
      <c r="HL498" s="1"/>
    </row>
    <row r="499" spans="1:220" s="14" customFormat="1" ht="74.75" customHeight="1" x14ac:dyDescent="0.15">
      <c r="A499" s="195" t="s">
        <v>209</v>
      </c>
      <c r="B499" s="192" t="s">
        <v>210</v>
      </c>
      <c r="C499" s="196">
        <f>C496</f>
        <v>1.4</v>
      </c>
      <c r="D499" s="197" t="s">
        <v>195</v>
      </c>
      <c r="E499" s="196"/>
      <c r="F499" s="196" t="str">
        <f>IF(C499*E499=0,"",ROUND(C499*E499,2))</f>
        <v/>
      </c>
      <c r="G499" s="198"/>
      <c r="HF499" s="1"/>
      <c r="HG499" s="1"/>
      <c r="HH499" s="1"/>
      <c r="HI499" s="1"/>
      <c r="HJ499" s="1"/>
      <c r="HK499" s="1"/>
      <c r="HL499" s="1"/>
    </row>
    <row r="500" spans="1:220" s="14" customFormat="1" ht="74.75" customHeight="1" x14ac:dyDescent="0.15">
      <c r="A500" s="190" t="s">
        <v>211</v>
      </c>
      <c r="B500" s="191" t="s">
        <v>212</v>
      </c>
      <c r="C500" s="196"/>
      <c r="D500" s="197"/>
      <c r="E500" s="196"/>
      <c r="F500" s="196"/>
      <c r="G500" s="198"/>
      <c r="HF500" s="1"/>
      <c r="HG500" s="1"/>
      <c r="HH500" s="1"/>
      <c r="HI500" s="1"/>
      <c r="HJ500" s="1"/>
      <c r="HK500" s="1"/>
      <c r="HL500" s="1"/>
    </row>
    <row r="501" spans="1:220" s="14" customFormat="1" ht="74.75" customHeight="1" x14ac:dyDescent="0.15">
      <c r="A501" s="195" t="s">
        <v>213</v>
      </c>
      <c r="B501" s="192" t="s">
        <v>214</v>
      </c>
      <c r="C501" s="196">
        <f>(1*1.6+0.6*0.6)</f>
        <v>1.96</v>
      </c>
      <c r="D501" s="197" t="s">
        <v>159</v>
      </c>
      <c r="E501" s="196"/>
      <c r="F501" s="196" t="str">
        <f>IF(C501*E501=0,"",ROUND(C501*E501,2))</f>
        <v/>
      </c>
      <c r="G501" s="198"/>
      <c r="HF501" s="1"/>
      <c r="HG501" s="1"/>
      <c r="HH501" s="1"/>
      <c r="HI501" s="1"/>
      <c r="HJ501" s="1"/>
      <c r="HK501" s="1"/>
      <c r="HL501" s="1"/>
    </row>
    <row r="502" spans="1:220" s="14" customFormat="1" ht="74.75" customHeight="1" x14ac:dyDescent="0.15">
      <c r="A502" s="195" t="s">
        <v>215</v>
      </c>
      <c r="B502" s="192" t="s">
        <v>216</v>
      </c>
      <c r="C502" s="196">
        <v>1</v>
      </c>
      <c r="D502" s="197" t="s">
        <v>8</v>
      </c>
      <c r="E502" s="196"/>
      <c r="F502" s="196" t="str">
        <f>IF(C502*E502=0,"",ROUND(C502*E502,2))</f>
        <v/>
      </c>
      <c r="G502" s="198"/>
      <c r="HF502" s="1"/>
      <c r="HG502" s="1"/>
      <c r="HH502" s="1"/>
      <c r="HI502" s="1"/>
      <c r="HJ502" s="1"/>
      <c r="HK502" s="1"/>
      <c r="HL502" s="1"/>
    </row>
    <row r="503" spans="1:220" s="14" customFormat="1" ht="74.75" customHeight="1" x14ac:dyDescent="0.15">
      <c r="A503" s="190" t="s">
        <v>276</v>
      </c>
      <c r="B503" s="191" t="s">
        <v>218</v>
      </c>
      <c r="C503" s="196"/>
      <c r="D503" s="197"/>
      <c r="E503" s="196"/>
      <c r="F503" s="196" t="str">
        <f>IF(C503*E503=0,"",ROUND(C503*E503,2))</f>
        <v/>
      </c>
      <c r="G503" s="198"/>
      <c r="HF503" s="1"/>
      <c r="HG503" s="1"/>
      <c r="HH503" s="1"/>
      <c r="HI503" s="1"/>
      <c r="HJ503" s="1"/>
      <c r="HK503" s="1"/>
      <c r="HL503" s="1"/>
    </row>
    <row r="504" spans="1:220" s="14" customFormat="1" ht="74.75" customHeight="1" x14ac:dyDescent="0.15">
      <c r="A504" s="195" t="s">
        <v>219</v>
      </c>
      <c r="B504" s="192" t="s">
        <v>220</v>
      </c>
      <c r="C504" s="196">
        <f>C501*10.76</f>
        <v>21.089600000000001</v>
      </c>
      <c r="D504" s="197" t="s">
        <v>221</v>
      </c>
      <c r="E504" s="196"/>
      <c r="F504" s="196" t="str">
        <f>IF(C504*E504=0,"",ROUND(C504*E504,2))</f>
        <v/>
      </c>
      <c r="G504" s="198"/>
      <c r="HF504" s="1"/>
      <c r="HG504" s="1"/>
      <c r="HH504" s="1"/>
      <c r="HI504" s="1"/>
      <c r="HJ504" s="1"/>
      <c r="HK504" s="1"/>
      <c r="HL504" s="1"/>
    </row>
    <row r="505" spans="1:220" s="14" customFormat="1" ht="74.75" customHeight="1" x14ac:dyDescent="0.15">
      <c r="A505" s="190" t="s">
        <v>222</v>
      </c>
      <c r="B505" s="191" t="s">
        <v>278</v>
      </c>
      <c r="C505" s="196"/>
      <c r="D505" s="197"/>
      <c r="E505" s="196"/>
      <c r="F505" s="196"/>
      <c r="G505" s="198"/>
      <c r="HF505" s="1"/>
      <c r="HG505" s="1"/>
      <c r="HH505" s="1"/>
      <c r="HI505" s="1"/>
      <c r="HJ505" s="1"/>
      <c r="HK505" s="1"/>
      <c r="HL505" s="1"/>
    </row>
    <row r="506" spans="1:220" s="14" customFormat="1" ht="74.75" customHeight="1" x14ac:dyDescent="0.15">
      <c r="A506" s="195" t="s">
        <v>224</v>
      </c>
      <c r="B506" s="192" t="s">
        <v>225</v>
      </c>
      <c r="C506" s="196">
        <f>C492</f>
        <v>6.9</v>
      </c>
      <c r="D506" s="197" t="s">
        <v>159</v>
      </c>
      <c r="E506" s="196"/>
      <c r="F506" s="196">
        <f>ROUND(C506*E506,2)</f>
        <v>0</v>
      </c>
      <c r="G506" s="198"/>
      <c r="HF506" s="1"/>
      <c r="HG506" s="1"/>
      <c r="HH506" s="1"/>
      <c r="HI506" s="1"/>
      <c r="HJ506" s="1"/>
      <c r="HK506" s="1"/>
      <c r="HL506" s="1"/>
    </row>
    <row r="507" spans="1:220" s="14" customFormat="1" ht="74.75" customHeight="1" x14ac:dyDescent="0.15">
      <c r="A507" s="195" t="s">
        <v>226</v>
      </c>
      <c r="B507" s="192" t="s">
        <v>227</v>
      </c>
      <c r="C507" s="196">
        <v>10.6</v>
      </c>
      <c r="D507" s="197" t="s">
        <v>195</v>
      </c>
      <c r="E507" s="196"/>
      <c r="F507" s="196">
        <f>ROUND(C507*E507,2)</f>
        <v>0</v>
      </c>
      <c r="G507" s="198"/>
      <c r="HF507" s="1"/>
      <c r="HG507" s="1"/>
      <c r="HH507" s="1"/>
      <c r="HI507" s="1"/>
      <c r="HJ507" s="1"/>
      <c r="HK507" s="1"/>
      <c r="HL507" s="1"/>
    </row>
    <row r="508" spans="1:220" s="14" customFormat="1" ht="74.75" customHeight="1" x14ac:dyDescent="0.15">
      <c r="A508" s="199" t="s">
        <v>228</v>
      </c>
      <c r="B508" s="200" t="s">
        <v>229</v>
      </c>
      <c r="C508" s="201">
        <f>C506</f>
        <v>6.9</v>
      </c>
      <c r="D508" s="202" t="s">
        <v>159</v>
      </c>
      <c r="E508" s="201"/>
      <c r="F508" s="201">
        <f>ROUND(C508*E508,2)</f>
        <v>0</v>
      </c>
      <c r="G508" s="203"/>
      <c r="HF508" s="1"/>
      <c r="HG508" s="1"/>
      <c r="HH508" s="1"/>
      <c r="HI508" s="1"/>
      <c r="HJ508" s="1"/>
      <c r="HK508" s="1"/>
      <c r="HL508" s="1"/>
    </row>
    <row r="509" spans="1:220" s="14" customFormat="1" ht="74.75" customHeight="1" x14ac:dyDescent="0.15">
      <c r="A509" s="195"/>
      <c r="B509" s="192"/>
      <c r="C509" s="196"/>
      <c r="D509" s="197"/>
      <c r="E509" s="196"/>
      <c r="F509" s="196"/>
      <c r="G509" s="198"/>
      <c r="HF509" s="1"/>
      <c r="HG509" s="1"/>
      <c r="HH509" s="1"/>
      <c r="HI509" s="1"/>
      <c r="HJ509" s="1"/>
      <c r="HK509" s="1"/>
      <c r="HL509" s="1"/>
    </row>
    <row r="510" spans="1:220" s="14" customFormat="1" ht="74.75" customHeight="1" x14ac:dyDescent="0.15">
      <c r="A510" s="190" t="s">
        <v>230</v>
      </c>
      <c r="B510" s="191" t="s">
        <v>279</v>
      </c>
      <c r="C510" s="196"/>
      <c r="D510" s="197"/>
      <c r="E510" s="196"/>
      <c r="F510" s="196" t="str">
        <f>IF(C510*E510=0,"",ROUND(C510*E510,2))</f>
        <v/>
      </c>
      <c r="G510" s="198"/>
      <c r="HF510" s="1"/>
      <c r="HG510" s="1"/>
      <c r="HH510" s="1"/>
      <c r="HI510" s="1"/>
      <c r="HJ510" s="1"/>
      <c r="HK510" s="1"/>
      <c r="HL510" s="1"/>
    </row>
    <row r="511" spans="1:220" s="14" customFormat="1" ht="74.75" customHeight="1" x14ac:dyDescent="0.15">
      <c r="A511" s="195" t="s">
        <v>232</v>
      </c>
      <c r="B511" s="192" t="s">
        <v>328</v>
      </c>
      <c r="C511" s="196">
        <f>C488+C489</f>
        <v>48.78</v>
      </c>
      <c r="D511" s="197" t="s">
        <v>159</v>
      </c>
      <c r="E511" s="196"/>
      <c r="F511" s="196" t="str">
        <f>IF(C511*E511=0,"",ROUND(C511*E511,2))</f>
        <v/>
      </c>
      <c r="G511" s="198"/>
      <c r="HF511" s="1"/>
      <c r="HG511" s="1"/>
      <c r="HH511" s="1"/>
      <c r="HI511" s="1"/>
      <c r="HJ511" s="1"/>
      <c r="HK511" s="1"/>
      <c r="HL511" s="1"/>
    </row>
    <row r="512" spans="1:220" s="14" customFormat="1" ht="74.75" customHeight="1" x14ac:dyDescent="0.15">
      <c r="A512" s="195" t="s">
        <v>234</v>
      </c>
      <c r="B512" s="192" t="s">
        <v>235</v>
      </c>
      <c r="C512" s="196">
        <f>C511</f>
        <v>48.78</v>
      </c>
      <c r="D512" s="197" t="s">
        <v>159</v>
      </c>
      <c r="E512" s="196"/>
      <c r="F512" s="196" t="str">
        <f>IF(C512*E512=0,"",ROUND(C512*E512,2))</f>
        <v/>
      </c>
      <c r="G512" s="198"/>
      <c r="HF512" s="1"/>
      <c r="HG512" s="1"/>
      <c r="HH512" s="1"/>
      <c r="HI512" s="1"/>
      <c r="HJ512" s="1"/>
      <c r="HK512" s="1"/>
      <c r="HL512" s="1"/>
    </row>
    <row r="513" spans="1:220" s="14" customFormat="1" ht="74.75" customHeight="1" x14ac:dyDescent="0.15">
      <c r="A513" s="195" t="s">
        <v>236</v>
      </c>
      <c r="B513" s="192" t="s">
        <v>237</v>
      </c>
      <c r="C513" s="196">
        <v>1</v>
      </c>
      <c r="D513" s="197" t="s">
        <v>46</v>
      </c>
      <c r="E513" s="196"/>
      <c r="F513" s="196" t="str">
        <f>IF(C513*E513=0,"",ROUND(C513*E513,2))</f>
        <v/>
      </c>
      <c r="G513" s="198">
        <f>SUM(F470:F513)</f>
        <v>0</v>
      </c>
      <c r="HF513" s="1"/>
      <c r="HG513" s="1"/>
      <c r="HH513" s="1"/>
      <c r="HI513" s="1"/>
      <c r="HJ513" s="1"/>
      <c r="HK513" s="1"/>
      <c r="HL513" s="1"/>
    </row>
    <row r="514" spans="1:220" s="14" customFormat="1" ht="74.75" customHeight="1" x14ac:dyDescent="0.15">
      <c r="A514" s="195"/>
      <c r="B514" s="192"/>
      <c r="C514" s="196"/>
      <c r="D514" s="197"/>
      <c r="E514" s="196"/>
      <c r="F514" s="196"/>
      <c r="G514" s="198"/>
      <c r="HF514" s="1"/>
      <c r="HG514" s="1"/>
      <c r="HH514" s="1"/>
      <c r="HI514" s="1"/>
      <c r="HJ514" s="1"/>
      <c r="HK514" s="1"/>
      <c r="HL514" s="1"/>
    </row>
    <row r="515" spans="1:220" s="14" customFormat="1" ht="74.75" customHeight="1" x14ac:dyDescent="0.15">
      <c r="A515" s="205"/>
      <c r="B515" s="350" t="s">
        <v>329</v>
      </c>
      <c r="C515" s="350"/>
      <c r="D515" s="207"/>
      <c r="E515" s="208"/>
      <c r="F515" s="209"/>
      <c r="G515" s="210">
        <f>SUM(G395:G513)</f>
        <v>0</v>
      </c>
      <c r="HF515" s="1"/>
      <c r="HG515" s="1"/>
      <c r="HH515" s="1"/>
      <c r="HI515" s="1"/>
      <c r="HJ515" s="1"/>
      <c r="HK515" s="1"/>
      <c r="HL515" s="1"/>
    </row>
    <row r="516" spans="1:220" s="14" customFormat="1" ht="74.75" customHeight="1" x14ac:dyDescent="0.15">
      <c r="A516" s="82" t="s">
        <v>330</v>
      </c>
      <c r="B516" s="83" t="s">
        <v>331</v>
      </c>
      <c r="C516" s="180"/>
      <c r="D516" s="92"/>
      <c r="E516" s="181"/>
      <c r="F516" s="116"/>
      <c r="G516" s="184"/>
      <c r="HF516" s="1"/>
      <c r="HG516" s="1"/>
      <c r="HH516" s="1"/>
      <c r="HI516" s="1"/>
      <c r="HJ516" s="1"/>
      <c r="HK516" s="1"/>
      <c r="HL516" s="1"/>
    </row>
    <row r="517" spans="1:220" s="14" customFormat="1" ht="74.75" customHeight="1" x14ac:dyDescent="0.15">
      <c r="A517" s="89" t="s">
        <v>16</v>
      </c>
      <c r="B517" s="90" t="s">
        <v>332</v>
      </c>
      <c r="C517" s="91"/>
      <c r="D517" s="92"/>
      <c r="E517" s="93"/>
      <c r="F517" s="91"/>
      <c r="G517" s="94"/>
      <c r="HF517" s="1"/>
      <c r="HG517" s="1"/>
      <c r="HH517" s="1"/>
      <c r="HI517" s="1"/>
      <c r="HJ517" s="1"/>
      <c r="HK517" s="1"/>
      <c r="HL517" s="1"/>
    </row>
    <row r="518" spans="1:220" s="14" customFormat="1" ht="74.75" customHeight="1" x14ac:dyDescent="0.15">
      <c r="A518" s="95" t="s">
        <v>18</v>
      </c>
      <c r="B518" s="96" t="s">
        <v>19</v>
      </c>
      <c r="C518" s="93">
        <v>225</v>
      </c>
      <c r="D518" s="92" t="s">
        <v>20</v>
      </c>
      <c r="E518" s="93"/>
      <c r="F518" s="91">
        <f t="shared" ref="F518:F524" si="20">C518*E518</f>
        <v>0</v>
      </c>
      <c r="G518" s="94"/>
      <c r="HF518" s="1"/>
      <c r="HG518" s="1"/>
      <c r="HH518" s="1"/>
      <c r="HI518" s="1"/>
      <c r="HJ518" s="1"/>
      <c r="HK518" s="1"/>
      <c r="HL518" s="1"/>
    </row>
    <row r="519" spans="1:220" s="14" customFormat="1" ht="74.75" customHeight="1" x14ac:dyDescent="0.15">
      <c r="A519" s="97" t="s">
        <v>21</v>
      </c>
      <c r="B519" s="96" t="s">
        <v>22</v>
      </c>
      <c r="C519" s="93">
        <v>225</v>
      </c>
      <c r="D519" s="92" t="s">
        <v>20</v>
      </c>
      <c r="E519" s="93"/>
      <c r="F519" s="91">
        <f t="shared" si="20"/>
        <v>0</v>
      </c>
      <c r="G519" s="94"/>
      <c r="HF519" s="1"/>
      <c r="HG519" s="1"/>
      <c r="HH519" s="1"/>
      <c r="HI519" s="1"/>
      <c r="HJ519" s="1"/>
      <c r="HK519" s="1"/>
      <c r="HL519" s="1"/>
    </row>
    <row r="520" spans="1:220" s="14" customFormat="1" ht="74.75" customHeight="1" x14ac:dyDescent="0.15">
      <c r="A520" s="95" t="s">
        <v>23</v>
      </c>
      <c r="B520" s="96" t="s">
        <v>24</v>
      </c>
      <c r="C520" s="93">
        <v>80</v>
      </c>
      <c r="D520" s="92" t="s">
        <v>20</v>
      </c>
      <c r="E520" s="93"/>
      <c r="F520" s="91">
        <f t="shared" si="20"/>
        <v>0</v>
      </c>
      <c r="G520" s="94"/>
      <c r="HF520" s="1"/>
      <c r="HG520" s="1"/>
      <c r="HH520" s="1"/>
      <c r="HI520" s="1"/>
      <c r="HJ520" s="1"/>
      <c r="HK520" s="1"/>
      <c r="HL520" s="1"/>
    </row>
    <row r="521" spans="1:220" s="14" customFormat="1" ht="74.75" customHeight="1" x14ac:dyDescent="0.15">
      <c r="A521" s="95" t="s">
        <v>25</v>
      </c>
      <c r="B521" s="96" t="s">
        <v>26</v>
      </c>
      <c r="C521" s="93">
        <v>1</v>
      </c>
      <c r="D521" s="92" t="s">
        <v>8</v>
      </c>
      <c r="E521" s="93"/>
      <c r="F521" s="91">
        <f t="shared" si="20"/>
        <v>0</v>
      </c>
      <c r="G521" s="94"/>
      <c r="HF521" s="1"/>
      <c r="HG521" s="1"/>
      <c r="HH521" s="1"/>
      <c r="HI521" s="1"/>
      <c r="HJ521" s="1"/>
      <c r="HK521" s="1"/>
      <c r="HL521" s="1"/>
    </row>
    <row r="522" spans="1:220" s="14" customFormat="1" ht="74.75" customHeight="1" x14ac:dyDescent="0.15">
      <c r="A522" s="97" t="s">
        <v>27</v>
      </c>
      <c r="B522" s="96" t="s">
        <v>28</v>
      </c>
      <c r="C522" s="93">
        <v>225</v>
      </c>
      <c r="D522" s="92" t="s">
        <v>20</v>
      </c>
      <c r="E522" s="93"/>
      <c r="F522" s="91">
        <f t="shared" si="20"/>
        <v>0</v>
      </c>
      <c r="G522" s="94"/>
      <c r="HF522" s="1"/>
      <c r="HG522" s="1"/>
      <c r="HH522" s="1"/>
      <c r="HI522" s="1"/>
      <c r="HJ522" s="1"/>
      <c r="HK522" s="1"/>
      <c r="HL522" s="1"/>
    </row>
    <row r="523" spans="1:220" s="14" customFormat="1" ht="74.75" customHeight="1" x14ac:dyDescent="0.15">
      <c r="A523" s="97" t="s">
        <v>29</v>
      </c>
      <c r="B523" s="96" t="s">
        <v>30</v>
      </c>
      <c r="C523" s="93">
        <v>1</v>
      </c>
      <c r="D523" s="92" t="s">
        <v>8</v>
      </c>
      <c r="E523" s="93"/>
      <c r="F523" s="91">
        <f t="shared" si="20"/>
        <v>0</v>
      </c>
      <c r="G523" s="94"/>
      <c r="HF523" s="1"/>
      <c r="HG523" s="1"/>
      <c r="HH523" s="1"/>
      <c r="HI523" s="1"/>
      <c r="HJ523" s="1"/>
      <c r="HK523" s="1"/>
      <c r="HL523" s="1"/>
    </row>
    <row r="524" spans="1:220" s="14" customFormat="1" ht="74.75" customHeight="1" x14ac:dyDescent="0.15">
      <c r="A524" s="97" t="s">
        <v>31</v>
      </c>
      <c r="B524" s="96" t="s">
        <v>32</v>
      </c>
      <c r="C524" s="93">
        <v>1</v>
      </c>
      <c r="D524" s="92" t="s">
        <v>8</v>
      </c>
      <c r="E524" s="93"/>
      <c r="F524" s="91">
        <f t="shared" si="20"/>
        <v>0</v>
      </c>
      <c r="G524" s="94">
        <f>SUM(F518:F524)</f>
        <v>0</v>
      </c>
      <c r="HF524" s="1"/>
      <c r="HG524" s="1"/>
      <c r="HH524" s="1"/>
      <c r="HI524" s="1"/>
      <c r="HJ524" s="1"/>
      <c r="HK524" s="1"/>
      <c r="HL524" s="1"/>
    </row>
    <row r="525" spans="1:220" s="14" customFormat="1" ht="74.75" customHeight="1" x14ac:dyDescent="0.15">
      <c r="A525" s="97"/>
      <c r="B525" s="96"/>
      <c r="C525" s="93"/>
      <c r="D525" s="92"/>
      <c r="E525" s="93"/>
      <c r="F525" s="91"/>
      <c r="G525" s="94"/>
      <c r="HF525" s="1"/>
      <c r="HG525" s="1"/>
      <c r="HH525" s="1"/>
      <c r="HI525" s="1"/>
      <c r="HJ525" s="1"/>
      <c r="HK525" s="1"/>
      <c r="HL525" s="1"/>
    </row>
    <row r="526" spans="1:220" s="14" customFormat="1" ht="74.75" customHeight="1" x14ac:dyDescent="0.15">
      <c r="A526" s="100" t="s">
        <v>33</v>
      </c>
      <c r="B526" s="101" t="s">
        <v>242</v>
      </c>
      <c r="C526" s="102"/>
      <c r="D526" s="103"/>
      <c r="E526" s="104"/>
      <c r="F526" s="105"/>
      <c r="G526" s="106"/>
      <c r="HF526" s="1"/>
      <c r="HG526" s="1"/>
      <c r="HH526" s="1"/>
      <c r="HI526" s="1"/>
      <c r="HJ526" s="1"/>
      <c r="HK526" s="1"/>
      <c r="HL526" s="1"/>
    </row>
    <row r="527" spans="1:220" s="14" customFormat="1" ht="74.75" customHeight="1" x14ac:dyDescent="0.15">
      <c r="A527" s="108" t="s">
        <v>35</v>
      </c>
      <c r="B527" s="109" t="s">
        <v>36</v>
      </c>
      <c r="C527" s="102"/>
      <c r="D527" s="103"/>
      <c r="E527" s="104"/>
      <c r="F527" s="105"/>
      <c r="G527" s="106"/>
      <c r="HF527" s="1"/>
      <c r="HG527" s="1"/>
      <c r="HH527" s="1"/>
      <c r="HI527" s="1"/>
      <c r="HJ527" s="1"/>
      <c r="HK527" s="1"/>
      <c r="HL527" s="1"/>
    </row>
    <row r="528" spans="1:220" s="14" customFormat="1" ht="74.75" customHeight="1" x14ac:dyDescent="0.15">
      <c r="A528" s="97" t="s">
        <v>37</v>
      </c>
      <c r="B528" s="172" t="s">
        <v>285</v>
      </c>
      <c r="C528" s="110">
        <v>1</v>
      </c>
      <c r="D528" s="111" t="s">
        <v>8</v>
      </c>
      <c r="E528" s="86"/>
      <c r="F528" s="112">
        <f>C528*E528</f>
        <v>0</v>
      </c>
      <c r="G528" s="113"/>
      <c r="HF528" s="1"/>
      <c r="HG528" s="1"/>
      <c r="HH528" s="1"/>
      <c r="HI528" s="1"/>
      <c r="HJ528" s="1"/>
      <c r="HK528" s="1"/>
      <c r="HL528" s="1"/>
    </row>
    <row r="529" spans="1:220" s="14" customFormat="1" ht="74.75" customHeight="1" x14ac:dyDescent="0.15">
      <c r="A529" s="97" t="s">
        <v>38</v>
      </c>
      <c r="B529" s="172" t="s">
        <v>333</v>
      </c>
      <c r="C529" s="110">
        <v>200</v>
      </c>
      <c r="D529" s="111" t="s">
        <v>20</v>
      </c>
      <c r="E529" s="86"/>
      <c r="F529" s="112">
        <f>C529*E529</f>
        <v>0</v>
      </c>
      <c r="G529" s="94"/>
      <c r="HF529" s="1"/>
      <c r="HG529" s="1"/>
      <c r="HH529" s="1"/>
      <c r="HI529" s="1"/>
      <c r="HJ529" s="1"/>
      <c r="HK529" s="1"/>
      <c r="HL529" s="1"/>
    </row>
    <row r="530" spans="1:220" s="14" customFormat="1" ht="74.75" customHeight="1" x14ac:dyDescent="0.15">
      <c r="A530" s="97" t="s">
        <v>40</v>
      </c>
      <c r="B530" s="216" t="s">
        <v>39</v>
      </c>
      <c r="C530" s="110">
        <v>325</v>
      </c>
      <c r="D530" s="111" t="s">
        <v>20</v>
      </c>
      <c r="E530" s="86"/>
      <c r="F530" s="112">
        <f>C530*E530</f>
        <v>0</v>
      </c>
      <c r="G530" s="94"/>
      <c r="HF530" s="1"/>
      <c r="HG530" s="1"/>
      <c r="HH530" s="1"/>
      <c r="HI530" s="1"/>
      <c r="HJ530" s="1"/>
      <c r="HK530" s="1"/>
      <c r="HL530" s="1"/>
    </row>
    <row r="531" spans="1:220" s="14" customFormat="1" ht="74.75" customHeight="1" x14ac:dyDescent="0.15">
      <c r="A531" s="97" t="s">
        <v>42</v>
      </c>
      <c r="B531" s="216" t="s">
        <v>41</v>
      </c>
      <c r="C531" s="110">
        <v>2</v>
      </c>
      <c r="D531" s="111" t="s">
        <v>8</v>
      </c>
      <c r="E531" s="114"/>
      <c r="F531" s="112">
        <f>C531*E531</f>
        <v>0</v>
      </c>
      <c r="G531" s="94"/>
      <c r="HF531" s="1"/>
      <c r="HG531" s="1"/>
      <c r="HH531" s="1"/>
      <c r="HI531" s="1"/>
      <c r="HJ531" s="1"/>
      <c r="HK531" s="1"/>
      <c r="HL531" s="1"/>
    </row>
    <row r="532" spans="1:220" s="14" customFormat="1" ht="74.75" customHeight="1" x14ac:dyDescent="0.15">
      <c r="A532" s="117" t="s">
        <v>44</v>
      </c>
      <c r="B532" s="265" t="s">
        <v>244</v>
      </c>
      <c r="C532" s="153">
        <v>1</v>
      </c>
      <c r="D532" s="167" t="s">
        <v>8</v>
      </c>
      <c r="E532" s="121"/>
      <c r="F532" s="156">
        <f>C532*E532</f>
        <v>0</v>
      </c>
      <c r="G532" s="218"/>
      <c r="HF532" s="1"/>
      <c r="HG532" s="1"/>
      <c r="HH532" s="1"/>
      <c r="HI532" s="1"/>
      <c r="HJ532" s="1"/>
      <c r="HK532" s="1"/>
      <c r="HL532" s="1"/>
    </row>
    <row r="533" spans="1:220" s="14" customFormat="1" ht="74.75" customHeight="1" x14ac:dyDescent="0.15">
      <c r="A533" s="97"/>
      <c r="B533" s="216"/>
      <c r="C533" s="110"/>
      <c r="D533" s="111"/>
      <c r="E533" s="114"/>
      <c r="F533" s="112"/>
      <c r="G533" s="94"/>
      <c r="HF533" s="1"/>
      <c r="HG533" s="1"/>
      <c r="HH533" s="1"/>
      <c r="HI533" s="1"/>
      <c r="HJ533" s="1"/>
      <c r="HK533" s="1"/>
      <c r="HL533" s="1"/>
    </row>
    <row r="534" spans="1:220" s="14" customFormat="1" ht="74.75" customHeight="1" x14ac:dyDescent="0.15">
      <c r="A534" s="97" t="s">
        <v>47</v>
      </c>
      <c r="B534" s="216" t="s">
        <v>43</v>
      </c>
      <c r="C534" s="110">
        <v>2</v>
      </c>
      <c r="D534" s="111" t="s">
        <v>8</v>
      </c>
      <c r="E534" s="86"/>
      <c r="F534" s="112">
        <f t="shared" ref="F534:F553" si="21">C534*E534</f>
        <v>0</v>
      </c>
      <c r="G534" s="94"/>
      <c r="HF534" s="1"/>
      <c r="HG534" s="1"/>
      <c r="HH534" s="1"/>
      <c r="HI534" s="1"/>
      <c r="HJ534" s="1"/>
      <c r="HK534" s="1"/>
      <c r="HL534" s="1"/>
    </row>
    <row r="535" spans="1:220" s="14" customFormat="1" ht="74.75" customHeight="1" x14ac:dyDescent="0.15">
      <c r="A535" s="97" t="s">
        <v>49</v>
      </c>
      <c r="B535" s="219" t="s">
        <v>45</v>
      </c>
      <c r="C535" s="115">
        <v>1</v>
      </c>
      <c r="D535" s="103" t="s">
        <v>46</v>
      </c>
      <c r="E535" s="114"/>
      <c r="F535" s="116">
        <f t="shared" si="21"/>
        <v>0</v>
      </c>
      <c r="G535" s="94"/>
      <c r="HF535" s="1"/>
      <c r="HG535" s="1"/>
      <c r="HH535" s="1"/>
      <c r="HI535" s="1"/>
      <c r="HJ535" s="1"/>
      <c r="HK535" s="1"/>
      <c r="HL535" s="1"/>
    </row>
    <row r="536" spans="1:220" s="14" customFormat="1" ht="74.75" customHeight="1" x14ac:dyDescent="0.15">
      <c r="A536" s="97" t="s">
        <v>51</v>
      </c>
      <c r="B536" s="96" t="s">
        <v>48</v>
      </c>
      <c r="C536" s="110">
        <v>1</v>
      </c>
      <c r="D536" s="111" t="s">
        <v>8</v>
      </c>
      <c r="E536" s="114"/>
      <c r="F536" s="112">
        <f t="shared" si="21"/>
        <v>0</v>
      </c>
      <c r="G536" s="94"/>
      <c r="HF536" s="1"/>
      <c r="HG536" s="1"/>
      <c r="HH536" s="1"/>
      <c r="HI536" s="1"/>
      <c r="HJ536" s="1"/>
      <c r="HK536" s="1"/>
      <c r="HL536" s="1"/>
    </row>
    <row r="537" spans="1:220" s="14" customFormat="1" ht="74.75" customHeight="1" x14ac:dyDescent="0.15">
      <c r="A537" s="125" t="s">
        <v>53</v>
      </c>
      <c r="B537" s="220" t="s">
        <v>50</v>
      </c>
      <c r="C537" s="115">
        <v>3</v>
      </c>
      <c r="D537" s="103" t="s">
        <v>8</v>
      </c>
      <c r="E537" s="114"/>
      <c r="F537" s="116">
        <f t="shared" si="21"/>
        <v>0</v>
      </c>
      <c r="G537" s="124"/>
      <c r="HF537" s="1"/>
      <c r="HG537" s="1"/>
      <c r="HH537" s="1"/>
      <c r="HI537" s="1"/>
      <c r="HJ537" s="1"/>
      <c r="HK537" s="1"/>
      <c r="HL537" s="1"/>
    </row>
    <row r="538" spans="1:220" s="14" customFormat="1" ht="74.75" customHeight="1" x14ac:dyDescent="0.15">
      <c r="A538" s="97" t="s">
        <v>55</v>
      </c>
      <c r="B538" s="219" t="s">
        <v>52</v>
      </c>
      <c r="C538" s="115">
        <v>3</v>
      </c>
      <c r="D538" s="103" t="s">
        <v>8</v>
      </c>
      <c r="E538" s="114"/>
      <c r="F538" s="116">
        <f t="shared" si="21"/>
        <v>0</v>
      </c>
      <c r="G538" s="94"/>
      <c r="HF538" s="1"/>
      <c r="HG538" s="1"/>
      <c r="HH538" s="1"/>
      <c r="HI538" s="1"/>
      <c r="HJ538" s="1"/>
      <c r="HK538" s="1"/>
      <c r="HL538" s="1"/>
    </row>
    <row r="539" spans="1:220" s="14" customFormat="1" ht="74.75" customHeight="1" x14ac:dyDescent="0.15">
      <c r="A539" s="97" t="s">
        <v>57</v>
      </c>
      <c r="B539" s="219" t="s">
        <v>54</v>
      </c>
      <c r="C539" s="115">
        <v>1</v>
      </c>
      <c r="D539" s="103" t="s">
        <v>8</v>
      </c>
      <c r="E539" s="114"/>
      <c r="F539" s="116">
        <f t="shared" si="21"/>
        <v>0</v>
      </c>
      <c r="G539" s="94"/>
      <c r="HF539" s="1"/>
      <c r="HG539" s="1"/>
      <c r="HH539" s="1"/>
      <c r="HI539" s="1"/>
      <c r="HJ539" s="1"/>
      <c r="HK539" s="1"/>
      <c r="HL539" s="1"/>
    </row>
    <row r="540" spans="1:220" s="14" customFormat="1" ht="74.75" customHeight="1" x14ac:dyDescent="0.15">
      <c r="A540" s="125" t="s">
        <v>59</v>
      </c>
      <c r="B540" s="221" t="s">
        <v>56</v>
      </c>
      <c r="C540" s="115">
        <v>3</v>
      </c>
      <c r="D540" s="103" t="s">
        <v>8</v>
      </c>
      <c r="E540" s="114"/>
      <c r="F540" s="116">
        <f t="shared" si="21"/>
        <v>0</v>
      </c>
      <c r="G540" s="94"/>
      <c r="HF540" s="1"/>
      <c r="HG540" s="1"/>
      <c r="HH540" s="1"/>
      <c r="HI540" s="1"/>
      <c r="HJ540" s="1"/>
      <c r="HK540" s="1"/>
      <c r="HL540" s="1"/>
    </row>
    <row r="541" spans="1:220" s="14" customFormat="1" ht="74.75" customHeight="1" x14ac:dyDescent="0.15">
      <c r="A541" s="125" t="s">
        <v>61</v>
      </c>
      <c r="B541" s="221" t="s">
        <v>58</v>
      </c>
      <c r="C541" s="115">
        <v>3</v>
      </c>
      <c r="D541" s="103" t="s">
        <v>8</v>
      </c>
      <c r="E541" s="114"/>
      <c r="F541" s="116">
        <f t="shared" si="21"/>
        <v>0</v>
      </c>
      <c r="G541" s="94"/>
      <c r="HF541" s="1"/>
      <c r="HG541" s="1"/>
      <c r="HH541" s="1"/>
      <c r="HI541" s="1"/>
      <c r="HJ541" s="1"/>
      <c r="HK541" s="1"/>
      <c r="HL541" s="1"/>
    </row>
    <row r="542" spans="1:220" s="14" customFormat="1" ht="74.75" customHeight="1" x14ac:dyDescent="0.15">
      <c r="A542" s="125" t="s">
        <v>63</v>
      </c>
      <c r="B542" s="221" t="s">
        <v>60</v>
      </c>
      <c r="C542" s="115">
        <v>3</v>
      </c>
      <c r="D542" s="103" t="s">
        <v>8</v>
      </c>
      <c r="E542" s="114"/>
      <c r="F542" s="116">
        <f t="shared" si="21"/>
        <v>0</v>
      </c>
      <c r="G542" s="94"/>
      <c r="HF542" s="1"/>
      <c r="HG542" s="1"/>
      <c r="HH542" s="1"/>
      <c r="HI542" s="1"/>
      <c r="HJ542" s="1"/>
      <c r="HK542" s="1"/>
      <c r="HL542" s="1"/>
    </row>
    <row r="543" spans="1:220" s="14" customFormat="1" ht="74.75" customHeight="1" x14ac:dyDescent="0.15">
      <c r="A543" s="125" t="s">
        <v>65</v>
      </c>
      <c r="B543" s="140" t="s">
        <v>62</v>
      </c>
      <c r="C543" s="115">
        <v>3</v>
      </c>
      <c r="D543" s="103" t="s">
        <v>8</v>
      </c>
      <c r="E543" s="114"/>
      <c r="F543" s="116">
        <f t="shared" si="21"/>
        <v>0</v>
      </c>
      <c r="G543" s="94"/>
      <c r="HF543" s="1"/>
      <c r="HG543" s="1"/>
      <c r="HH543" s="1"/>
      <c r="HI543" s="1"/>
      <c r="HJ543" s="1"/>
      <c r="HK543" s="1"/>
      <c r="HL543" s="1"/>
    </row>
    <row r="544" spans="1:220" s="14" customFormat="1" ht="74.75" customHeight="1" x14ac:dyDescent="0.15">
      <c r="A544" s="125" t="s">
        <v>67</v>
      </c>
      <c r="B544" s="140" t="s">
        <v>64</v>
      </c>
      <c r="C544" s="115">
        <v>3</v>
      </c>
      <c r="D544" s="103" t="s">
        <v>8</v>
      </c>
      <c r="E544" s="114"/>
      <c r="F544" s="116">
        <f t="shared" si="21"/>
        <v>0</v>
      </c>
      <c r="G544" s="94"/>
      <c r="HF544" s="1"/>
      <c r="HG544" s="1"/>
      <c r="HH544" s="1"/>
      <c r="HI544" s="1"/>
      <c r="HJ544" s="1"/>
      <c r="HK544" s="1"/>
      <c r="HL544" s="1"/>
    </row>
    <row r="545" spans="1:220" s="14" customFormat="1" ht="74.75" customHeight="1" x14ac:dyDescent="0.15">
      <c r="A545" s="125" t="s">
        <v>69</v>
      </c>
      <c r="B545" s="219" t="s">
        <v>66</v>
      </c>
      <c r="C545" s="115">
        <v>3</v>
      </c>
      <c r="D545" s="103" t="s">
        <v>8</v>
      </c>
      <c r="E545" s="114"/>
      <c r="F545" s="116">
        <f t="shared" si="21"/>
        <v>0</v>
      </c>
      <c r="G545" s="94"/>
      <c r="HF545" s="1"/>
      <c r="HG545" s="1"/>
      <c r="HH545" s="1"/>
      <c r="HI545" s="1"/>
      <c r="HJ545" s="1"/>
      <c r="HK545" s="1"/>
      <c r="HL545" s="1"/>
    </row>
    <row r="546" spans="1:220" s="14" customFormat="1" ht="74.75" customHeight="1" x14ac:dyDescent="0.15">
      <c r="A546" s="125" t="s">
        <v>71</v>
      </c>
      <c r="B546" s="219" t="s">
        <v>68</v>
      </c>
      <c r="C546" s="115">
        <v>2</v>
      </c>
      <c r="D546" s="103" t="s">
        <v>8</v>
      </c>
      <c r="E546" s="114"/>
      <c r="F546" s="116">
        <f t="shared" si="21"/>
        <v>0</v>
      </c>
      <c r="G546" s="94"/>
      <c r="HF546" s="1"/>
      <c r="HG546" s="1"/>
      <c r="HH546" s="1"/>
      <c r="HI546" s="1"/>
      <c r="HJ546" s="1"/>
      <c r="HK546" s="1"/>
      <c r="HL546" s="1"/>
    </row>
    <row r="547" spans="1:220" s="14" customFormat="1" ht="74.75" customHeight="1" x14ac:dyDescent="0.15">
      <c r="A547" s="125" t="s">
        <v>287</v>
      </c>
      <c r="B547" s="221" t="s">
        <v>70</v>
      </c>
      <c r="C547" s="115">
        <v>2</v>
      </c>
      <c r="D547" s="103" t="s">
        <v>8</v>
      </c>
      <c r="E547" s="114"/>
      <c r="F547" s="116">
        <f t="shared" si="21"/>
        <v>0</v>
      </c>
      <c r="G547" s="94"/>
      <c r="HF547" s="1"/>
      <c r="HG547" s="1"/>
      <c r="HH547" s="1"/>
      <c r="HI547" s="1"/>
      <c r="HJ547" s="1"/>
      <c r="HK547" s="1"/>
      <c r="HL547" s="1"/>
    </row>
    <row r="548" spans="1:220" s="14" customFormat="1" ht="74.75" customHeight="1" x14ac:dyDescent="0.15">
      <c r="A548" s="125" t="s">
        <v>288</v>
      </c>
      <c r="B548" s="126" t="s">
        <v>72</v>
      </c>
      <c r="C548" s="115">
        <v>1</v>
      </c>
      <c r="D548" s="103" t="s">
        <v>46</v>
      </c>
      <c r="E548" s="114"/>
      <c r="F548" s="116">
        <f t="shared" si="21"/>
        <v>0</v>
      </c>
      <c r="G548" s="94"/>
      <c r="HF548" s="1"/>
      <c r="HG548" s="1"/>
      <c r="HH548" s="1"/>
      <c r="HI548" s="1"/>
      <c r="HJ548" s="1"/>
      <c r="HK548" s="1"/>
      <c r="HL548" s="1"/>
    </row>
    <row r="549" spans="1:220" s="14" customFormat="1" ht="74.75" customHeight="1" x14ac:dyDescent="0.15">
      <c r="A549" s="125" t="s">
        <v>289</v>
      </c>
      <c r="B549" s="219" t="s">
        <v>290</v>
      </c>
      <c r="C549" s="115">
        <v>1</v>
      </c>
      <c r="D549" s="103" t="s">
        <v>8</v>
      </c>
      <c r="E549" s="114"/>
      <c r="F549" s="188">
        <f t="shared" si="21"/>
        <v>0</v>
      </c>
      <c r="G549" s="94"/>
      <c r="HF549" s="1"/>
      <c r="HG549" s="1"/>
      <c r="HH549" s="1"/>
      <c r="HI549" s="1"/>
      <c r="HJ549" s="1"/>
      <c r="HK549" s="1"/>
      <c r="HL549" s="1"/>
    </row>
    <row r="550" spans="1:220" s="14" customFormat="1" ht="74.75" customHeight="1" x14ac:dyDescent="0.15">
      <c r="A550" s="125" t="s">
        <v>291</v>
      </c>
      <c r="B550" s="219" t="s">
        <v>292</v>
      </c>
      <c r="C550" s="115">
        <v>1</v>
      </c>
      <c r="D550" s="103" t="s">
        <v>8</v>
      </c>
      <c r="E550" s="114"/>
      <c r="F550" s="188">
        <f t="shared" si="21"/>
        <v>0</v>
      </c>
      <c r="G550" s="94"/>
      <c r="HF550" s="1"/>
      <c r="HG550" s="1"/>
      <c r="HH550" s="1"/>
      <c r="HI550" s="1"/>
      <c r="HJ550" s="1"/>
      <c r="HK550" s="1"/>
      <c r="HL550" s="1"/>
    </row>
    <row r="551" spans="1:220" s="14" customFormat="1" ht="74.75" customHeight="1" x14ac:dyDescent="0.15">
      <c r="A551" s="125" t="s">
        <v>293</v>
      </c>
      <c r="B551" s="221" t="s">
        <v>294</v>
      </c>
      <c r="C551" s="115">
        <v>1</v>
      </c>
      <c r="D551" s="103" t="s">
        <v>46</v>
      </c>
      <c r="E551" s="114"/>
      <c r="F551" s="188">
        <f t="shared" si="21"/>
        <v>0</v>
      </c>
      <c r="G551" s="94"/>
      <c r="HF551" s="1"/>
      <c r="HG551" s="1"/>
      <c r="HH551" s="1"/>
      <c r="HI551" s="1"/>
      <c r="HJ551" s="1"/>
      <c r="HK551" s="1"/>
      <c r="HL551" s="1"/>
    </row>
    <row r="552" spans="1:220" s="14" customFormat="1" ht="74.75" customHeight="1" x14ac:dyDescent="0.15">
      <c r="A552" s="127" t="s">
        <v>73</v>
      </c>
      <c r="B552" s="126" t="s">
        <v>334</v>
      </c>
      <c r="C552" s="115">
        <v>1</v>
      </c>
      <c r="D552" s="103" t="s">
        <v>46</v>
      </c>
      <c r="E552" s="114"/>
      <c r="F552" s="116">
        <f t="shared" si="21"/>
        <v>0</v>
      </c>
      <c r="G552" s="94"/>
      <c r="HF552" s="1"/>
      <c r="HG552" s="1"/>
      <c r="HH552" s="1"/>
      <c r="HI552" s="1"/>
      <c r="HJ552" s="1"/>
      <c r="HK552" s="1"/>
      <c r="HL552" s="1"/>
    </row>
    <row r="553" spans="1:220" s="14" customFormat="1" ht="74.75" customHeight="1" x14ac:dyDescent="0.15">
      <c r="A553" s="266" t="s">
        <v>75</v>
      </c>
      <c r="B553" s="129" t="s">
        <v>76</v>
      </c>
      <c r="C553" s="119">
        <v>1</v>
      </c>
      <c r="D553" s="120" t="s">
        <v>46</v>
      </c>
      <c r="E553" s="121"/>
      <c r="F553" s="122">
        <f t="shared" si="21"/>
        <v>0</v>
      </c>
      <c r="G553" s="130">
        <f>SUM(F528:F553)</f>
        <v>0</v>
      </c>
      <c r="HF553" s="1"/>
      <c r="HG553" s="1"/>
      <c r="HH553" s="1"/>
      <c r="HI553" s="1"/>
      <c r="HJ553" s="1"/>
      <c r="HK553" s="1"/>
      <c r="HL553" s="1"/>
    </row>
    <row r="554" spans="1:220" s="14" customFormat="1" ht="74.75" customHeight="1" x14ac:dyDescent="0.15">
      <c r="A554" s="108"/>
      <c r="B554" s="126"/>
      <c r="C554" s="115"/>
      <c r="D554" s="103"/>
      <c r="E554" s="114"/>
      <c r="F554" s="116"/>
      <c r="G554" s="113"/>
      <c r="HF554" s="1"/>
      <c r="HG554" s="1"/>
      <c r="HH554" s="1"/>
      <c r="HI554" s="1"/>
      <c r="HJ554" s="1"/>
      <c r="HK554" s="1"/>
      <c r="HL554" s="1"/>
    </row>
    <row r="555" spans="1:220" s="14" customFormat="1" ht="74.75" customHeight="1" x14ac:dyDescent="0.15">
      <c r="A555" s="131" t="s">
        <v>77</v>
      </c>
      <c r="B555" s="132" t="s">
        <v>313</v>
      </c>
      <c r="C555" s="115"/>
      <c r="D555" s="103"/>
      <c r="E555" s="114"/>
      <c r="F555" s="116"/>
      <c r="G555" s="133"/>
      <c r="HF555" s="1"/>
      <c r="HG555" s="1"/>
      <c r="HH555" s="1"/>
      <c r="HI555" s="1"/>
      <c r="HJ555" s="1"/>
      <c r="HK555" s="1"/>
      <c r="HL555" s="1"/>
    </row>
    <row r="556" spans="1:220" s="14" customFormat="1" ht="74.75" customHeight="1" x14ac:dyDescent="0.15">
      <c r="A556" s="100" t="s">
        <v>79</v>
      </c>
      <c r="B556" s="109" t="s">
        <v>36</v>
      </c>
      <c r="C556" s="102"/>
      <c r="D556" s="103"/>
      <c r="E556" s="114"/>
      <c r="F556" s="116"/>
      <c r="G556" s="133"/>
      <c r="HF556" s="1"/>
      <c r="HG556" s="1"/>
      <c r="HH556" s="1"/>
      <c r="HI556" s="1"/>
      <c r="HJ556" s="1"/>
      <c r="HK556" s="1"/>
      <c r="HL556" s="1"/>
    </row>
    <row r="557" spans="1:220" s="14" customFormat="1" ht="74.75" customHeight="1" x14ac:dyDescent="0.15">
      <c r="A557" s="125" t="s">
        <v>80</v>
      </c>
      <c r="B557" s="221" t="s">
        <v>246</v>
      </c>
      <c r="C557" s="141">
        <v>15</v>
      </c>
      <c r="D557" s="142" t="s">
        <v>20</v>
      </c>
      <c r="E557" s="86"/>
      <c r="F557" s="112">
        <f t="shared" ref="F557:F567" si="22">C557*E557</f>
        <v>0</v>
      </c>
      <c r="G557" s="133"/>
      <c r="HF557" s="1"/>
      <c r="HG557" s="1"/>
      <c r="HH557" s="1"/>
      <c r="HI557" s="1"/>
      <c r="HJ557" s="1"/>
      <c r="HK557" s="1"/>
      <c r="HL557" s="1"/>
    </row>
    <row r="558" spans="1:220" s="14" customFormat="1" ht="74.75" customHeight="1" x14ac:dyDescent="0.15">
      <c r="A558" s="125" t="s">
        <v>82</v>
      </c>
      <c r="B558" s="221" t="s">
        <v>296</v>
      </c>
      <c r="C558" s="141">
        <v>25</v>
      </c>
      <c r="D558" s="111" t="s">
        <v>20</v>
      </c>
      <c r="E558" s="86"/>
      <c r="F558" s="112">
        <f t="shared" si="22"/>
        <v>0</v>
      </c>
      <c r="G558" s="133"/>
      <c r="HF558" s="1"/>
      <c r="HG558" s="1"/>
      <c r="HH558" s="1"/>
      <c r="HI558" s="1"/>
      <c r="HJ558" s="1"/>
      <c r="HK558" s="1"/>
      <c r="HL558" s="1"/>
    </row>
    <row r="559" spans="1:220" s="14" customFormat="1" ht="74.75" customHeight="1" x14ac:dyDescent="0.15">
      <c r="A559" s="125" t="s">
        <v>84</v>
      </c>
      <c r="B559" s="267" t="s">
        <v>335</v>
      </c>
      <c r="C559" s="110">
        <v>1</v>
      </c>
      <c r="D559" s="143" t="s">
        <v>8</v>
      </c>
      <c r="E559" s="144"/>
      <c r="F559" s="145">
        <f t="shared" si="22"/>
        <v>0</v>
      </c>
      <c r="G559" s="133"/>
      <c r="HF559" s="1"/>
      <c r="HG559" s="1"/>
      <c r="HH559" s="1"/>
      <c r="HI559" s="1"/>
      <c r="HJ559" s="1"/>
      <c r="HK559" s="1"/>
      <c r="HL559" s="1"/>
    </row>
    <row r="560" spans="1:220" s="14" customFormat="1" ht="74.75" customHeight="1" x14ac:dyDescent="0.15">
      <c r="A560" s="125" t="s">
        <v>86</v>
      </c>
      <c r="B560" s="267" t="s">
        <v>87</v>
      </c>
      <c r="C560" s="110">
        <v>1</v>
      </c>
      <c r="D560" s="158" t="s">
        <v>8</v>
      </c>
      <c r="E560" s="86"/>
      <c r="F560" s="112">
        <f t="shared" si="22"/>
        <v>0</v>
      </c>
      <c r="G560" s="133"/>
      <c r="HF560" s="1"/>
      <c r="HG560" s="1"/>
      <c r="HH560" s="1"/>
      <c r="HI560" s="1"/>
      <c r="HJ560" s="1"/>
      <c r="HK560" s="1"/>
      <c r="HL560" s="1"/>
    </row>
    <row r="561" spans="1:220" s="14" customFormat="1" ht="74.75" customHeight="1" x14ac:dyDescent="0.15">
      <c r="A561" s="125" t="s">
        <v>88</v>
      </c>
      <c r="B561" s="267" t="s">
        <v>336</v>
      </c>
      <c r="C561" s="110">
        <v>270</v>
      </c>
      <c r="D561" s="158" t="s">
        <v>20</v>
      </c>
      <c r="E561" s="86"/>
      <c r="F561" s="112">
        <f t="shared" si="22"/>
        <v>0</v>
      </c>
      <c r="G561" s="133"/>
      <c r="HF561" s="1"/>
      <c r="HG561" s="1"/>
      <c r="HH561" s="1"/>
      <c r="HI561" s="1"/>
      <c r="HJ561" s="1"/>
      <c r="HK561" s="1"/>
      <c r="HL561" s="1"/>
    </row>
    <row r="562" spans="1:220" s="14" customFormat="1" ht="74.75" customHeight="1" x14ac:dyDescent="0.15">
      <c r="A562" s="125" t="s">
        <v>90</v>
      </c>
      <c r="B562" s="267" t="s">
        <v>91</v>
      </c>
      <c r="C562" s="110">
        <v>270</v>
      </c>
      <c r="D562" s="158" t="s">
        <v>20</v>
      </c>
      <c r="E562" s="86"/>
      <c r="F562" s="112">
        <f t="shared" si="22"/>
        <v>0</v>
      </c>
      <c r="G562" s="133"/>
      <c r="HF562" s="1"/>
      <c r="HG562" s="1"/>
      <c r="HH562" s="1"/>
      <c r="HI562" s="1"/>
      <c r="HJ562" s="1"/>
      <c r="HK562" s="1"/>
      <c r="HL562" s="1"/>
    </row>
    <row r="563" spans="1:220" s="14" customFormat="1" ht="74.75" customHeight="1" x14ac:dyDescent="0.15">
      <c r="A563" s="125" t="s">
        <v>92</v>
      </c>
      <c r="B563" s="267" t="s">
        <v>251</v>
      </c>
      <c r="C563" s="110">
        <v>1</v>
      </c>
      <c r="D563" s="158" t="s">
        <v>8</v>
      </c>
      <c r="E563" s="86"/>
      <c r="F563" s="112">
        <f t="shared" si="22"/>
        <v>0</v>
      </c>
      <c r="G563" s="133"/>
      <c r="HF563" s="1"/>
      <c r="HG563" s="1"/>
      <c r="HH563" s="1"/>
      <c r="HI563" s="1"/>
      <c r="HJ563" s="1"/>
      <c r="HK563" s="1"/>
      <c r="HL563" s="1"/>
    </row>
    <row r="564" spans="1:220" s="14" customFormat="1" ht="74.75" customHeight="1" x14ac:dyDescent="0.15">
      <c r="A564" s="125" t="s">
        <v>94</v>
      </c>
      <c r="B564" s="267" t="s">
        <v>95</v>
      </c>
      <c r="C564" s="110">
        <v>1</v>
      </c>
      <c r="D564" s="158" t="s">
        <v>8</v>
      </c>
      <c r="E564" s="86"/>
      <c r="F564" s="112">
        <f t="shared" si="22"/>
        <v>0</v>
      </c>
      <c r="G564" s="133"/>
      <c r="HF564" s="1"/>
      <c r="HG564" s="1"/>
      <c r="HH564" s="1"/>
      <c r="HI564" s="1"/>
      <c r="HJ564" s="1"/>
      <c r="HK564" s="1"/>
      <c r="HL564" s="1"/>
    </row>
    <row r="565" spans="1:220" s="14" customFormat="1" ht="74.75" customHeight="1" x14ac:dyDescent="0.15">
      <c r="A565" s="125" t="s">
        <v>96</v>
      </c>
      <c r="B565" s="267" t="s">
        <v>97</v>
      </c>
      <c r="C565" s="110">
        <v>1</v>
      </c>
      <c r="D565" s="158" t="s">
        <v>8</v>
      </c>
      <c r="E565" s="86"/>
      <c r="F565" s="112">
        <f t="shared" si="22"/>
        <v>0</v>
      </c>
      <c r="G565" s="133"/>
      <c r="HF565" s="1"/>
      <c r="HG565" s="1"/>
      <c r="HH565" s="1"/>
      <c r="HI565" s="1"/>
      <c r="HJ565" s="1"/>
      <c r="HK565" s="1"/>
      <c r="HL565" s="1"/>
    </row>
    <row r="566" spans="1:220" s="14" customFormat="1" ht="74.75" customHeight="1" x14ac:dyDescent="0.15">
      <c r="A566" s="125" t="s">
        <v>98</v>
      </c>
      <c r="B566" s="267" t="s">
        <v>99</v>
      </c>
      <c r="C566" s="110">
        <v>1</v>
      </c>
      <c r="D566" s="158" t="s">
        <v>8</v>
      </c>
      <c r="E566" s="86"/>
      <c r="F566" s="112">
        <f t="shared" si="22"/>
        <v>0</v>
      </c>
      <c r="G566" s="133"/>
      <c r="HF566" s="1"/>
      <c r="HG566" s="1"/>
      <c r="HH566" s="1"/>
      <c r="HI566" s="1"/>
      <c r="HJ566" s="1"/>
      <c r="HK566" s="1"/>
      <c r="HL566" s="1"/>
    </row>
    <row r="567" spans="1:220" s="14" customFormat="1" ht="74.75" customHeight="1" x14ac:dyDescent="0.15">
      <c r="A567" s="128" t="s">
        <v>100</v>
      </c>
      <c r="B567" s="129" t="s">
        <v>76</v>
      </c>
      <c r="C567" s="119">
        <v>1</v>
      </c>
      <c r="D567" s="120" t="s">
        <v>46</v>
      </c>
      <c r="E567" s="121"/>
      <c r="F567" s="122">
        <f t="shared" si="22"/>
        <v>0</v>
      </c>
      <c r="G567" s="130">
        <f>SUM(F557:F567)</f>
        <v>0</v>
      </c>
      <c r="HF567" s="1"/>
      <c r="HG567" s="1"/>
      <c r="HH567" s="1"/>
      <c r="HI567" s="1"/>
      <c r="HJ567" s="1"/>
      <c r="HK567" s="1"/>
      <c r="HL567" s="1"/>
    </row>
    <row r="568" spans="1:220" s="14" customFormat="1" ht="74.75" customHeight="1" x14ac:dyDescent="0.15">
      <c r="A568" s="97"/>
      <c r="B568" s="221"/>
      <c r="C568" s="110"/>
      <c r="D568" s="158"/>
      <c r="E568" s="86"/>
      <c r="F568" s="112"/>
      <c r="G568" s="133"/>
      <c r="HF568" s="1"/>
      <c r="HG568" s="1"/>
      <c r="HH568" s="1"/>
      <c r="HI568" s="1"/>
      <c r="HJ568" s="1"/>
      <c r="HK568" s="1"/>
      <c r="HL568" s="1"/>
    </row>
    <row r="569" spans="1:220" s="14" customFormat="1" ht="74.75" customHeight="1" x14ac:dyDescent="0.15">
      <c r="A569" s="100" t="s">
        <v>102</v>
      </c>
      <c r="B569" s="101" t="s">
        <v>103</v>
      </c>
      <c r="C569" s="115"/>
      <c r="D569" s="103"/>
      <c r="E569" s="114"/>
      <c r="F569" s="116"/>
      <c r="G569" s="189"/>
      <c r="HF569" s="1"/>
      <c r="HG569" s="1"/>
      <c r="HH569" s="1"/>
      <c r="HI569" s="1"/>
      <c r="HJ569" s="1"/>
      <c r="HK569" s="1"/>
      <c r="HL569" s="1"/>
    </row>
    <row r="570" spans="1:220" s="14" customFormat="1" ht="74.75" customHeight="1" x14ac:dyDescent="0.15">
      <c r="A570" s="100"/>
      <c r="B570" s="107"/>
      <c r="C570" s="115"/>
      <c r="D570" s="103"/>
      <c r="E570" s="114"/>
      <c r="F570" s="116"/>
      <c r="G570" s="189"/>
      <c r="HF570" s="1"/>
      <c r="HG570" s="1"/>
      <c r="HH570" s="1"/>
      <c r="HI570" s="1"/>
      <c r="HJ570" s="1"/>
      <c r="HK570" s="1"/>
      <c r="HL570" s="1"/>
    </row>
    <row r="571" spans="1:220" s="14" customFormat="1" ht="74.75" customHeight="1" x14ac:dyDescent="0.15">
      <c r="A571" s="108" t="s">
        <v>104</v>
      </c>
      <c r="B571" s="109" t="s">
        <v>36</v>
      </c>
      <c r="C571" s="102"/>
      <c r="D571" s="103"/>
      <c r="E571" s="114"/>
      <c r="F571" s="116"/>
      <c r="G571" s="189"/>
      <c r="HF571" s="1"/>
      <c r="HG571" s="1"/>
      <c r="HH571" s="1"/>
      <c r="HI571" s="1"/>
      <c r="HJ571" s="1"/>
      <c r="HK571" s="1"/>
      <c r="HL571" s="1"/>
    </row>
    <row r="572" spans="1:220" s="14" customFormat="1" ht="74.75" customHeight="1" x14ac:dyDescent="0.15">
      <c r="A572" s="125" t="s">
        <v>105</v>
      </c>
      <c r="B572" s="172" t="s">
        <v>337</v>
      </c>
      <c r="C572" s="110">
        <v>1</v>
      </c>
      <c r="D572" s="111" t="s">
        <v>8</v>
      </c>
      <c r="E572" s="144"/>
      <c r="F572" s="145">
        <f>C572*E572</f>
        <v>0</v>
      </c>
      <c r="G572" s="94"/>
      <c r="HF572" s="1"/>
      <c r="HG572" s="1"/>
      <c r="HH572" s="1"/>
      <c r="HI572" s="1"/>
      <c r="HJ572" s="1"/>
      <c r="HK572" s="1"/>
      <c r="HL572" s="1"/>
    </row>
    <row r="573" spans="1:220" s="14" customFormat="1" ht="74.75" customHeight="1" x14ac:dyDescent="0.15">
      <c r="A573" s="125" t="s">
        <v>107</v>
      </c>
      <c r="B573" s="172" t="s">
        <v>253</v>
      </c>
      <c r="C573" s="110">
        <v>22</v>
      </c>
      <c r="D573" s="111" t="s">
        <v>8</v>
      </c>
      <c r="E573" s="137"/>
      <c r="F573" s="145">
        <f>C573*E573</f>
        <v>0</v>
      </c>
      <c r="G573" s="94"/>
      <c r="HF573" s="1"/>
      <c r="HG573" s="1"/>
      <c r="HH573" s="1"/>
      <c r="HI573" s="1"/>
      <c r="HJ573" s="1"/>
      <c r="HK573" s="1"/>
      <c r="HL573" s="1"/>
    </row>
    <row r="574" spans="1:220" s="14" customFormat="1" ht="74.75" customHeight="1" x14ac:dyDescent="0.15">
      <c r="A574" s="127" t="s">
        <v>109</v>
      </c>
      <c r="B574" s="171" t="s">
        <v>110</v>
      </c>
      <c r="C574" s="110"/>
      <c r="D574" s="111"/>
      <c r="E574" s="137"/>
      <c r="F574" s="145"/>
      <c r="G574" s="94"/>
      <c r="HF574" s="1"/>
      <c r="HG574" s="1"/>
      <c r="HH574" s="1"/>
      <c r="HI574" s="1"/>
      <c r="HJ574" s="1"/>
      <c r="HK574" s="1"/>
      <c r="HL574" s="1"/>
    </row>
    <row r="575" spans="1:220" s="14" customFormat="1" ht="74.75" customHeight="1" x14ac:dyDescent="0.15">
      <c r="A575" s="125" t="s">
        <v>111</v>
      </c>
      <c r="B575" s="172" t="s">
        <v>317</v>
      </c>
      <c r="C575" s="110">
        <v>2</v>
      </c>
      <c r="D575" s="111" t="s">
        <v>8</v>
      </c>
      <c r="E575" s="114"/>
      <c r="F575" s="145">
        <f t="shared" ref="F575:F582" si="23">C575*E575</f>
        <v>0</v>
      </c>
      <c r="G575" s="94"/>
      <c r="HF575" s="1"/>
      <c r="HG575" s="1"/>
      <c r="HH575" s="1"/>
      <c r="HI575" s="1"/>
      <c r="HJ575" s="1"/>
      <c r="HK575" s="1"/>
      <c r="HL575" s="1"/>
    </row>
    <row r="576" spans="1:220" s="14" customFormat="1" ht="74.75" customHeight="1" x14ac:dyDescent="0.15">
      <c r="A576" s="125" t="s">
        <v>113</v>
      </c>
      <c r="B576" s="172" t="s">
        <v>318</v>
      </c>
      <c r="C576" s="110">
        <v>2</v>
      </c>
      <c r="D576" s="111" t="s">
        <v>8</v>
      </c>
      <c r="E576" s="114"/>
      <c r="F576" s="145">
        <f t="shared" si="23"/>
        <v>0</v>
      </c>
      <c r="G576" s="94"/>
      <c r="HF576" s="1"/>
      <c r="HG576" s="1"/>
      <c r="HH576" s="1"/>
      <c r="HI576" s="1"/>
      <c r="HJ576" s="1"/>
      <c r="HK576" s="1"/>
      <c r="HL576" s="1"/>
    </row>
    <row r="577" spans="1:220" s="14" customFormat="1" ht="74.75" customHeight="1" x14ac:dyDescent="0.15">
      <c r="A577" s="125" t="s">
        <v>115</v>
      </c>
      <c r="B577" s="172" t="s">
        <v>116</v>
      </c>
      <c r="C577" s="110">
        <v>2</v>
      </c>
      <c r="D577" s="111" t="s">
        <v>8</v>
      </c>
      <c r="E577" s="114"/>
      <c r="F577" s="145">
        <f t="shared" si="23"/>
        <v>0</v>
      </c>
      <c r="G577" s="94"/>
      <c r="HF577" s="1"/>
      <c r="HG577" s="1"/>
      <c r="HH577" s="1"/>
      <c r="HI577" s="1"/>
      <c r="HJ577" s="1"/>
      <c r="HK577" s="1"/>
      <c r="HL577" s="1"/>
    </row>
    <row r="578" spans="1:220" s="14" customFormat="1" ht="74.75" customHeight="1" x14ac:dyDescent="0.15">
      <c r="A578" s="125" t="s">
        <v>117</v>
      </c>
      <c r="B578" s="216" t="s">
        <v>118</v>
      </c>
      <c r="C578" s="110">
        <v>2</v>
      </c>
      <c r="D578" s="111" t="s">
        <v>8</v>
      </c>
      <c r="E578" s="114"/>
      <c r="F578" s="145">
        <f t="shared" si="23"/>
        <v>0</v>
      </c>
      <c r="G578" s="94"/>
      <c r="HF578" s="1"/>
      <c r="HG578" s="1"/>
      <c r="HH578" s="1"/>
      <c r="HI578" s="1"/>
      <c r="HJ578" s="1"/>
      <c r="HK578" s="1"/>
      <c r="HL578" s="1"/>
    </row>
    <row r="579" spans="1:220" s="14" customFormat="1" ht="74.75" customHeight="1" x14ac:dyDescent="0.15">
      <c r="A579" s="125" t="s">
        <v>119</v>
      </c>
      <c r="B579" s="172" t="s">
        <v>120</v>
      </c>
      <c r="C579" s="110">
        <v>1</v>
      </c>
      <c r="D579" s="111" t="s">
        <v>8</v>
      </c>
      <c r="E579" s="114"/>
      <c r="F579" s="145">
        <f t="shared" si="23"/>
        <v>0</v>
      </c>
      <c r="G579" s="94"/>
      <c r="HF579" s="1"/>
      <c r="HG579" s="1"/>
      <c r="HH579" s="1"/>
      <c r="HI579" s="1"/>
      <c r="HJ579" s="1"/>
      <c r="HK579" s="1"/>
      <c r="HL579" s="1"/>
    </row>
    <row r="580" spans="1:220" s="14" customFormat="1" ht="74.75" customHeight="1" x14ac:dyDescent="0.15">
      <c r="A580" s="125" t="s">
        <v>121</v>
      </c>
      <c r="B580" s="172" t="s">
        <v>319</v>
      </c>
      <c r="C580" s="110">
        <v>1</v>
      </c>
      <c r="D580" s="111" t="s">
        <v>8</v>
      </c>
      <c r="E580" s="114"/>
      <c r="F580" s="145">
        <f t="shared" si="23"/>
        <v>0</v>
      </c>
      <c r="G580" s="268"/>
      <c r="HF580" s="1"/>
      <c r="HG580" s="1"/>
      <c r="HH580" s="1"/>
      <c r="HI580" s="1"/>
      <c r="HJ580" s="1"/>
      <c r="HK580" s="1"/>
      <c r="HL580" s="1"/>
    </row>
    <row r="581" spans="1:220" s="14" customFormat="1" ht="74.75" customHeight="1" x14ac:dyDescent="0.15">
      <c r="A581" s="125" t="s">
        <v>123</v>
      </c>
      <c r="B581" s="216" t="s">
        <v>320</v>
      </c>
      <c r="C581" s="110">
        <v>1</v>
      </c>
      <c r="D581" s="111" t="s">
        <v>8</v>
      </c>
      <c r="E581" s="114"/>
      <c r="F581" s="145">
        <f t="shared" si="23"/>
        <v>0</v>
      </c>
      <c r="G581" s="94"/>
      <c r="HF581" s="1"/>
      <c r="HG581" s="1"/>
      <c r="HH581" s="1"/>
      <c r="HI581" s="1"/>
      <c r="HJ581" s="1"/>
      <c r="HK581" s="1"/>
      <c r="HL581" s="1"/>
    </row>
    <row r="582" spans="1:220" s="14" customFormat="1" ht="74.75" customHeight="1" x14ac:dyDescent="0.15">
      <c r="A582" s="125" t="s">
        <v>125</v>
      </c>
      <c r="B582" s="216" t="s">
        <v>338</v>
      </c>
      <c r="C582" s="110">
        <v>1</v>
      </c>
      <c r="D582" s="111" t="s">
        <v>8</v>
      </c>
      <c r="E582" s="114"/>
      <c r="F582" s="145">
        <f t="shared" si="23"/>
        <v>0</v>
      </c>
      <c r="G582" s="94"/>
      <c r="HF582" s="1"/>
      <c r="HG582" s="1"/>
      <c r="HH582" s="1"/>
      <c r="HI582" s="1"/>
      <c r="HJ582" s="1"/>
      <c r="HK582" s="1"/>
      <c r="HL582" s="1"/>
    </row>
    <row r="583" spans="1:220" s="14" customFormat="1" ht="74.75" customHeight="1" x14ac:dyDescent="0.15">
      <c r="A583" s="127" t="s">
        <v>127</v>
      </c>
      <c r="B583" s="171" t="s">
        <v>128</v>
      </c>
      <c r="C583" s="110"/>
      <c r="D583" s="111"/>
      <c r="E583" s="114"/>
      <c r="F583" s="145"/>
      <c r="G583" s="94"/>
      <c r="HF583" s="1"/>
      <c r="HG583" s="1"/>
      <c r="HH583" s="1"/>
      <c r="HI583" s="1"/>
      <c r="HJ583" s="1"/>
      <c r="HK583" s="1"/>
      <c r="HL583" s="1"/>
    </row>
    <row r="584" spans="1:220" s="14" customFormat="1" ht="74.75" customHeight="1" x14ac:dyDescent="0.15">
      <c r="A584" s="125" t="s">
        <v>129</v>
      </c>
      <c r="B584" s="172" t="s">
        <v>130</v>
      </c>
      <c r="C584" s="110">
        <v>4</v>
      </c>
      <c r="D584" s="111" t="s">
        <v>8</v>
      </c>
      <c r="E584" s="114"/>
      <c r="F584" s="145">
        <f>C584*E584</f>
        <v>0</v>
      </c>
      <c r="G584" s="189"/>
      <c r="HF584" s="1"/>
      <c r="HG584" s="1"/>
      <c r="HH584" s="1"/>
      <c r="HI584" s="1"/>
      <c r="HJ584" s="1"/>
      <c r="HK584" s="1"/>
      <c r="HL584" s="1"/>
    </row>
    <row r="585" spans="1:220" s="14" customFormat="1" ht="74.75" customHeight="1" x14ac:dyDescent="0.15">
      <c r="A585" s="125" t="s">
        <v>131</v>
      </c>
      <c r="B585" s="172" t="s">
        <v>132</v>
      </c>
      <c r="C585" s="110">
        <v>4</v>
      </c>
      <c r="D585" s="111" t="s">
        <v>8</v>
      </c>
      <c r="E585" s="114"/>
      <c r="F585" s="145">
        <f>C585*E585</f>
        <v>0</v>
      </c>
      <c r="G585" s="189"/>
      <c r="HF585" s="1"/>
      <c r="HG585" s="1"/>
      <c r="HH585" s="1"/>
      <c r="HI585" s="1"/>
      <c r="HJ585" s="1"/>
      <c r="HK585" s="1"/>
      <c r="HL585" s="1"/>
    </row>
    <row r="586" spans="1:220" s="14" customFormat="1" ht="74.75" customHeight="1" x14ac:dyDescent="0.15">
      <c r="A586" s="127" t="s">
        <v>258</v>
      </c>
      <c r="B586" s="171" t="s">
        <v>259</v>
      </c>
      <c r="C586" s="173"/>
      <c r="D586" s="174"/>
      <c r="E586" s="114"/>
      <c r="F586" s="247"/>
      <c r="G586" s="189"/>
      <c r="HF586" s="1"/>
      <c r="HG586" s="1"/>
      <c r="HH586" s="1"/>
      <c r="HI586" s="1"/>
      <c r="HJ586" s="1"/>
      <c r="HK586" s="1"/>
      <c r="HL586" s="1"/>
    </row>
    <row r="587" spans="1:220" s="14" customFormat="1" ht="74.75" customHeight="1" x14ac:dyDescent="0.15">
      <c r="A587" s="125" t="s">
        <v>135</v>
      </c>
      <c r="B587" s="172" t="s">
        <v>339</v>
      </c>
      <c r="C587" s="110">
        <v>1</v>
      </c>
      <c r="D587" s="111" t="s">
        <v>8</v>
      </c>
      <c r="E587" s="114"/>
      <c r="F587" s="145">
        <f t="shared" ref="F587:F592" si="24">C587*E587</f>
        <v>0</v>
      </c>
      <c r="G587" s="269"/>
      <c r="HF587" s="1"/>
      <c r="HG587" s="1"/>
      <c r="HH587" s="1"/>
      <c r="HI587" s="1"/>
      <c r="HJ587" s="1"/>
      <c r="HK587" s="1"/>
      <c r="HL587" s="1"/>
    </row>
    <row r="588" spans="1:220" s="14" customFormat="1" ht="74.75" customHeight="1" x14ac:dyDescent="0.15">
      <c r="A588" s="125" t="s">
        <v>137</v>
      </c>
      <c r="B588" s="172" t="s">
        <v>340</v>
      </c>
      <c r="C588" s="110">
        <v>1</v>
      </c>
      <c r="D588" s="111" t="s">
        <v>8</v>
      </c>
      <c r="E588" s="114"/>
      <c r="F588" s="145">
        <f t="shared" si="24"/>
        <v>0</v>
      </c>
      <c r="G588" s="269"/>
      <c r="HF588" s="1"/>
      <c r="HG588" s="1"/>
      <c r="HH588" s="1"/>
      <c r="HI588" s="1"/>
      <c r="HJ588" s="1"/>
      <c r="HK588" s="1"/>
      <c r="HL588" s="1"/>
    </row>
    <row r="589" spans="1:220" s="14" customFormat="1" ht="74.75" customHeight="1" x14ac:dyDescent="0.15">
      <c r="A589" s="125" t="s">
        <v>139</v>
      </c>
      <c r="B589" s="172" t="s">
        <v>263</v>
      </c>
      <c r="C589" s="110">
        <v>3</v>
      </c>
      <c r="D589" s="111" t="s">
        <v>8</v>
      </c>
      <c r="E589" s="114"/>
      <c r="F589" s="145">
        <f t="shared" si="24"/>
        <v>0</v>
      </c>
      <c r="G589" s="269"/>
      <c r="HF589" s="1"/>
      <c r="HG589" s="1"/>
      <c r="HH589" s="1"/>
      <c r="HI589" s="1"/>
      <c r="HJ589" s="1"/>
      <c r="HK589" s="1"/>
      <c r="HL589" s="1"/>
    </row>
    <row r="590" spans="1:220" s="14" customFormat="1" ht="74.75" customHeight="1" x14ac:dyDescent="0.15">
      <c r="A590" s="176" t="s">
        <v>141</v>
      </c>
      <c r="B590" s="172" t="s">
        <v>142</v>
      </c>
      <c r="C590" s="110">
        <v>1</v>
      </c>
      <c r="D590" s="111" t="s">
        <v>46</v>
      </c>
      <c r="E590" s="114"/>
      <c r="F590" s="145">
        <f t="shared" si="24"/>
        <v>0</v>
      </c>
      <c r="G590" s="269"/>
      <c r="HF590" s="1"/>
      <c r="HG590" s="1"/>
      <c r="HH590" s="1"/>
      <c r="HI590" s="1"/>
      <c r="HJ590" s="1"/>
      <c r="HK590" s="1"/>
      <c r="HL590" s="1"/>
    </row>
    <row r="591" spans="1:220" s="14" customFormat="1" ht="74.75" customHeight="1" x14ac:dyDescent="0.15">
      <c r="A591" s="176" t="s">
        <v>143</v>
      </c>
      <c r="B591" s="172" t="s">
        <v>144</v>
      </c>
      <c r="C591" s="110">
        <v>104</v>
      </c>
      <c r="D591" s="111" t="s">
        <v>8</v>
      </c>
      <c r="E591" s="114"/>
      <c r="F591" s="145">
        <f t="shared" si="24"/>
        <v>0</v>
      </c>
      <c r="G591" s="269"/>
      <c r="HF591" s="1"/>
      <c r="HG591" s="1"/>
      <c r="HH591" s="1"/>
      <c r="HI591" s="1"/>
      <c r="HJ591" s="1"/>
      <c r="HK591" s="1"/>
      <c r="HL591" s="1"/>
    </row>
    <row r="592" spans="1:220" s="14" customFormat="1" ht="74.75" customHeight="1" x14ac:dyDescent="0.15">
      <c r="A592" s="266" t="s">
        <v>145</v>
      </c>
      <c r="B592" s="270" t="s">
        <v>101</v>
      </c>
      <c r="C592" s="263">
        <v>1</v>
      </c>
      <c r="D592" s="231" t="s">
        <v>46</v>
      </c>
      <c r="E592" s="271"/>
      <c r="F592" s="169">
        <f t="shared" si="24"/>
        <v>0</v>
      </c>
      <c r="G592" s="264"/>
      <c r="HF592" s="1"/>
      <c r="HG592" s="1"/>
      <c r="HH592" s="1"/>
      <c r="HI592" s="1"/>
      <c r="HJ592" s="1"/>
      <c r="HK592" s="1"/>
      <c r="HL592" s="1"/>
    </row>
    <row r="593" spans="1:220" s="14" customFormat="1" ht="74.75" customHeight="1" x14ac:dyDescent="0.15">
      <c r="A593" s="108"/>
      <c r="B593" s="179"/>
      <c r="C593" s="180"/>
      <c r="D593" s="92"/>
      <c r="E593" s="181"/>
      <c r="F593" s="145"/>
      <c r="G593" s="184"/>
      <c r="HF593" s="1"/>
      <c r="HG593" s="1"/>
      <c r="HH593" s="1"/>
      <c r="HI593" s="1"/>
      <c r="HJ593" s="1"/>
      <c r="HK593" s="1"/>
      <c r="HL593" s="1"/>
    </row>
    <row r="594" spans="1:220" s="14" customFormat="1" ht="74.75" customHeight="1" x14ac:dyDescent="0.15">
      <c r="A594" s="183" t="s">
        <v>146</v>
      </c>
      <c r="B594" s="107" t="s">
        <v>267</v>
      </c>
      <c r="C594" s="180">
        <v>1</v>
      </c>
      <c r="D594" s="92" t="s">
        <v>46</v>
      </c>
      <c r="E594" s="181"/>
      <c r="F594" s="145">
        <f>C594*E594</f>
        <v>0</v>
      </c>
      <c r="G594" s="184"/>
      <c r="HF594" s="1"/>
      <c r="HG594" s="1"/>
      <c r="HH594" s="1"/>
      <c r="HI594" s="1"/>
      <c r="HJ594" s="1"/>
      <c r="HK594" s="1"/>
      <c r="HL594" s="1"/>
    </row>
    <row r="595" spans="1:220" s="14" customFormat="1" ht="74.75" customHeight="1" x14ac:dyDescent="0.15">
      <c r="A595" s="183" t="s">
        <v>147</v>
      </c>
      <c r="B595" s="107" t="s">
        <v>148</v>
      </c>
      <c r="C595" s="180">
        <v>1</v>
      </c>
      <c r="D595" s="92" t="s">
        <v>46</v>
      </c>
      <c r="E595" s="181"/>
      <c r="F595" s="145">
        <f>C595*E595</f>
        <v>0</v>
      </c>
      <c r="G595" s="184">
        <f>SUM(F572:F595)</f>
        <v>0</v>
      </c>
      <c r="HF595" s="1"/>
      <c r="HG595" s="1"/>
      <c r="HH595" s="1"/>
      <c r="HI595" s="1"/>
      <c r="HJ595" s="1"/>
      <c r="HK595" s="1"/>
      <c r="HL595" s="1"/>
    </row>
    <row r="596" spans="1:220" s="14" customFormat="1" ht="74.75" customHeight="1" x14ac:dyDescent="0.15">
      <c r="A596" s="225"/>
      <c r="B596" s="226"/>
      <c r="C596" s="227"/>
      <c r="D596" s="228"/>
      <c r="E596" s="229"/>
      <c r="F596" s="145"/>
      <c r="G596" s="182"/>
      <c r="HF596" s="1"/>
      <c r="HG596" s="1"/>
      <c r="HH596" s="1"/>
      <c r="HI596" s="1"/>
      <c r="HJ596" s="1"/>
      <c r="HK596" s="1"/>
      <c r="HL596" s="1"/>
    </row>
    <row r="597" spans="1:220" s="14" customFormat="1" ht="74.75" customHeight="1" x14ac:dyDescent="0.15">
      <c r="A597" s="89" t="s">
        <v>149</v>
      </c>
      <c r="B597" s="224" t="s">
        <v>268</v>
      </c>
      <c r="C597" s="186"/>
      <c r="D597" s="92"/>
      <c r="E597" s="187"/>
      <c r="F597" s="188"/>
      <c r="G597" s="189"/>
      <c r="HF597" s="1"/>
      <c r="HG597" s="1"/>
      <c r="HH597" s="1"/>
      <c r="HI597" s="1"/>
      <c r="HJ597" s="1"/>
      <c r="HK597" s="1"/>
      <c r="HL597" s="1"/>
    </row>
    <row r="598" spans="1:220" s="14" customFormat="1" ht="74.75" customHeight="1" x14ac:dyDescent="0.15">
      <c r="A598" s="190" t="s">
        <v>151</v>
      </c>
      <c r="B598" s="191" t="s">
        <v>341</v>
      </c>
      <c r="C598" s="192"/>
      <c r="D598" s="193"/>
      <c r="E598" s="192"/>
      <c r="F598" s="192"/>
      <c r="G598" s="194"/>
      <c r="HF598" s="1"/>
      <c r="HG598" s="1"/>
      <c r="HH598" s="1"/>
      <c r="HI598" s="1"/>
      <c r="HJ598" s="1"/>
      <c r="HK598" s="1"/>
      <c r="HL598" s="1"/>
    </row>
    <row r="599" spans="1:220" s="14" customFormat="1" ht="74.75" customHeight="1" x14ac:dyDescent="0.15">
      <c r="A599" s="195" t="s">
        <v>153</v>
      </c>
      <c r="B599" s="192" t="s">
        <v>341</v>
      </c>
      <c r="C599" s="196">
        <v>1</v>
      </c>
      <c r="D599" s="197" t="s">
        <v>46</v>
      </c>
      <c r="E599" s="196"/>
      <c r="F599" s="196" t="str">
        <f t="shared" ref="F599:F617" si="25">IF(C599*E599=0,"",ROUND(C599*E599,2))</f>
        <v/>
      </c>
      <c r="G599" s="198"/>
      <c r="HF599" s="1"/>
      <c r="HG599" s="1"/>
      <c r="HH599" s="1"/>
      <c r="HI599" s="1"/>
      <c r="HJ599" s="1"/>
      <c r="HK599" s="1"/>
      <c r="HL599" s="1"/>
    </row>
    <row r="600" spans="1:220" s="14" customFormat="1" ht="74.75" customHeight="1" x14ac:dyDescent="0.15">
      <c r="A600" s="190" t="s">
        <v>155</v>
      </c>
      <c r="B600" s="191" t="s">
        <v>156</v>
      </c>
      <c r="C600" s="196"/>
      <c r="D600" s="197"/>
      <c r="E600" s="196"/>
      <c r="F600" s="196" t="str">
        <f t="shared" si="25"/>
        <v/>
      </c>
      <c r="G600" s="198"/>
      <c r="HF600" s="1"/>
      <c r="HG600" s="1"/>
      <c r="HH600" s="1"/>
      <c r="HI600" s="1"/>
      <c r="HJ600" s="1"/>
      <c r="HK600" s="1"/>
      <c r="HL600" s="1"/>
    </row>
    <row r="601" spans="1:220" s="14" customFormat="1" ht="74.75" customHeight="1" x14ac:dyDescent="0.15">
      <c r="A601" s="195" t="s">
        <v>157</v>
      </c>
      <c r="B601" s="192" t="s">
        <v>158</v>
      </c>
      <c r="C601" s="196">
        <v>6.9</v>
      </c>
      <c r="D601" s="197" t="s">
        <v>159</v>
      </c>
      <c r="E601" s="196"/>
      <c r="F601" s="196" t="str">
        <f t="shared" si="25"/>
        <v/>
      </c>
      <c r="G601" s="198"/>
      <c r="HF601" s="1"/>
      <c r="HG601" s="1"/>
      <c r="HH601" s="1"/>
      <c r="HI601" s="1"/>
      <c r="HJ601" s="1"/>
      <c r="HK601" s="1"/>
      <c r="HL601" s="1"/>
    </row>
    <row r="602" spans="1:220" s="14" customFormat="1" ht="74.75" customHeight="1" x14ac:dyDescent="0.15">
      <c r="A602" s="195" t="s">
        <v>160</v>
      </c>
      <c r="B602" s="192" t="s">
        <v>161</v>
      </c>
      <c r="C602" s="196">
        <v>4.7699999999999996</v>
      </c>
      <c r="D602" s="197" t="s">
        <v>162</v>
      </c>
      <c r="E602" s="196"/>
      <c r="F602" s="196" t="str">
        <f t="shared" si="25"/>
        <v/>
      </c>
      <c r="G602" s="198"/>
      <c r="HF602" s="1"/>
      <c r="HG602" s="1"/>
      <c r="HH602" s="1"/>
      <c r="HI602" s="1"/>
      <c r="HJ602" s="1"/>
      <c r="HK602" s="1"/>
      <c r="HL602" s="1"/>
    </row>
    <row r="603" spans="1:220" s="14" customFormat="1" ht="74.75" customHeight="1" x14ac:dyDescent="0.15">
      <c r="A603" s="195" t="s">
        <v>163</v>
      </c>
      <c r="B603" s="192" t="s">
        <v>164</v>
      </c>
      <c r="C603" s="196">
        <v>1.91</v>
      </c>
      <c r="D603" s="197" t="s">
        <v>162</v>
      </c>
      <c r="E603" s="196"/>
      <c r="F603" s="196" t="str">
        <f t="shared" si="25"/>
        <v/>
      </c>
      <c r="G603" s="198"/>
      <c r="HF603" s="1"/>
      <c r="HG603" s="1"/>
      <c r="HH603" s="1"/>
      <c r="HI603" s="1"/>
      <c r="HJ603" s="1"/>
      <c r="HK603" s="1"/>
      <c r="HL603" s="1"/>
    </row>
    <row r="604" spans="1:220" s="14" customFormat="1" ht="74.75" customHeight="1" x14ac:dyDescent="0.15">
      <c r="A604" s="195" t="s">
        <v>165</v>
      </c>
      <c r="B604" s="192" t="s">
        <v>166</v>
      </c>
      <c r="C604" s="196">
        <v>5.96</v>
      </c>
      <c r="D604" s="197" t="s">
        <v>162</v>
      </c>
      <c r="E604" s="196"/>
      <c r="F604" s="196" t="str">
        <f t="shared" si="25"/>
        <v/>
      </c>
      <c r="G604" s="198"/>
      <c r="HF604" s="1"/>
      <c r="HG604" s="1"/>
      <c r="HH604" s="1"/>
      <c r="HI604" s="1"/>
      <c r="HJ604" s="1"/>
      <c r="HK604" s="1"/>
      <c r="HL604" s="1"/>
    </row>
    <row r="605" spans="1:220" s="14" customFormat="1" ht="74.75" customHeight="1" x14ac:dyDescent="0.15">
      <c r="A605" s="190" t="s">
        <v>167</v>
      </c>
      <c r="B605" s="191" t="s">
        <v>168</v>
      </c>
      <c r="C605" s="196"/>
      <c r="D605" s="197"/>
      <c r="E605" s="196"/>
      <c r="F605" s="196" t="str">
        <f t="shared" si="25"/>
        <v/>
      </c>
      <c r="G605" s="198"/>
      <c r="HF605" s="1"/>
      <c r="HG605" s="1"/>
      <c r="HH605" s="1"/>
      <c r="HI605" s="1"/>
      <c r="HJ605" s="1"/>
      <c r="HK605" s="1"/>
      <c r="HL605" s="1"/>
    </row>
    <row r="606" spans="1:220" s="14" customFormat="1" ht="74.75" customHeight="1" x14ac:dyDescent="0.15">
      <c r="A606" s="195" t="s">
        <v>169</v>
      </c>
      <c r="B606" s="192" t="s">
        <v>170</v>
      </c>
      <c r="C606" s="196">
        <v>0.95</v>
      </c>
      <c r="D606" s="197" t="s">
        <v>162</v>
      </c>
      <c r="E606" s="196"/>
      <c r="F606" s="196" t="str">
        <f t="shared" si="25"/>
        <v/>
      </c>
      <c r="G606" s="198"/>
      <c r="HF606" s="1"/>
      <c r="HG606" s="1"/>
      <c r="HH606" s="1"/>
      <c r="HI606" s="1"/>
      <c r="HJ606" s="1"/>
      <c r="HK606" s="1"/>
      <c r="HL606" s="1"/>
    </row>
    <row r="607" spans="1:220" s="14" customFormat="1" ht="74.75" customHeight="1" x14ac:dyDescent="0.15">
      <c r="A607" s="195" t="s">
        <v>171</v>
      </c>
      <c r="B607" s="192" t="s">
        <v>172</v>
      </c>
      <c r="C607" s="196">
        <v>1.06</v>
      </c>
      <c r="D607" s="197" t="s">
        <v>162</v>
      </c>
      <c r="E607" s="196"/>
      <c r="F607" s="196" t="str">
        <f t="shared" si="25"/>
        <v/>
      </c>
      <c r="G607" s="198"/>
      <c r="HF607" s="1"/>
      <c r="HG607" s="1"/>
      <c r="HH607" s="1"/>
      <c r="HI607" s="1"/>
      <c r="HJ607" s="1"/>
      <c r="HK607" s="1"/>
      <c r="HL607" s="1"/>
    </row>
    <row r="608" spans="1:220" s="14" customFormat="1" ht="74.75" customHeight="1" x14ac:dyDescent="0.15">
      <c r="A608" s="195" t="s">
        <v>173</v>
      </c>
      <c r="B608" s="192" t="s">
        <v>176</v>
      </c>
      <c r="C608" s="196">
        <v>0.83</v>
      </c>
      <c r="D608" s="197" t="s">
        <v>162</v>
      </c>
      <c r="E608" s="196"/>
      <c r="F608" s="196" t="str">
        <f t="shared" si="25"/>
        <v/>
      </c>
      <c r="G608" s="198"/>
      <c r="HF608" s="1"/>
      <c r="HG608" s="1"/>
      <c r="HH608" s="1"/>
      <c r="HI608" s="1"/>
      <c r="HJ608" s="1"/>
      <c r="HK608" s="1"/>
      <c r="HL608" s="1"/>
    </row>
    <row r="609" spans="1:220" s="14" customFormat="1" ht="74.75" customHeight="1" x14ac:dyDescent="0.15">
      <c r="A609" s="195" t="s">
        <v>175</v>
      </c>
      <c r="B609" s="191" t="s">
        <v>178</v>
      </c>
      <c r="C609" s="196"/>
      <c r="D609" s="197"/>
      <c r="E609" s="196"/>
      <c r="F609" s="196" t="str">
        <f t="shared" si="25"/>
        <v/>
      </c>
      <c r="G609" s="198"/>
      <c r="HF609" s="1"/>
      <c r="HG609" s="1"/>
      <c r="HH609" s="1"/>
      <c r="HI609" s="1"/>
      <c r="HJ609" s="1"/>
      <c r="HK609" s="1"/>
      <c r="HL609" s="1"/>
    </row>
    <row r="610" spans="1:220" s="14" customFormat="1" ht="74.75" customHeight="1" x14ac:dyDescent="0.15">
      <c r="A610" s="190" t="s">
        <v>177</v>
      </c>
      <c r="B610" s="192" t="s">
        <v>180</v>
      </c>
      <c r="C610" s="196">
        <v>6.36</v>
      </c>
      <c r="D610" s="197" t="s">
        <v>159</v>
      </c>
      <c r="E610" s="196"/>
      <c r="F610" s="196" t="str">
        <f t="shared" si="25"/>
        <v/>
      </c>
      <c r="G610" s="204"/>
      <c r="HF610" s="1"/>
      <c r="HG610" s="1"/>
      <c r="HH610" s="1"/>
      <c r="HI610" s="1"/>
      <c r="HJ610" s="1"/>
      <c r="HK610" s="1"/>
      <c r="HL610" s="1"/>
    </row>
    <row r="611" spans="1:220" s="14" customFormat="1" ht="74.75" customHeight="1" x14ac:dyDescent="0.15">
      <c r="A611" s="195" t="s">
        <v>179</v>
      </c>
      <c r="B611" s="192" t="s">
        <v>182</v>
      </c>
      <c r="C611" s="196">
        <v>19.309999999999999</v>
      </c>
      <c r="D611" s="197" t="s">
        <v>159</v>
      </c>
      <c r="E611" s="196"/>
      <c r="F611" s="196" t="str">
        <f t="shared" si="25"/>
        <v/>
      </c>
      <c r="G611" s="204"/>
      <c r="HF611" s="1"/>
      <c r="HG611" s="1"/>
      <c r="HH611" s="1"/>
      <c r="HI611" s="1"/>
      <c r="HJ611" s="1"/>
      <c r="HK611" s="1"/>
      <c r="HL611" s="1"/>
    </row>
    <row r="612" spans="1:220" s="14" customFormat="1" ht="74.75" customHeight="1" x14ac:dyDescent="0.15">
      <c r="A612" s="195" t="s">
        <v>181</v>
      </c>
      <c r="B612" s="191" t="s">
        <v>270</v>
      </c>
      <c r="C612" s="196"/>
      <c r="D612" s="197"/>
      <c r="E612" s="196"/>
      <c r="F612" s="196" t="str">
        <f t="shared" si="25"/>
        <v/>
      </c>
      <c r="G612" s="198"/>
      <c r="HF612" s="1"/>
      <c r="HG612" s="1"/>
      <c r="HH612" s="1"/>
      <c r="HI612" s="1"/>
      <c r="HJ612" s="1"/>
      <c r="HK612" s="1"/>
      <c r="HL612" s="1"/>
    </row>
    <row r="613" spans="1:220" s="14" customFormat="1" ht="74.75" customHeight="1" x14ac:dyDescent="0.15">
      <c r="A613" s="190" t="s">
        <v>183</v>
      </c>
      <c r="B613" s="192" t="s">
        <v>186</v>
      </c>
      <c r="C613" s="196">
        <v>8.66</v>
      </c>
      <c r="D613" s="197" t="s">
        <v>159</v>
      </c>
      <c r="E613" s="196"/>
      <c r="F613" s="196" t="str">
        <f t="shared" si="25"/>
        <v/>
      </c>
      <c r="G613" s="198"/>
      <c r="HF613" s="1"/>
      <c r="HG613" s="1"/>
      <c r="HH613" s="1"/>
      <c r="HI613" s="1"/>
      <c r="HJ613" s="1"/>
      <c r="HK613" s="1"/>
      <c r="HL613" s="1"/>
    </row>
    <row r="614" spans="1:220" s="14" customFormat="1" ht="74.75" customHeight="1" x14ac:dyDescent="0.15">
      <c r="A614" s="195" t="s">
        <v>185</v>
      </c>
      <c r="B614" s="192" t="s">
        <v>188</v>
      </c>
      <c r="C614" s="196">
        <f>(3*0.25)*2</f>
        <v>1.5</v>
      </c>
      <c r="D614" s="197" t="s">
        <v>159</v>
      </c>
      <c r="E614" s="196"/>
      <c r="F614" s="196" t="str">
        <f t="shared" si="25"/>
        <v/>
      </c>
      <c r="G614" s="198"/>
      <c r="HF614" s="1"/>
      <c r="HG614" s="1"/>
      <c r="HH614" s="1"/>
      <c r="HI614" s="1"/>
      <c r="HJ614" s="1"/>
      <c r="HK614" s="1"/>
      <c r="HL614" s="1"/>
    </row>
    <row r="615" spans="1:220" s="14" customFormat="1" ht="74.75" customHeight="1" x14ac:dyDescent="0.15">
      <c r="A615" s="195" t="s">
        <v>187</v>
      </c>
      <c r="B615" s="192" t="s">
        <v>190</v>
      </c>
      <c r="C615" s="196">
        <f>SUM(C613:C614)</f>
        <v>10.16</v>
      </c>
      <c r="D615" s="197" t="s">
        <v>159</v>
      </c>
      <c r="E615" s="196"/>
      <c r="F615" s="196" t="str">
        <f t="shared" si="25"/>
        <v/>
      </c>
      <c r="G615" s="198"/>
      <c r="HF615" s="1"/>
      <c r="HG615" s="1"/>
      <c r="HH615" s="1"/>
      <c r="HI615" s="1"/>
      <c r="HJ615" s="1"/>
      <c r="HK615" s="1"/>
      <c r="HL615" s="1"/>
    </row>
    <row r="616" spans="1:220" s="14" customFormat="1" ht="74.75" customHeight="1" x14ac:dyDescent="0.15">
      <c r="A616" s="195" t="s">
        <v>189</v>
      </c>
      <c r="B616" s="192" t="s">
        <v>192</v>
      </c>
      <c r="C616" s="196">
        <v>38.619999999999997</v>
      </c>
      <c r="D616" s="197" t="s">
        <v>159</v>
      </c>
      <c r="E616" s="196"/>
      <c r="F616" s="196" t="str">
        <f t="shared" si="25"/>
        <v/>
      </c>
      <c r="G616" s="198"/>
      <c r="HF616" s="1"/>
      <c r="HG616" s="1"/>
      <c r="HH616" s="1"/>
      <c r="HI616" s="1"/>
      <c r="HJ616" s="1"/>
      <c r="HK616" s="1"/>
      <c r="HL616" s="1"/>
    </row>
    <row r="617" spans="1:220" s="14" customFormat="1" ht="74.75" customHeight="1" x14ac:dyDescent="0.15">
      <c r="A617" s="199" t="s">
        <v>191</v>
      </c>
      <c r="B617" s="200" t="s">
        <v>194</v>
      </c>
      <c r="C617" s="201">
        <v>32.6</v>
      </c>
      <c r="D617" s="202" t="s">
        <v>195</v>
      </c>
      <c r="E617" s="201"/>
      <c r="F617" s="201" t="str">
        <f t="shared" si="25"/>
        <v/>
      </c>
      <c r="G617" s="203"/>
      <c r="HF617" s="1"/>
      <c r="HG617" s="1"/>
      <c r="HH617" s="1"/>
      <c r="HI617" s="1"/>
      <c r="HJ617" s="1"/>
      <c r="HK617" s="1"/>
      <c r="HL617" s="1"/>
    </row>
    <row r="618" spans="1:220" s="14" customFormat="1" ht="74.75" customHeight="1" x14ac:dyDescent="0.15">
      <c r="A618" s="195"/>
      <c r="B618" s="192"/>
      <c r="C618" s="196"/>
      <c r="D618" s="197"/>
      <c r="E618" s="196"/>
      <c r="F618" s="196"/>
      <c r="G618" s="198"/>
      <c r="HF618" s="1"/>
      <c r="HG618" s="1"/>
      <c r="HH618" s="1"/>
      <c r="HI618" s="1"/>
      <c r="HJ618" s="1"/>
      <c r="HK618" s="1"/>
      <c r="HL618" s="1"/>
    </row>
    <row r="619" spans="1:220" s="14" customFormat="1" ht="74.75" customHeight="1" x14ac:dyDescent="0.15">
      <c r="A619" s="190" t="s">
        <v>196</v>
      </c>
      <c r="B619" s="191" t="s">
        <v>342</v>
      </c>
      <c r="C619" s="196"/>
      <c r="D619" s="197"/>
      <c r="E619" s="196"/>
      <c r="F619" s="196" t="str">
        <f>IF(C619*E619=0,"",ROUND(C619*E619,2))</f>
        <v/>
      </c>
      <c r="G619" s="198"/>
      <c r="HF619" s="1"/>
      <c r="HG619" s="1"/>
      <c r="HH619" s="1"/>
      <c r="HI619" s="1"/>
      <c r="HJ619" s="1"/>
      <c r="HK619" s="1"/>
      <c r="HL619" s="1"/>
    </row>
    <row r="620" spans="1:220" s="14" customFormat="1" ht="74.75" customHeight="1" x14ac:dyDescent="0.15">
      <c r="A620" s="195" t="s">
        <v>198</v>
      </c>
      <c r="B620" s="192" t="s">
        <v>271</v>
      </c>
      <c r="C620" s="196">
        <v>6.9</v>
      </c>
      <c r="D620" s="197" t="s">
        <v>159</v>
      </c>
      <c r="E620" s="196"/>
      <c r="F620" s="196">
        <f>+C620*E620</f>
        <v>0</v>
      </c>
      <c r="G620" s="198"/>
      <c r="HF620" s="1"/>
      <c r="HG620" s="1"/>
      <c r="HH620" s="1"/>
      <c r="HI620" s="1"/>
      <c r="HJ620" s="1"/>
      <c r="HK620" s="1"/>
      <c r="HL620" s="1"/>
    </row>
    <row r="621" spans="1:220" s="14" customFormat="1" ht="74.75" customHeight="1" x14ac:dyDescent="0.15">
      <c r="A621" s="195" t="s">
        <v>199</v>
      </c>
      <c r="B621" s="192" t="s">
        <v>272</v>
      </c>
      <c r="C621" s="196">
        <v>6.9</v>
      </c>
      <c r="D621" s="197" t="s">
        <v>159</v>
      </c>
      <c r="E621" s="196"/>
      <c r="F621" s="196" t="str">
        <f t="shared" ref="F621:F627" si="26">IF(C621*E621=0,"",ROUND(C621*E621,2))</f>
        <v/>
      </c>
      <c r="G621" s="198"/>
      <c r="HF621" s="1"/>
      <c r="HG621" s="1"/>
      <c r="HH621" s="1"/>
      <c r="HI621" s="1"/>
      <c r="HJ621" s="1"/>
      <c r="HK621" s="1"/>
      <c r="HL621" s="1"/>
    </row>
    <row r="622" spans="1:220" s="14" customFormat="1" ht="74.75" customHeight="1" x14ac:dyDescent="0.15">
      <c r="A622" s="190" t="s">
        <v>201</v>
      </c>
      <c r="B622" s="191" t="s">
        <v>307</v>
      </c>
      <c r="C622" s="196"/>
      <c r="D622" s="197"/>
      <c r="E622" s="196"/>
      <c r="F622" s="196" t="str">
        <f t="shared" si="26"/>
        <v/>
      </c>
      <c r="G622" s="198"/>
      <c r="HF622" s="1"/>
      <c r="HG622" s="1"/>
      <c r="HH622" s="1"/>
      <c r="HI622" s="1"/>
      <c r="HJ622" s="1"/>
      <c r="HK622" s="1"/>
      <c r="HL622" s="1"/>
    </row>
    <row r="623" spans="1:220" s="14" customFormat="1" ht="74.75" customHeight="1" x14ac:dyDescent="0.15">
      <c r="A623" s="195" t="s">
        <v>203</v>
      </c>
      <c r="B623" s="192" t="s">
        <v>204</v>
      </c>
      <c r="C623" s="196">
        <v>1.4</v>
      </c>
      <c r="D623" s="197" t="s">
        <v>195</v>
      </c>
      <c r="E623" s="196"/>
      <c r="F623" s="196" t="str">
        <f t="shared" si="26"/>
        <v/>
      </c>
      <c r="G623" s="204"/>
      <c r="HF623" s="1"/>
      <c r="HG623" s="1"/>
      <c r="HH623" s="1"/>
      <c r="HI623" s="1"/>
      <c r="HJ623" s="1"/>
      <c r="HK623" s="1"/>
      <c r="HL623" s="1"/>
    </row>
    <row r="624" spans="1:220" s="14" customFormat="1" ht="74.75" customHeight="1" x14ac:dyDescent="0.15">
      <c r="A624" s="195" t="s">
        <v>205</v>
      </c>
      <c r="B624" s="192" t="s">
        <v>206</v>
      </c>
      <c r="C624" s="196">
        <v>1.4</v>
      </c>
      <c r="D624" s="197" t="s">
        <v>162</v>
      </c>
      <c r="E624" s="196"/>
      <c r="F624" s="196" t="str">
        <f t="shared" si="26"/>
        <v/>
      </c>
      <c r="G624" s="204"/>
      <c r="HF624" s="1"/>
      <c r="HG624" s="1"/>
      <c r="HH624" s="1"/>
      <c r="HI624" s="1"/>
      <c r="HJ624" s="1"/>
      <c r="HK624" s="1"/>
      <c r="HL624" s="1"/>
    </row>
    <row r="625" spans="1:220" s="14" customFormat="1" ht="74.75" customHeight="1" x14ac:dyDescent="0.15">
      <c r="A625" s="195" t="s">
        <v>207</v>
      </c>
      <c r="B625" s="192" t="s">
        <v>208</v>
      </c>
      <c r="C625" s="196">
        <v>2.1</v>
      </c>
      <c r="D625" s="197" t="s">
        <v>159</v>
      </c>
      <c r="E625" s="196"/>
      <c r="F625" s="196" t="str">
        <f t="shared" si="26"/>
        <v/>
      </c>
      <c r="G625" s="204"/>
      <c r="HF625" s="1"/>
      <c r="HG625" s="1"/>
      <c r="HH625" s="1"/>
      <c r="HI625" s="1"/>
      <c r="HJ625" s="1"/>
      <c r="HK625" s="1"/>
      <c r="HL625" s="1"/>
    </row>
    <row r="626" spans="1:220" s="14" customFormat="1" ht="74.75" customHeight="1" x14ac:dyDescent="0.15">
      <c r="A626" s="195" t="s">
        <v>209</v>
      </c>
      <c r="B626" s="192" t="s">
        <v>210</v>
      </c>
      <c r="C626" s="196">
        <v>1.4</v>
      </c>
      <c r="D626" s="197" t="s">
        <v>159</v>
      </c>
      <c r="E626" s="196"/>
      <c r="F626" s="196" t="str">
        <f t="shared" si="26"/>
        <v/>
      </c>
      <c r="G626" s="204"/>
      <c r="HF626" s="1"/>
      <c r="HG626" s="1"/>
      <c r="HH626" s="1"/>
      <c r="HI626" s="1"/>
      <c r="HJ626" s="1"/>
      <c r="HK626" s="1"/>
      <c r="HL626" s="1"/>
    </row>
    <row r="627" spans="1:220" s="14" customFormat="1" ht="74.75" customHeight="1" x14ac:dyDescent="0.15">
      <c r="A627" s="190" t="s">
        <v>211</v>
      </c>
      <c r="B627" s="191" t="s">
        <v>212</v>
      </c>
      <c r="C627" s="196"/>
      <c r="D627" s="197"/>
      <c r="E627" s="196"/>
      <c r="F627" s="196" t="str">
        <f t="shared" si="26"/>
        <v/>
      </c>
      <c r="G627" s="198"/>
      <c r="HF627" s="1"/>
      <c r="HG627" s="1"/>
      <c r="HH627" s="1"/>
      <c r="HI627" s="1"/>
      <c r="HJ627" s="1"/>
      <c r="HK627" s="1"/>
      <c r="HL627" s="1"/>
    </row>
    <row r="628" spans="1:220" s="14" customFormat="1" ht="74.75" customHeight="1" x14ac:dyDescent="0.15">
      <c r="A628" s="195" t="s">
        <v>213</v>
      </c>
      <c r="B628" s="192" t="s">
        <v>214</v>
      </c>
      <c r="C628" s="196">
        <v>1.96</v>
      </c>
      <c r="D628" s="197" t="s">
        <v>159</v>
      </c>
      <c r="E628" s="196"/>
      <c r="F628" s="196">
        <f>+C628*E628</f>
        <v>0</v>
      </c>
      <c r="G628" s="198"/>
      <c r="HF628" s="1"/>
      <c r="HG628" s="1"/>
      <c r="HH628" s="1"/>
      <c r="HI628" s="1"/>
      <c r="HJ628" s="1"/>
      <c r="HK628" s="1"/>
      <c r="HL628" s="1"/>
    </row>
    <row r="629" spans="1:220" s="14" customFormat="1" ht="74.75" customHeight="1" x14ac:dyDescent="0.15">
      <c r="A629" s="195" t="s">
        <v>215</v>
      </c>
      <c r="B629" s="192" t="s">
        <v>216</v>
      </c>
      <c r="C629" s="196">
        <v>1</v>
      </c>
      <c r="D629" s="197" t="s">
        <v>159</v>
      </c>
      <c r="E629" s="196"/>
      <c r="F629" s="196" t="str">
        <f>IF(C629*E629=0,"",ROUND(C629*E629,2))</f>
        <v/>
      </c>
      <c r="G629" s="198"/>
      <c r="HF629" s="1"/>
      <c r="HG629" s="1"/>
      <c r="HH629" s="1"/>
      <c r="HI629" s="1"/>
      <c r="HJ629" s="1"/>
      <c r="HK629" s="1"/>
      <c r="HL629" s="1"/>
    </row>
    <row r="630" spans="1:220" s="14" customFormat="1" ht="74.75" customHeight="1" x14ac:dyDescent="0.15">
      <c r="A630" s="190" t="s">
        <v>276</v>
      </c>
      <c r="B630" s="191" t="s">
        <v>218</v>
      </c>
      <c r="C630" s="196"/>
      <c r="D630" s="197"/>
      <c r="E630" s="196"/>
      <c r="F630" s="196" t="str">
        <f>IF(C630*E630=0,"",ROUND(C630*E630,2))</f>
        <v/>
      </c>
      <c r="G630" s="198"/>
      <c r="HF630" s="1"/>
      <c r="HG630" s="1"/>
      <c r="HH630" s="1"/>
      <c r="HI630" s="1"/>
      <c r="HJ630" s="1"/>
      <c r="HK630" s="1"/>
      <c r="HL630" s="1"/>
    </row>
    <row r="631" spans="1:220" s="14" customFormat="1" ht="74.75" customHeight="1" x14ac:dyDescent="0.15">
      <c r="A631" s="195" t="s">
        <v>219</v>
      </c>
      <c r="B631" s="192" t="s">
        <v>220</v>
      </c>
      <c r="C631" s="196">
        <v>10.76</v>
      </c>
      <c r="D631" s="197" t="s">
        <v>221</v>
      </c>
      <c r="E631" s="196"/>
      <c r="F631" s="196" t="str">
        <f>IF(C631*E631=0,"",ROUND(C631*E631,2))</f>
        <v/>
      </c>
      <c r="G631" s="198"/>
      <c r="HF631" s="1"/>
      <c r="HG631" s="1"/>
      <c r="HH631" s="1"/>
      <c r="HI631" s="1"/>
      <c r="HJ631" s="1"/>
      <c r="HK631" s="1"/>
      <c r="HL631" s="1"/>
    </row>
    <row r="632" spans="1:220" s="14" customFormat="1" ht="74.75" customHeight="1" x14ac:dyDescent="0.15">
      <c r="A632" s="190" t="s">
        <v>222</v>
      </c>
      <c r="B632" s="191" t="s">
        <v>278</v>
      </c>
      <c r="C632" s="196"/>
      <c r="D632" s="197"/>
      <c r="E632" s="196"/>
      <c r="F632" s="196" t="str">
        <f>IF(C632*E632=0,"",ROUND(C632*E632,2))</f>
        <v/>
      </c>
      <c r="G632" s="198"/>
      <c r="HF632" s="1"/>
      <c r="HG632" s="1"/>
      <c r="HH632" s="1"/>
      <c r="HI632" s="1"/>
      <c r="HJ632" s="1"/>
      <c r="HK632" s="1"/>
      <c r="HL632" s="1"/>
    </row>
    <row r="633" spans="1:220" s="14" customFormat="1" ht="74.75" customHeight="1" x14ac:dyDescent="0.15">
      <c r="A633" s="195" t="s">
        <v>224</v>
      </c>
      <c r="B633" s="192" t="s">
        <v>225</v>
      </c>
      <c r="C633" s="196">
        <f>C620</f>
        <v>6.9</v>
      </c>
      <c r="D633" s="197" t="s">
        <v>159</v>
      </c>
      <c r="E633" s="196"/>
      <c r="F633" s="196">
        <f>+C633*E633</f>
        <v>0</v>
      </c>
      <c r="G633" s="198"/>
      <c r="HF633" s="1"/>
      <c r="HG633" s="1"/>
      <c r="HH633" s="1"/>
      <c r="HI633" s="1"/>
      <c r="HJ633" s="1"/>
      <c r="HK633" s="1"/>
      <c r="HL633" s="1"/>
    </row>
    <row r="634" spans="1:220" s="14" customFormat="1" ht="74.75" customHeight="1" x14ac:dyDescent="0.15">
      <c r="A634" s="195" t="s">
        <v>226</v>
      </c>
      <c r="B634" s="192" t="s">
        <v>227</v>
      </c>
      <c r="C634" s="196">
        <v>10.6</v>
      </c>
      <c r="D634" s="197" t="s">
        <v>159</v>
      </c>
      <c r="E634" s="196"/>
      <c r="F634" s="196">
        <f>ROUND(C634*E634,2)</f>
        <v>0</v>
      </c>
      <c r="G634" s="198"/>
      <c r="HF634" s="1"/>
      <c r="HG634" s="1"/>
      <c r="HH634" s="1"/>
      <c r="HI634" s="1"/>
      <c r="HJ634" s="1"/>
      <c r="HK634" s="1"/>
      <c r="HL634" s="1"/>
    </row>
    <row r="635" spans="1:220" s="14" customFormat="1" ht="74.75" customHeight="1" x14ac:dyDescent="0.15">
      <c r="A635" s="195" t="s">
        <v>228</v>
      </c>
      <c r="B635" s="192" t="s">
        <v>229</v>
      </c>
      <c r="C635" s="196">
        <f>C633</f>
        <v>6.9</v>
      </c>
      <c r="D635" s="197" t="s">
        <v>195</v>
      </c>
      <c r="E635" s="196"/>
      <c r="F635" s="196">
        <f>ROUND(C635*E635,2)</f>
        <v>0</v>
      </c>
      <c r="G635" s="198"/>
      <c r="HF635" s="1"/>
      <c r="HG635" s="1"/>
      <c r="HH635" s="1"/>
      <c r="HI635" s="1"/>
      <c r="HJ635" s="1"/>
      <c r="HK635" s="1"/>
      <c r="HL635" s="1"/>
    </row>
    <row r="636" spans="1:220" s="14" customFormat="1" ht="74.75" customHeight="1" x14ac:dyDescent="0.15">
      <c r="A636" s="190" t="s">
        <v>230</v>
      </c>
      <c r="B636" s="191" t="s">
        <v>279</v>
      </c>
      <c r="C636" s="196"/>
      <c r="D636" s="197"/>
      <c r="E636" s="196"/>
      <c r="F636" s="196"/>
      <c r="G636" s="198"/>
      <c r="HF636" s="1"/>
      <c r="HG636" s="1"/>
      <c r="HH636" s="1"/>
      <c r="HI636" s="1"/>
      <c r="HJ636" s="1"/>
      <c r="HK636" s="1"/>
      <c r="HL636" s="1"/>
    </row>
    <row r="637" spans="1:220" s="14" customFormat="1" ht="74.75" customHeight="1" x14ac:dyDescent="0.15">
      <c r="A637" s="195" t="s">
        <v>232</v>
      </c>
      <c r="B637" s="192" t="s">
        <v>280</v>
      </c>
      <c r="C637" s="196">
        <v>71.22</v>
      </c>
      <c r="D637" s="197" t="s">
        <v>159</v>
      </c>
      <c r="E637" s="196"/>
      <c r="F637" s="196" t="str">
        <f>IF(C637*E637=0,"",ROUND(C637*E637,2))</f>
        <v/>
      </c>
      <c r="G637" s="198"/>
      <c r="HF637" s="1"/>
      <c r="HG637" s="1"/>
      <c r="HH637" s="1"/>
      <c r="HI637" s="1"/>
      <c r="HJ637" s="1"/>
      <c r="HK637" s="1"/>
      <c r="HL637" s="1"/>
    </row>
    <row r="638" spans="1:220" s="14" customFormat="1" ht="74.75" customHeight="1" x14ac:dyDescent="0.15">
      <c r="A638" s="195" t="s">
        <v>234</v>
      </c>
      <c r="B638" s="192" t="s">
        <v>235</v>
      </c>
      <c r="C638" s="196">
        <f>C616+C617</f>
        <v>71.22</v>
      </c>
      <c r="D638" s="197" t="s">
        <v>159</v>
      </c>
      <c r="E638" s="196"/>
      <c r="F638" s="196" t="str">
        <f>IF(C638*E638=0,"",ROUND(C638*E638,2))</f>
        <v/>
      </c>
      <c r="G638" s="198"/>
      <c r="HF638" s="1"/>
      <c r="HG638" s="1"/>
      <c r="HH638" s="1"/>
      <c r="HI638" s="1"/>
      <c r="HJ638" s="1"/>
      <c r="HK638" s="1"/>
      <c r="HL638" s="1"/>
    </row>
    <row r="639" spans="1:220" s="14" customFormat="1" ht="74.75" customHeight="1" x14ac:dyDescent="0.15">
      <c r="A639" s="195" t="s">
        <v>234</v>
      </c>
      <c r="B639" s="192" t="s">
        <v>237</v>
      </c>
      <c r="C639" s="196">
        <v>1</v>
      </c>
      <c r="D639" s="197" t="s">
        <v>159</v>
      </c>
      <c r="E639" s="196"/>
      <c r="F639" s="196" t="str">
        <f>IF(C639*E639=0,"",ROUND(C639*E639,2))</f>
        <v/>
      </c>
      <c r="G639" s="198">
        <f>SUM(F599:F639)</f>
        <v>0</v>
      </c>
      <c r="HF639" s="1"/>
      <c r="HG639" s="1"/>
      <c r="HH639" s="1"/>
      <c r="HI639" s="1"/>
      <c r="HJ639" s="1"/>
      <c r="HK639" s="1"/>
      <c r="HL639" s="1"/>
    </row>
    <row r="640" spans="1:220" s="14" customFormat="1" ht="43.5" customHeight="1" x14ac:dyDescent="0.15">
      <c r="A640" s="195"/>
      <c r="B640" s="272"/>
      <c r="C640" s="196"/>
      <c r="D640" s="197"/>
      <c r="E640" s="196"/>
      <c r="F640" s="196" t="str">
        <f>IF(C640*E640=0,"",ROUND(C640*E640,2))</f>
        <v/>
      </c>
      <c r="G640" s="198"/>
      <c r="HF640" s="1"/>
      <c r="HG640" s="1"/>
      <c r="HH640" s="1"/>
      <c r="HI640" s="1"/>
      <c r="HJ640" s="1"/>
      <c r="HK640" s="1"/>
      <c r="HL640" s="1"/>
    </row>
    <row r="641" spans="1:220" s="14" customFormat="1" ht="74.75" customHeight="1" x14ac:dyDescent="0.15">
      <c r="A641" s="205"/>
      <c r="B641" s="206" t="s">
        <v>343</v>
      </c>
      <c r="C641" s="206"/>
      <c r="D641" s="207"/>
      <c r="E641" s="208"/>
      <c r="F641" s="209"/>
      <c r="G641" s="210">
        <f>SUM(G517:G640)</f>
        <v>0</v>
      </c>
      <c r="HF641" s="1"/>
      <c r="HG641" s="1"/>
      <c r="HH641" s="1"/>
      <c r="HI641" s="1"/>
      <c r="HJ641" s="1"/>
      <c r="HK641" s="1"/>
      <c r="HL641" s="1"/>
    </row>
    <row r="642" spans="1:220" s="14" customFormat="1" ht="74.75" customHeight="1" x14ac:dyDescent="0.15">
      <c r="A642" s="82" t="s">
        <v>344</v>
      </c>
      <c r="B642" s="83" t="s">
        <v>345</v>
      </c>
      <c r="C642" s="180"/>
      <c r="D642" s="92"/>
      <c r="E642" s="181"/>
      <c r="F642" s="116"/>
      <c r="G642" s="184"/>
      <c r="HF642" s="1"/>
      <c r="HG642" s="1"/>
      <c r="HH642" s="1"/>
      <c r="HI642" s="1"/>
      <c r="HJ642" s="1"/>
      <c r="HK642" s="1"/>
      <c r="HL642" s="1"/>
    </row>
    <row r="643" spans="1:220" s="14" customFormat="1" ht="74.75" customHeight="1" x14ac:dyDescent="0.15">
      <c r="A643" s="82" t="s">
        <v>16</v>
      </c>
      <c r="B643" s="90" t="s">
        <v>346</v>
      </c>
      <c r="C643" s="180"/>
      <c r="D643" s="92"/>
      <c r="E643" s="181"/>
      <c r="F643" s="116"/>
      <c r="G643" s="184"/>
      <c r="HF643" s="1"/>
      <c r="HG643" s="1"/>
      <c r="HH643" s="1"/>
      <c r="HI643" s="1"/>
      <c r="HJ643" s="1"/>
      <c r="HK643" s="1"/>
      <c r="HL643" s="1"/>
    </row>
    <row r="644" spans="1:220" s="14" customFormat="1" ht="74.75" customHeight="1" x14ac:dyDescent="0.15">
      <c r="A644" s="95" t="s">
        <v>18</v>
      </c>
      <c r="B644" s="96" t="s">
        <v>19</v>
      </c>
      <c r="C644" s="91">
        <v>225</v>
      </c>
      <c r="D644" s="92" t="s">
        <v>20</v>
      </c>
      <c r="E644" s="93"/>
      <c r="F644" s="91">
        <f>+C644*E644</f>
        <v>0</v>
      </c>
      <c r="G644" s="94"/>
      <c r="HF644" s="1"/>
      <c r="HG644" s="1"/>
      <c r="HH644" s="1"/>
      <c r="HI644" s="1"/>
      <c r="HJ644" s="1"/>
      <c r="HK644" s="1"/>
      <c r="HL644" s="1"/>
    </row>
    <row r="645" spans="1:220" s="14" customFormat="1" ht="74.75" customHeight="1" x14ac:dyDescent="0.15">
      <c r="A645" s="97" t="s">
        <v>21</v>
      </c>
      <c r="B645" s="96" t="s">
        <v>22</v>
      </c>
      <c r="C645" s="91">
        <v>225</v>
      </c>
      <c r="D645" s="92" t="s">
        <v>20</v>
      </c>
      <c r="E645" s="93"/>
      <c r="F645" s="91">
        <f t="shared" ref="F645:F650" si="27">C645*E645</f>
        <v>0</v>
      </c>
      <c r="G645" s="94"/>
      <c r="HF645" s="1"/>
      <c r="HG645" s="1"/>
      <c r="HH645" s="1"/>
      <c r="HI645" s="1"/>
      <c r="HJ645" s="1"/>
      <c r="HK645" s="1"/>
      <c r="HL645" s="1"/>
    </row>
    <row r="646" spans="1:220" s="14" customFormat="1" ht="74.75" customHeight="1" x14ac:dyDescent="0.15">
      <c r="A646" s="95" t="s">
        <v>23</v>
      </c>
      <c r="B646" s="96" t="s">
        <v>24</v>
      </c>
      <c r="C646" s="91">
        <v>80</v>
      </c>
      <c r="D646" s="92" t="s">
        <v>20</v>
      </c>
      <c r="E646" s="93"/>
      <c r="F646" s="91">
        <f t="shared" si="27"/>
        <v>0</v>
      </c>
      <c r="G646" s="94"/>
      <c r="HF646" s="1"/>
      <c r="HG646" s="1"/>
      <c r="HH646" s="1"/>
      <c r="HI646" s="1"/>
      <c r="HJ646" s="1"/>
      <c r="HK646" s="1"/>
      <c r="HL646" s="1"/>
    </row>
    <row r="647" spans="1:220" s="14" customFormat="1" ht="74.75" customHeight="1" x14ac:dyDescent="0.15">
      <c r="A647" s="95" t="s">
        <v>25</v>
      </c>
      <c r="B647" s="96" t="s">
        <v>26</v>
      </c>
      <c r="C647" s="91">
        <v>1</v>
      </c>
      <c r="D647" s="92" t="s">
        <v>8</v>
      </c>
      <c r="E647" s="93"/>
      <c r="F647" s="91">
        <f t="shared" si="27"/>
        <v>0</v>
      </c>
      <c r="G647" s="94"/>
      <c r="HF647" s="1"/>
      <c r="HG647" s="1"/>
      <c r="HH647" s="1"/>
      <c r="HI647" s="1"/>
      <c r="HJ647" s="1"/>
      <c r="HK647" s="1"/>
      <c r="HL647" s="1"/>
    </row>
    <row r="648" spans="1:220" s="14" customFormat="1" ht="74.75" customHeight="1" x14ac:dyDescent="0.15">
      <c r="A648" s="97" t="s">
        <v>27</v>
      </c>
      <c r="B648" s="96" t="s">
        <v>28</v>
      </c>
      <c r="C648" s="91">
        <v>225</v>
      </c>
      <c r="D648" s="92" t="s">
        <v>20</v>
      </c>
      <c r="E648" s="93"/>
      <c r="F648" s="91">
        <f t="shared" si="27"/>
        <v>0</v>
      </c>
      <c r="G648" s="94"/>
      <c r="HF648" s="1"/>
      <c r="HG648" s="1"/>
      <c r="HH648" s="1"/>
      <c r="HI648" s="1"/>
      <c r="HJ648" s="1"/>
      <c r="HK648" s="1"/>
      <c r="HL648" s="1"/>
    </row>
    <row r="649" spans="1:220" s="14" customFormat="1" ht="74.75" customHeight="1" x14ac:dyDescent="0.15">
      <c r="A649" s="97" t="s">
        <v>29</v>
      </c>
      <c r="B649" s="96" t="s">
        <v>30</v>
      </c>
      <c r="C649" s="91">
        <v>1</v>
      </c>
      <c r="D649" s="92" t="s">
        <v>8</v>
      </c>
      <c r="E649" s="93"/>
      <c r="F649" s="91">
        <f t="shared" si="27"/>
        <v>0</v>
      </c>
      <c r="G649" s="94"/>
      <c r="HF649" s="1"/>
      <c r="HG649" s="1"/>
      <c r="HH649" s="1"/>
      <c r="HI649" s="1"/>
      <c r="HJ649" s="1"/>
      <c r="HK649" s="1"/>
      <c r="HL649" s="1"/>
    </row>
    <row r="650" spans="1:220" s="14" customFormat="1" ht="74.75" customHeight="1" x14ac:dyDescent="0.15">
      <c r="A650" s="97" t="s">
        <v>29</v>
      </c>
      <c r="B650" s="96" t="s">
        <v>32</v>
      </c>
      <c r="C650" s="91">
        <v>1</v>
      </c>
      <c r="D650" s="92" t="s">
        <v>8</v>
      </c>
      <c r="E650" s="93"/>
      <c r="F650" s="91">
        <f t="shared" si="27"/>
        <v>0</v>
      </c>
      <c r="G650" s="94">
        <f>SUM(F644:F650)</f>
        <v>0</v>
      </c>
      <c r="HF650" s="1"/>
      <c r="HG650" s="1"/>
      <c r="HH650" s="1"/>
      <c r="HI650" s="1"/>
      <c r="HJ650" s="1"/>
      <c r="HK650" s="1"/>
      <c r="HL650" s="1"/>
    </row>
    <row r="651" spans="1:220" s="14" customFormat="1" ht="74.75" customHeight="1" x14ac:dyDescent="0.15">
      <c r="A651" s="97"/>
      <c r="B651" s="96"/>
      <c r="C651" s="91"/>
      <c r="D651" s="92"/>
      <c r="E651" s="93"/>
      <c r="F651" s="91"/>
      <c r="G651" s="94"/>
      <c r="HF651" s="1"/>
      <c r="HG651" s="1"/>
      <c r="HH651" s="1"/>
      <c r="HI651" s="1"/>
      <c r="HJ651" s="1"/>
      <c r="HK651" s="1"/>
      <c r="HL651" s="1"/>
    </row>
    <row r="652" spans="1:220" s="14" customFormat="1" ht="74.75" customHeight="1" x14ac:dyDescent="0.15">
      <c r="A652" s="100" t="s">
        <v>33</v>
      </c>
      <c r="B652" s="101" t="s">
        <v>242</v>
      </c>
      <c r="C652" s="93"/>
      <c r="D652" s="92"/>
      <c r="E652" s="93"/>
      <c r="F652" s="91"/>
      <c r="G652" s="94"/>
      <c r="HF652" s="1"/>
      <c r="HG652" s="1"/>
      <c r="HH652" s="1"/>
      <c r="HI652" s="1"/>
      <c r="HJ652" s="1"/>
      <c r="HK652" s="1"/>
      <c r="HL652" s="1"/>
    </row>
    <row r="653" spans="1:220" s="14" customFormat="1" ht="74.75" customHeight="1" x14ac:dyDescent="0.15">
      <c r="A653" s="108" t="s">
        <v>35</v>
      </c>
      <c r="B653" s="109" t="s">
        <v>36</v>
      </c>
      <c r="C653" s="102"/>
      <c r="D653" s="103"/>
      <c r="E653" s="104"/>
      <c r="F653" s="105"/>
      <c r="G653" s="106"/>
      <c r="HF653" s="1"/>
      <c r="HG653" s="1"/>
      <c r="HH653" s="1"/>
      <c r="HI653" s="1"/>
      <c r="HJ653" s="1"/>
      <c r="HK653" s="1"/>
      <c r="HL653" s="1"/>
    </row>
    <row r="654" spans="1:220" s="14" customFormat="1" ht="74.75" customHeight="1" x14ac:dyDescent="0.15">
      <c r="A654" s="97" t="s">
        <v>37</v>
      </c>
      <c r="B654" s="172" t="s">
        <v>285</v>
      </c>
      <c r="C654" s="102">
        <v>1</v>
      </c>
      <c r="D654" s="103" t="s">
        <v>8</v>
      </c>
      <c r="E654" s="104"/>
      <c r="F654" s="105">
        <f>+C654*E654</f>
        <v>0</v>
      </c>
      <c r="G654" s="106"/>
      <c r="HF654" s="1"/>
      <c r="HG654" s="1"/>
      <c r="HH654" s="1"/>
      <c r="HI654" s="1"/>
      <c r="HJ654" s="1"/>
      <c r="HK654" s="1"/>
      <c r="HL654" s="1"/>
    </row>
    <row r="655" spans="1:220" s="14" customFormat="1" ht="74.75" customHeight="1" x14ac:dyDescent="0.15">
      <c r="A655" s="97" t="s">
        <v>38</v>
      </c>
      <c r="B655" s="172" t="s">
        <v>347</v>
      </c>
      <c r="C655" s="110">
        <v>700</v>
      </c>
      <c r="D655" s="111" t="s">
        <v>8</v>
      </c>
      <c r="E655" s="86"/>
      <c r="F655" s="112">
        <f t="shared" ref="F655:F666" si="28">C655*E655</f>
        <v>0</v>
      </c>
      <c r="G655" s="113"/>
      <c r="HF655" s="1"/>
      <c r="HG655" s="1"/>
      <c r="HH655" s="1"/>
      <c r="HI655" s="1"/>
      <c r="HJ655" s="1"/>
      <c r="HK655" s="1"/>
      <c r="HL655" s="1"/>
    </row>
    <row r="656" spans="1:220" s="14" customFormat="1" ht="74.75" customHeight="1" x14ac:dyDescent="0.15">
      <c r="A656" s="97" t="s">
        <v>40</v>
      </c>
      <c r="B656" s="216" t="s">
        <v>39</v>
      </c>
      <c r="C656" s="110">
        <v>325</v>
      </c>
      <c r="D656" s="111" t="s">
        <v>20</v>
      </c>
      <c r="E656" s="86"/>
      <c r="F656" s="112">
        <f t="shared" si="28"/>
        <v>0</v>
      </c>
      <c r="G656" s="94"/>
      <c r="HF656" s="1"/>
      <c r="HG656" s="1"/>
      <c r="HH656" s="1"/>
      <c r="HI656" s="1"/>
      <c r="HJ656" s="1"/>
      <c r="HK656" s="1"/>
      <c r="HL656" s="1"/>
    </row>
    <row r="657" spans="1:220" s="14" customFormat="1" ht="74.75" customHeight="1" x14ac:dyDescent="0.15">
      <c r="A657" s="97" t="s">
        <v>42</v>
      </c>
      <c r="B657" s="216" t="s">
        <v>41</v>
      </c>
      <c r="C657" s="110">
        <v>2</v>
      </c>
      <c r="D657" s="111" t="s">
        <v>20</v>
      </c>
      <c r="E657" s="86"/>
      <c r="F657" s="112">
        <f t="shared" si="28"/>
        <v>0</v>
      </c>
      <c r="G657" s="94"/>
      <c r="HF657" s="1"/>
      <c r="HG657" s="1"/>
      <c r="HH657" s="1"/>
      <c r="HI657" s="1"/>
      <c r="HJ657" s="1"/>
      <c r="HK657" s="1"/>
      <c r="HL657" s="1"/>
    </row>
    <row r="658" spans="1:220" s="14" customFormat="1" ht="74.75" customHeight="1" x14ac:dyDescent="0.15">
      <c r="A658" s="97" t="s">
        <v>44</v>
      </c>
      <c r="B658" s="216" t="s">
        <v>244</v>
      </c>
      <c r="C658" s="110">
        <v>1</v>
      </c>
      <c r="D658" s="111" t="s">
        <v>8</v>
      </c>
      <c r="E658" s="114"/>
      <c r="F658" s="112">
        <f t="shared" si="28"/>
        <v>0</v>
      </c>
      <c r="G658" s="94"/>
      <c r="HF658" s="1"/>
      <c r="HG658" s="1"/>
      <c r="HH658" s="1"/>
      <c r="HI658" s="1"/>
      <c r="HJ658" s="1"/>
      <c r="HK658" s="1"/>
      <c r="HL658" s="1"/>
    </row>
    <row r="659" spans="1:220" s="14" customFormat="1" ht="74.75" customHeight="1" x14ac:dyDescent="0.15">
      <c r="A659" s="97" t="s">
        <v>47</v>
      </c>
      <c r="B659" s="216" t="s">
        <v>43</v>
      </c>
      <c r="C659" s="110">
        <v>2</v>
      </c>
      <c r="D659" s="111" t="s">
        <v>8</v>
      </c>
      <c r="E659" s="114"/>
      <c r="F659" s="112">
        <f t="shared" si="28"/>
        <v>0</v>
      </c>
      <c r="G659" s="94"/>
      <c r="HF659" s="1"/>
      <c r="HG659" s="1"/>
      <c r="HH659" s="1"/>
      <c r="HI659" s="1"/>
      <c r="HJ659" s="1"/>
      <c r="HK659" s="1"/>
      <c r="HL659" s="1"/>
    </row>
    <row r="660" spans="1:220" s="14" customFormat="1" ht="74.75" customHeight="1" x14ac:dyDescent="0.15">
      <c r="A660" s="97" t="s">
        <v>49</v>
      </c>
      <c r="B660" s="219" t="s">
        <v>45</v>
      </c>
      <c r="C660" s="110">
        <v>1</v>
      </c>
      <c r="D660" s="111" t="s">
        <v>46</v>
      </c>
      <c r="E660" s="86"/>
      <c r="F660" s="112">
        <f t="shared" si="28"/>
        <v>0</v>
      </c>
      <c r="G660" s="94"/>
      <c r="HF660" s="1"/>
      <c r="HG660" s="1"/>
      <c r="HH660" s="1"/>
      <c r="HI660" s="1"/>
      <c r="HJ660" s="1"/>
      <c r="HK660" s="1"/>
      <c r="HL660" s="1"/>
    </row>
    <row r="661" spans="1:220" s="14" customFormat="1" ht="74.75" customHeight="1" x14ac:dyDescent="0.15">
      <c r="A661" s="125" t="s">
        <v>51</v>
      </c>
      <c r="B661" s="216" t="s">
        <v>48</v>
      </c>
      <c r="C661" s="115">
        <v>1</v>
      </c>
      <c r="D661" s="103" t="s">
        <v>8</v>
      </c>
      <c r="E661" s="114"/>
      <c r="F661" s="116">
        <f t="shared" si="28"/>
        <v>0</v>
      </c>
      <c r="G661" s="94"/>
      <c r="HF661" s="1"/>
      <c r="HG661" s="1"/>
      <c r="HH661" s="1"/>
      <c r="HI661" s="1"/>
      <c r="HJ661" s="1"/>
      <c r="HK661" s="1"/>
      <c r="HL661" s="1"/>
    </row>
    <row r="662" spans="1:220" s="14" customFormat="1" ht="74.75" customHeight="1" x14ac:dyDescent="0.15">
      <c r="A662" s="97" t="s">
        <v>348</v>
      </c>
      <c r="B662" s="220" t="s">
        <v>50</v>
      </c>
      <c r="C662" s="242">
        <v>1</v>
      </c>
      <c r="D662" s="111" t="s">
        <v>8</v>
      </c>
      <c r="E662" s="114"/>
      <c r="F662" s="112">
        <f t="shared" si="28"/>
        <v>0</v>
      </c>
      <c r="G662" s="269"/>
      <c r="HF662" s="1"/>
      <c r="HG662" s="1"/>
      <c r="HH662" s="1"/>
      <c r="HI662" s="1"/>
      <c r="HJ662" s="1"/>
      <c r="HK662" s="1"/>
      <c r="HL662" s="1"/>
    </row>
    <row r="663" spans="1:220" s="14" customFormat="1" ht="74.75" customHeight="1" x14ac:dyDescent="0.15">
      <c r="A663" s="97" t="s">
        <v>55</v>
      </c>
      <c r="B663" s="219" t="s">
        <v>52</v>
      </c>
      <c r="C663" s="115">
        <v>3</v>
      </c>
      <c r="D663" s="103" t="s">
        <v>8</v>
      </c>
      <c r="E663" s="114"/>
      <c r="F663" s="116">
        <f t="shared" si="28"/>
        <v>0</v>
      </c>
      <c r="G663" s="124"/>
      <c r="HF663" s="1"/>
      <c r="HG663" s="1"/>
      <c r="HH663" s="1"/>
      <c r="HI663" s="1"/>
      <c r="HJ663" s="1"/>
      <c r="HK663" s="1"/>
      <c r="HL663" s="1"/>
    </row>
    <row r="664" spans="1:220" s="14" customFormat="1" ht="74.75" customHeight="1" x14ac:dyDescent="0.15">
      <c r="A664" s="125" t="s">
        <v>57</v>
      </c>
      <c r="B664" s="219" t="s">
        <v>54</v>
      </c>
      <c r="C664" s="115">
        <v>3</v>
      </c>
      <c r="D664" s="103" t="s">
        <v>8</v>
      </c>
      <c r="E664" s="114"/>
      <c r="F664" s="116">
        <f t="shared" si="28"/>
        <v>0</v>
      </c>
      <c r="G664" s="94"/>
      <c r="HF664" s="1"/>
      <c r="HG664" s="1"/>
      <c r="HH664" s="1"/>
      <c r="HI664" s="1"/>
      <c r="HJ664" s="1"/>
      <c r="HK664" s="1"/>
      <c r="HL664" s="1"/>
    </row>
    <row r="665" spans="1:220" s="14" customFormat="1" ht="74.75" customHeight="1" x14ac:dyDescent="0.15">
      <c r="A665" s="125" t="s">
        <v>59</v>
      </c>
      <c r="B665" s="221" t="s">
        <v>56</v>
      </c>
      <c r="C665" s="115">
        <v>1</v>
      </c>
      <c r="D665" s="103" t="s">
        <v>8</v>
      </c>
      <c r="E665" s="114"/>
      <c r="F665" s="116">
        <f t="shared" si="28"/>
        <v>0</v>
      </c>
      <c r="G665" s="94"/>
      <c r="HF665" s="1"/>
      <c r="HG665" s="1"/>
      <c r="HH665" s="1"/>
      <c r="HI665" s="1"/>
      <c r="HJ665" s="1"/>
      <c r="HK665" s="1"/>
      <c r="HL665" s="1"/>
    </row>
    <row r="666" spans="1:220" s="14" customFormat="1" ht="74.75" customHeight="1" x14ac:dyDescent="0.15">
      <c r="A666" s="151" t="s">
        <v>61</v>
      </c>
      <c r="B666" s="222" t="s">
        <v>58</v>
      </c>
      <c r="C666" s="119">
        <v>3</v>
      </c>
      <c r="D666" s="120" t="s">
        <v>8</v>
      </c>
      <c r="E666" s="121"/>
      <c r="F666" s="122">
        <f t="shared" si="28"/>
        <v>0</v>
      </c>
      <c r="G666" s="218"/>
      <c r="HF666" s="1"/>
      <c r="HG666" s="1"/>
      <c r="HH666" s="1"/>
      <c r="HI666" s="1"/>
      <c r="HJ666" s="1"/>
      <c r="HK666" s="1"/>
      <c r="HL666" s="1"/>
    </row>
    <row r="667" spans="1:220" s="14" customFormat="1" ht="74.75" customHeight="1" x14ac:dyDescent="0.15">
      <c r="A667" s="125"/>
      <c r="B667" s="221"/>
      <c r="C667" s="115"/>
      <c r="D667" s="103"/>
      <c r="E667" s="114"/>
      <c r="F667" s="116"/>
      <c r="G667" s="94"/>
      <c r="HF667" s="1"/>
      <c r="HG667" s="1"/>
      <c r="HH667" s="1"/>
      <c r="HI667" s="1"/>
      <c r="HJ667" s="1"/>
      <c r="HK667" s="1"/>
      <c r="HL667" s="1"/>
    </row>
    <row r="668" spans="1:220" s="14" customFormat="1" ht="74.75" customHeight="1" x14ac:dyDescent="0.15">
      <c r="A668" s="125" t="s">
        <v>63</v>
      </c>
      <c r="B668" s="221" t="s">
        <v>60</v>
      </c>
      <c r="C668" s="115">
        <v>3</v>
      </c>
      <c r="D668" s="103" t="s">
        <v>8</v>
      </c>
      <c r="E668" s="114"/>
      <c r="F668" s="116">
        <f t="shared" ref="F668:F679" si="29">C668*E668</f>
        <v>0</v>
      </c>
      <c r="G668" s="94"/>
      <c r="HF668" s="1"/>
      <c r="HG668" s="1"/>
      <c r="HH668" s="1"/>
      <c r="HI668" s="1"/>
      <c r="HJ668" s="1"/>
      <c r="HK668" s="1"/>
      <c r="HL668" s="1"/>
    </row>
    <row r="669" spans="1:220" s="14" customFormat="1" ht="74.75" customHeight="1" x14ac:dyDescent="0.15">
      <c r="A669" s="125" t="s">
        <v>65</v>
      </c>
      <c r="B669" s="140" t="s">
        <v>62</v>
      </c>
      <c r="C669" s="115">
        <v>3</v>
      </c>
      <c r="D669" s="103" t="s">
        <v>8</v>
      </c>
      <c r="E669" s="114"/>
      <c r="F669" s="116">
        <f t="shared" si="29"/>
        <v>0</v>
      </c>
      <c r="G669" s="94"/>
      <c r="HF669" s="1"/>
      <c r="HG669" s="1"/>
      <c r="HH669" s="1"/>
      <c r="HI669" s="1"/>
      <c r="HJ669" s="1"/>
      <c r="HK669" s="1"/>
      <c r="HL669" s="1"/>
    </row>
    <row r="670" spans="1:220" s="14" customFormat="1" ht="74.75" customHeight="1" x14ac:dyDescent="0.15">
      <c r="A670" s="125" t="s">
        <v>67</v>
      </c>
      <c r="B670" s="140" t="s">
        <v>64</v>
      </c>
      <c r="C670" s="115">
        <v>3</v>
      </c>
      <c r="D670" s="103" t="s">
        <v>8</v>
      </c>
      <c r="E670" s="114"/>
      <c r="F670" s="116">
        <f t="shared" si="29"/>
        <v>0</v>
      </c>
      <c r="G670" s="94"/>
      <c r="HF670" s="1"/>
      <c r="HG670" s="1"/>
      <c r="HH670" s="1"/>
      <c r="HI670" s="1"/>
      <c r="HJ670" s="1"/>
      <c r="HK670" s="1"/>
      <c r="HL670" s="1"/>
    </row>
    <row r="671" spans="1:220" s="14" customFormat="1" ht="74.75" customHeight="1" x14ac:dyDescent="0.15">
      <c r="A671" s="125" t="s">
        <v>69</v>
      </c>
      <c r="B671" s="219" t="s">
        <v>66</v>
      </c>
      <c r="C671" s="115">
        <v>3</v>
      </c>
      <c r="D671" s="103" t="s">
        <v>8</v>
      </c>
      <c r="E671" s="114"/>
      <c r="F671" s="116">
        <f t="shared" si="29"/>
        <v>0</v>
      </c>
      <c r="G671" s="94"/>
      <c r="HF671" s="1"/>
      <c r="HG671" s="1"/>
      <c r="HH671" s="1"/>
      <c r="HI671" s="1"/>
      <c r="HJ671" s="1"/>
      <c r="HK671" s="1"/>
      <c r="HL671" s="1"/>
    </row>
    <row r="672" spans="1:220" s="14" customFormat="1" ht="74.75" customHeight="1" x14ac:dyDescent="0.15">
      <c r="A672" s="125" t="s">
        <v>71</v>
      </c>
      <c r="B672" s="219" t="s">
        <v>68</v>
      </c>
      <c r="C672" s="115">
        <v>3</v>
      </c>
      <c r="D672" s="103" t="s">
        <v>8</v>
      </c>
      <c r="E672" s="114"/>
      <c r="F672" s="116">
        <f t="shared" si="29"/>
        <v>0</v>
      </c>
      <c r="G672" s="94"/>
      <c r="HF672" s="1"/>
      <c r="HG672" s="1"/>
      <c r="HH672" s="1"/>
      <c r="HI672" s="1"/>
      <c r="HJ672" s="1"/>
      <c r="HK672" s="1"/>
      <c r="HL672" s="1"/>
    </row>
    <row r="673" spans="1:220" s="14" customFormat="1" ht="74.75" customHeight="1" x14ac:dyDescent="0.15">
      <c r="A673" s="125" t="s">
        <v>287</v>
      </c>
      <c r="B673" s="221" t="s">
        <v>70</v>
      </c>
      <c r="C673" s="115">
        <v>2</v>
      </c>
      <c r="D673" s="103" t="s">
        <v>8</v>
      </c>
      <c r="E673" s="114"/>
      <c r="F673" s="116">
        <f t="shared" si="29"/>
        <v>0</v>
      </c>
      <c r="G673" s="94"/>
      <c r="HF673" s="1"/>
      <c r="HG673" s="1"/>
      <c r="HH673" s="1"/>
      <c r="HI673" s="1"/>
      <c r="HJ673" s="1"/>
      <c r="HK673" s="1"/>
      <c r="HL673" s="1"/>
    </row>
    <row r="674" spans="1:220" s="14" customFormat="1" ht="74.75" customHeight="1" x14ac:dyDescent="0.15">
      <c r="A674" s="125" t="s">
        <v>288</v>
      </c>
      <c r="B674" s="126" t="s">
        <v>72</v>
      </c>
      <c r="C674" s="115">
        <v>2</v>
      </c>
      <c r="D674" s="103" t="s">
        <v>8</v>
      </c>
      <c r="E674" s="114"/>
      <c r="F674" s="116">
        <f t="shared" si="29"/>
        <v>0</v>
      </c>
      <c r="G674" s="94"/>
      <c r="HF674" s="1"/>
      <c r="HG674" s="1"/>
      <c r="HH674" s="1"/>
      <c r="HI674" s="1"/>
      <c r="HJ674" s="1"/>
      <c r="HK674" s="1"/>
      <c r="HL674" s="1"/>
    </row>
    <row r="675" spans="1:220" s="14" customFormat="1" ht="74.75" customHeight="1" x14ac:dyDescent="0.15">
      <c r="A675" s="125" t="s">
        <v>289</v>
      </c>
      <c r="B675" s="219" t="s">
        <v>290</v>
      </c>
      <c r="C675" s="115">
        <v>1</v>
      </c>
      <c r="D675" s="103" t="s">
        <v>46</v>
      </c>
      <c r="E675" s="114"/>
      <c r="F675" s="116">
        <f t="shared" si="29"/>
        <v>0</v>
      </c>
      <c r="G675" s="94"/>
      <c r="HF675" s="1"/>
      <c r="HG675" s="1"/>
      <c r="HH675" s="1"/>
      <c r="HI675" s="1"/>
      <c r="HJ675" s="1"/>
      <c r="HK675" s="1"/>
      <c r="HL675" s="1"/>
    </row>
    <row r="676" spans="1:220" s="14" customFormat="1" ht="74.75" customHeight="1" x14ac:dyDescent="0.15">
      <c r="A676" s="125" t="s">
        <v>291</v>
      </c>
      <c r="B676" s="219" t="s">
        <v>292</v>
      </c>
      <c r="C676" s="115">
        <v>1</v>
      </c>
      <c r="D676" s="103" t="s">
        <v>8</v>
      </c>
      <c r="E676" s="114"/>
      <c r="F676" s="188">
        <f t="shared" si="29"/>
        <v>0</v>
      </c>
      <c r="G676" s="94"/>
      <c r="HF676" s="1"/>
      <c r="HG676" s="1"/>
      <c r="HH676" s="1"/>
      <c r="HI676" s="1"/>
      <c r="HJ676" s="1"/>
      <c r="HK676" s="1"/>
      <c r="HL676" s="1"/>
    </row>
    <row r="677" spans="1:220" s="14" customFormat="1" ht="74.75" customHeight="1" x14ac:dyDescent="0.15">
      <c r="A677" s="125" t="s">
        <v>293</v>
      </c>
      <c r="B677" s="221" t="s">
        <v>294</v>
      </c>
      <c r="C677" s="115">
        <v>1</v>
      </c>
      <c r="D677" s="103" t="s">
        <v>8</v>
      </c>
      <c r="E677" s="114"/>
      <c r="F677" s="188">
        <f t="shared" si="29"/>
        <v>0</v>
      </c>
      <c r="G677" s="94"/>
      <c r="HF677" s="1"/>
      <c r="HG677" s="1"/>
      <c r="HH677" s="1"/>
      <c r="HI677" s="1"/>
      <c r="HJ677" s="1"/>
      <c r="HK677" s="1"/>
      <c r="HL677" s="1"/>
    </row>
    <row r="678" spans="1:220" s="14" customFormat="1" ht="74.75" customHeight="1" x14ac:dyDescent="0.15">
      <c r="A678" s="127" t="s">
        <v>73</v>
      </c>
      <c r="B678" s="191" t="s">
        <v>349</v>
      </c>
      <c r="C678" s="115">
        <v>1</v>
      </c>
      <c r="D678" s="103" t="s">
        <v>46</v>
      </c>
      <c r="E678" s="114"/>
      <c r="F678" s="188">
        <f t="shared" si="29"/>
        <v>0</v>
      </c>
      <c r="G678" s="94"/>
      <c r="HF678" s="1"/>
      <c r="HG678" s="1"/>
      <c r="HH678" s="1"/>
      <c r="HI678" s="1"/>
      <c r="HJ678" s="1"/>
      <c r="HK678" s="1"/>
      <c r="HL678" s="1"/>
    </row>
    <row r="679" spans="1:220" s="14" customFormat="1" ht="74.75" customHeight="1" x14ac:dyDescent="0.15">
      <c r="A679" s="128" t="s">
        <v>75</v>
      </c>
      <c r="B679" s="129" t="s">
        <v>76</v>
      </c>
      <c r="C679" s="119">
        <v>1</v>
      </c>
      <c r="D679" s="120" t="s">
        <v>46</v>
      </c>
      <c r="E679" s="121"/>
      <c r="F679" s="122">
        <f t="shared" si="29"/>
        <v>0</v>
      </c>
      <c r="G679" s="218">
        <f>SUM(F654:F679)</f>
        <v>0</v>
      </c>
      <c r="HF679" s="1"/>
      <c r="HG679" s="1"/>
      <c r="HH679" s="1"/>
      <c r="HI679" s="1"/>
      <c r="HJ679" s="1"/>
      <c r="HK679" s="1"/>
      <c r="HL679" s="1"/>
    </row>
    <row r="680" spans="1:220" s="14" customFormat="1" ht="74.75" customHeight="1" x14ac:dyDescent="0.15">
      <c r="A680" s="127"/>
      <c r="B680" s="126"/>
      <c r="C680" s="115"/>
      <c r="D680" s="103"/>
      <c r="E680" s="114"/>
      <c r="F680" s="116"/>
      <c r="G680" s="94"/>
      <c r="HF680" s="1"/>
      <c r="HG680" s="1"/>
      <c r="HH680" s="1"/>
      <c r="HI680" s="1"/>
      <c r="HJ680" s="1"/>
      <c r="HK680" s="1"/>
      <c r="HL680" s="1"/>
    </row>
    <row r="681" spans="1:220" s="14" customFormat="1" ht="74.75" customHeight="1" x14ac:dyDescent="0.15">
      <c r="A681" s="100" t="s">
        <v>77</v>
      </c>
      <c r="B681" s="132" t="s">
        <v>313</v>
      </c>
      <c r="C681" s="115"/>
      <c r="D681" s="103"/>
      <c r="E681" s="114"/>
      <c r="F681" s="116"/>
      <c r="G681" s="113"/>
      <c r="HF681" s="1"/>
      <c r="HG681" s="1"/>
      <c r="HH681" s="1"/>
      <c r="HI681" s="1"/>
      <c r="HJ681" s="1"/>
      <c r="HK681" s="1"/>
      <c r="HL681" s="1"/>
    </row>
    <row r="682" spans="1:220" s="14" customFormat="1" ht="74.75" customHeight="1" x14ac:dyDescent="0.15">
      <c r="A682" s="108" t="s">
        <v>79</v>
      </c>
      <c r="B682" s="109" t="s">
        <v>36</v>
      </c>
      <c r="C682" s="115"/>
      <c r="D682" s="103"/>
      <c r="E682" s="114"/>
      <c r="F682" s="116"/>
      <c r="G682" s="133"/>
      <c r="HF682" s="1"/>
      <c r="HG682" s="1"/>
      <c r="HH682" s="1"/>
      <c r="HI682" s="1"/>
      <c r="HJ682" s="1"/>
      <c r="HK682" s="1"/>
      <c r="HL682" s="1"/>
    </row>
    <row r="683" spans="1:220" s="14" customFormat="1" ht="74.75" customHeight="1" x14ac:dyDescent="0.15">
      <c r="A683" s="97" t="s">
        <v>80</v>
      </c>
      <c r="B683" s="221" t="s">
        <v>246</v>
      </c>
      <c r="C683" s="102">
        <v>15</v>
      </c>
      <c r="D683" s="103" t="s">
        <v>20</v>
      </c>
      <c r="E683" s="114"/>
      <c r="G683" s="133"/>
      <c r="HF683" s="1"/>
      <c r="HG683" s="1"/>
      <c r="HH683" s="1"/>
      <c r="HI683" s="1"/>
      <c r="HJ683" s="1"/>
      <c r="HK683" s="1"/>
      <c r="HL683" s="1"/>
    </row>
    <row r="684" spans="1:220" s="14" customFormat="1" ht="74.75" customHeight="1" x14ac:dyDescent="0.15">
      <c r="A684" s="97" t="s">
        <v>82</v>
      </c>
      <c r="B684" s="221" t="s">
        <v>247</v>
      </c>
      <c r="C684" s="141">
        <v>25</v>
      </c>
      <c r="D684" s="142" t="s">
        <v>20</v>
      </c>
      <c r="E684" s="86"/>
      <c r="F684" s="112">
        <f t="shared" ref="F684:F693" si="30">C684*E684</f>
        <v>0</v>
      </c>
      <c r="G684" s="133"/>
      <c r="HF684" s="1"/>
      <c r="HG684" s="1"/>
      <c r="HH684" s="1"/>
      <c r="HI684" s="1"/>
      <c r="HJ684" s="1"/>
      <c r="HK684" s="1"/>
      <c r="HL684" s="1"/>
    </row>
    <row r="685" spans="1:220" s="14" customFormat="1" ht="74.75" customHeight="1" x14ac:dyDescent="0.15">
      <c r="A685" s="97" t="s">
        <v>84</v>
      </c>
      <c r="B685" s="221" t="s">
        <v>297</v>
      </c>
      <c r="C685" s="141">
        <v>1</v>
      </c>
      <c r="D685" s="111" t="s">
        <v>8</v>
      </c>
      <c r="E685" s="86"/>
      <c r="F685" s="112">
        <f t="shared" si="30"/>
        <v>0</v>
      </c>
      <c r="G685" s="133"/>
      <c r="HF685" s="1"/>
      <c r="HG685" s="1"/>
      <c r="HH685" s="1"/>
      <c r="HI685" s="1"/>
      <c r="HJ685" s="1"/>
      <c r="HK685" s="1"/>
      <c r="HL685" s="1"/>
    </row>
    <row r="686" spans="1:220" s="14" customFormat="1" ht="74.75" customHeight="1" x14ac:dyDescent="0.15">
      <c r="A686" s="97" t="s">
        <v>86</v>
      </c>
      <c r="B686" s="221" t="s">
        <v>87</v>
      </c>
      <c r="C686" s="110">
        <v>1</v>
      </c>
      <c r="D686" s="143" t="s">
        <v>8</v>
      </c>
      <c r="E686" s="144"/>
      <c r="F686" s="145">
        <f t="shared" si="30"/>
        <v>0</v>
      </c>
      <c r="G686" s="133"/>
      <c r="HF686" s="1"/>
      <c r="HG686" s="1"/>
      <c r="HH686" s="1"/>
      <c r="HI686" s="1"/>
      <c r="HJ686" s="1"/>
      <c r="HK686" s="1"/>
      <c r="HL686" s="1"/>
    </row>
    <row r="687" spans="1:220" s="14" customFormat="1" ht="74.75" customHeight="1" x14ac:dyDescent="0.15">
      <c r="A687" s="97" t="s">
        <v>88</v>
      </c>
      <c r="B687" s="221" t="s">
        <v>350</v>
      </c>
      <c r="C687" s="110">
        <v>270</v>
      </c>
      <c r="D687" s="158" t="s">
        <v>20</v>
      </c>
      <c r="E687" s="86"/>
      <c r="F687" s="112">
        <f t="shared" si="30"/>
        <v>0</v>
      </c>
      <c r="G687" s="133"/>
      <c r="HF687" s="1"/>
      <c r="HG687" s="1"/>
      <c r="HH687" s="1"/>
      <c r="HI687" s="1"/>
      <c r="HJ687" s="1"/>
      <c r="HK687" s="1"/>
      <c r="HL687" s="1"/>
    </row>
    <row r="688" spans="1:220" s="14" customFormat="1" ht="74.75" customHeight="1" x14ac:dyDescent="0.15">
      <c r="A688" s="97" t="s">
        <v>90</v>
      </c>
      <c r="B688" s="221" t="s">
        <v>91</v>
      </c>
      <c r="C688" s="110">
        <v>270</v>
      </c>
      <c r="D688" s="158" t="s">
        <v>20</v>
      </c>
      <c r="E688" s="86"/>
      <c r="F688" s="112">
        <f t="shared" si="30"/>
        <v>0</v>
      </c>
      <c r="G688" s="133"/>
      <c r="HF688" s="1"/>
      <c r="HG688" s="1"/>
      <c r="HH688" s="1"/>
      <c r="HI688" s="1"/>
      <c r="HJ688" s="1"/>
      <c r="HK688" s="1"/>
      <c r="HL688" s="1"/>
    </row>
    <row r="689" spans="1:220" s="14" customFormat="1" ht="74.75" customHeight="1" x14ac:dyDescent="0.15">
      <c r="A689" s="97" t="s">
        <v>92</v>
      </c>
      <c r="B689" s="221" t="s">
        <v>93</v>
      </c>
      <c r="C689" s="110">
        <v>1</v>
      </c>
      <c r="D689" s="158" t="s">
        <v>8</v>
      </c>
      <c r="E689" s="86"/>
      <c r="F689" s="112">
        <f t="shared" si="30"/>
        <v>0</v>
      </c>
      <c r="G689" s="133"/>
      <c r="HF689" s="1"/>
      <c r="HG689" s="1"/>
      <c r="HH689" s="1"/>
      <c r="HI689" s="1"/>
      <c r="HJ689" s="1"/>
      <c r="HK689" s="1"/>
      <c r="HL689" s="1"/>
    </row>
    <row r="690" spans="1:220" s="14" customFormat="1" ht="74.75" customHeight="1" x14ac:dyDescent="0.15">
      <c r="A690" s="97" t="s">
        <v>94</v>
      </c>
      <c r="B690" s="221" t="s">
        <v>95</v>
      </c>
      <c r="C690" s="110">
        <v>1</v>
      </c>
      <c r="D690" s="158" t="s">
        <v>8</v>
      </c>
      <c r="E690" s="86"/>
      <c r="F690" s="112">
        <f t="shared" si="30"/>
        <v>0</v>
      </c>
      <c r="G690" s="133"/>
      <c r="HF690" s="1"/>
      <c r="HG690" s="1"/>
      <c r="HH690" s="1"/>
      <c r="HI690" s="1"/>
      <c r="HJ690" s="1"/>
      <c r="HK690" s="1"/>
      <c r="HL690" s="1"/>
    </row>
    <row r="691" spans="1:220" s="14" customFormat="1" ht="74.75" customHeight="1" x14ac:dyDescent="0.15">
      <c r="A691" s="97" t="s">
        <v>96</v>
      </c>
      <c r="B691" s="221" t="s">
        <v>97</v>
      </c>
      <c r="C691" s="110">
        <v>1</v>
      </c>
      <c r="D691" s="158" t="s">
        <v>8</v>
      </c>
      <c r="E691" s="86"/>
      <c r="F691" s="112">
        <f t="shared" si="30"/>
        <v>0</v>
      </c>
      <c r="G691" s="133"/>
      <c r="HF691" s="1"/>
      <c r="HG691" s="1"/>
      <c r="HH691" s="1"/>
      <c r="HI691" s="1"/>
      <c r="HJ691" s="1"/>
      <c r="HK691" s="1"/>
      <c r="HL691" s="1"/>
    </row>
    <row r="692" spans="1:220" s="14" customFormat="1" ht="74.75" customHeight="1" x14ac:dyDescent="0.15">
      <c r="A692" s="97" t="s">
        <v>98</v>
      </c>
      <c r="B692" s="221" t="s">
        <v>99</v>
      </c>
      <c r="C692" s="110">
        <v>1</v>
      </c>
      <c r="D692" s="158" t="s">
        <v>8</v>
      </c>
      <c r="E692" s="86"/>
      <c r="F692" s="112">
        <f t="shared" si="30"/>
        <v>0</v>
      </c>
      <c r="G692" s="133"/>
      <c r="HF692" s="1"/>
      <c r="HG692" s="1"/>
      <c r="HH692" s="1"/>
      <c r="HI692" s="1"/>
      <c r="HJ692" s="1"/>
      <c r="HK692" s="1"/>
      <c r="HL692" s="1"/>
    </row>
    <row r="693" spans="1:220" s="14" customFormat="1" ht="74.75" customHeight="1" x14ac:dyDescent="0.15">
      <c r="A693" s="117" t="s">
        <v>351</v>
      </c>
      <c r="B693" s="273" t="s">
        <v>76</v>
      </c>
      <c r="C693" s="153">
        <v>1</v>
      </c>
      <c r="D693" s="154" t="s">
        <v>46</v>
      </c>
      <c r="E693" s="155"/>
      <c r="F693" s="156">
        <f t="shared" si="30"/>
        <v>0</v>
      </c>
      <c r="HF693" s="1"/>
      <c r="HG693" s="1"/>
      <c r="HH693" s="1"/>
      <c r="HI693" s="1"/>
      <c r="HJ693" s="1"/>
      <c r="HK693" s="1"/>
      <c r="HL693" s="1"/>
    </row>
    <row r="694" spans="1:220" s="14" customFormat="1" ht="74.75" customHeight="1" x14ac:dyDescent="0.15">
      <c r="A694" s="127"/>
      <c r="B694" s="221"/>
      <c r="C694" s="115"/>
      <c r="D694" s="103"/>
      <c r="E694" s="114"/>
      <c r="F694" s="116"/>
      <c r="G694" s="113"/>
      <c r="HF694" s="1"/>
      <c r="HG694" s="1"/>
      <c r="HH694" s="1"/>
      <c r="HI694" s="1"/>
      <c r="HJ694" s="1"/>
      <c r="HK694" s="1"/>
      <c r="HL694" s="1"/>
    </row>
    <row r="695" spans="1:220" s="14" customFormat="1" ht="74.75" customHeight="1" x14ac:dyDescent="0.15">
      <c r="A695" s="100" t="s">
        <v>102</v>
      </c>
      <c r="B695" s="101" t="s">
        <v>103</v>
      </c>
      <c r="C695" s="110"/>
      <c r="D695" s="158"/>
      <c r="E695" s="86"/>
      <c r="F695" s="112"/>
      <c r="G695" s="133"/>
      <c r="HF695" s="1"/>
      <c r="HG695" s="1"/>
      <c r="HH695" s="1"/>
      <c r="HI695" s="1"/>
      <c r="HJ695" s="1"/>
      <c r="HK695" s="1"/>
      <c r="HL695" s="1"/>
    </row>
    <row r="696" spans="1:220" s="14" customFormat="1" ht="74.75" customHeight="1" x14ac:dyDescent="0.15">
      <c r="A696" s="100" t="s">
        <v>104</v>
      </c>
      <c r="B696" s="109" t="s">
        <v>36</v>
      </c>
      <c r="C696" s="115"/>
      <c r="D696" s="103"/>
      <c r="E696" s="114"/>
      <c r="F696" s="116"/>
      <c r="G696" s="189"/>
      <c r="HF696" s="1"/>
      <c r="HG696" s="1"/>
      <c r="HH696" s="1"/>
      <c r="HI696" s="1"/>
      <c r="HJ696" s="1"/>
      <c r="HK696" s="1"/>
      <c r="HL696" s="1"/>
    </row>
    <row r="697" spans="1:220" s="14" customFormat="1" ht="74.75" customHeight="1" x14ac:dyDescent="0.15">
      <c r="A697" s="97" t="s">
        <v>105</v>
      </c>
      <c r="B697" s="221" t="s">
        <v>352</v>
      </c>
      <c r="C697" s="102">
        <v>1</v>
      </c>
      <c r="D697" s="103" t="s">
        <v>8</v>
      </c>
      <c r="E697" s="114"/>
      <c r="F697" s="116">
        <f>+C697*E697</f>
        <v>0</v>
      </c>
      <c r="G697" s="189"/>
      <c r="HF697" s="1"/>
      <c r="HG697" s="1"/>
      <c r="HH697" s="1"/>
      <c r="HI697" s="1"/>
      <c r="HJ697" s="1"/>
      <c r="HK697" s="1"/>
      <c r="HL697" s="1"/>
    </row>
    <row r="698" spans="1:220" s="14" customFormat="1" ht="74.75" customHeight="1" x14ac:dyDescent="0.15">
      <c r="A698" s="97" t="s">
        <v>107</v>
      </c>
      <c r="B698" s="221" t="s">
        <v>253</v>
      </c>
      <c r="C698" s="110">
        <v>22</v>
      </c>
      <c r="D698" s="111" t="s">
        <v>8</v>
      </c>
      <c r="E698" s="144"/>
      <c r="F698" s="145">
        <f>C698*E698</f>
        <v>0</v>
      </c>
      <c r="G698" s="94"/>
      <c r="HF698" s="1"/>
      <c r="HG698" s="1"/>
      <c r="HH698" s="1"/>
      <c r="HI698" s="1"/>
      <c r="HJ698" s="1"/>
      <c r="HK698" s="1"/>
      <c r="HL698" s="1"/>
    </row>
    <row r="699" spans="1:220" s="14" customFormat="1" ht="74.75" customHeight="1" x14ac:dyDescent="0.15">
      <c r="A699" s="108" t="s">
        <v>109</v>
      </c>
      <c r="B699" s="107" t="s">
        <v>353</v>
      </c>
      <c r="C699" s="110"/>
      <c r="D699" s="111"/>
      <c r="E699" s="144"/>
      <c r="F699" s="145"/>
      <c r="G699" s="94"/>
      <c r="HF699" s="1"/>
      <c r="HG699" s="1"/>
      <c r="HH699" s="1"/>
      <c r="HI699" s="1"/>
      <c r="HJ699" s="1"/>
      <c r="HK699" s="1"/>
      <c r="HL699" s="1"/>
    </row>
    <row r="700" spans="1:220" s="14" customFormat="1" ht="74.75" customHeight="1" x14ac:dyDescent="0.15">
      <c r="A700" s="97" t="s">
        <v>111</v>
      </c>
      <c r="B700" s="221" t="s">
        <v>112</v>
      </c>
      <c r="C700" s="110">
        <v>2</v>
      </c>
      <c r="D700" s="111" t="s">
        <v>8</v>
      </c>
      <c r="E700" s="144"/>
      <c r="F700" s="145">
        <f t="shared" ref="F700:F707" si="31">C700*E700</f>
        <v>0</v>
      </c>
      <c r="G700" s="94"/>
      <c r="HF700" s="1"/>
      <c r="HG700" s="1"/>
      <c r="HH700" s="1"/>
      <c r="HI700" s="1"/>
      <c r="HJ700" s="1"/>
      <c r="HK700" s="1"/>
      <c r="HL700" s="1"/>
    </row>
    <row r="701" spans="1:220" s="14" customFormat="1" ht="74.75" customHeight="1" x14ac:dyDescent="0.15">
      <c r="A701" s="97" t="s">
        <v>113</v>
      </c>
      <c r="B701" s="221" t="s">
        <v>114</v>
      </c>
      <c r="C701" s="110">
        <v>2</v>
      </c>
      <c r="D701" s="111" t="s">
        <v>8</v>
      </c>
      <c r="E701" s="144"/>
      <c r="F701" s="145">
        <f t="shared" si="31"/>
        <v>0</v>
      </c>
      <c r="G701" s="94"/>
      <c r="HF701" s="1"/>
      <c r="HG701" s="1"/>
      <c r="HH701" s="1"/>
      <c r="HI701" s="1"/>
      <c r="HJ701" s="1"/>
      <c r="HK701" s="1"/>
      <c r="HL701" s="1"/>
    </row>
    <row r="702" spans="1:220" s="14" customFormat="1" ht="74.75" customHeight="1" x14ac:dyDescent="0.15">
      <c r="A702" s="97" t="s">
        <v>115</v>
      </c>
      <c r="B702" s="221" t="s">
        <v>116</v>
      </c>
      <c r="C702" s="110">
        <v>2</v>
      </c>
      <c r="D702" s="111" t="s">
        <v>8</v>
      </c>
      <c r="E702" s="144"/>
      <c r="F702" s="145">
        <f t="shared" si="31"/>
        <v>0</v>
      </c>
      <c r="G702" s="94"/>
      <c r="HF702" s="1"/>
      <c r="HG702" s="1"/>
      <c r="HH702" s="1"/>
      <c r="HI702" s="1"/>
      <c r="HJ702" s="1"/>
      <c r="HK702" s="1"/>
      <c r="HL702" s="1"/>
    </row>
    <row r="703" spans="1:220" s="14" customFormat="1" ht="74.75" customHeight="1" x14ac:dyDescent="0.15">
      <c r="A703" s="97" t="s">
        <v>121</v>
      </c>
      <c r="B703" s="221" t="s">
        <v>118</v>
      </c>
      <c r="C703" s="110">
        <v>2</v>
      </c>
      <c r="D703" s="111" t="s">
        <v>8</v>
      </c>
      <c r="E703" s="144"/>
      <c r="F703" s="145">
        <f t="shared" si="31"/>
        <v>0</v>
      </c>
      <c r="G703" s="94"/>
      <c r="HF703" s="1"/>
      <c r="HG703" s="1"/>
      <c r="HH703" s="1"/>
      <c r="HI703" s="1"/>
      <c r="HJ703" s="1"/>
      <c r="HK703" s="1"/>
      <c r="HL703" s="1"/>
    </row>
    <row r="704" spans="1:220" s="14" customFormat="1" ht="74.75" customHeight="1" x14ac:dyDescent="0.15">
      <c r="A704" s="97" t="s">
        <v>123</v>
      </c>
      <c r="B704" s="221" t="s">
        <v>120</v>
      </c>
      <c r="C704" s="110">
        <v>1</v>
      </c>
      <c r="D704" s="111" t="s">
        <v>8</v>
      </c>
      <c r="E704" s="144"/>
      <c r="F704" s="145">
        <f t="shared" si="31"/>
        <v>0</v>
      </c>
      <c r="G704" s="94"/>
      <c r="HF704" s="1"/>
      <c r="HG704" s="1"/>
      <c r="HH704" s="1"/>
      <c r="HI704" s="1"/>
      <c r="HJ704" s="1"/>
      <c r="HK704" s="1"/>
      <c r="HL704" s="1"/>
    </row>
    <row r="705" spans="1:220" s="14" customFormat="1" ht="74.75" customHeight="1" x14ac:dyDescent="0.15">
      <c r="A705" s="97" t="s">
        <v>125</v>
      </c>
      <c r="B705" s="221" t="s">
        <v>319</v>
      </c>
      <c r="C705" s="110">
        <v>1</v>
      </c>
      <c r="D705" s="111" t="s">
        <v>8</v>
      </c>
      <c r="E705" s="144"/>
      <c r="F705" s="145">
        <f t="shared" si="31"/>
        <v>0</v>
      </c>
      <c r="G705" s="94"/>
      <c r="HF705" s="1"/>
      <c r="HG705" s="1"/>
      <c r="HH705" s="1"/>
      <c r="HI705" s="1"/>
      <c r="HJ705" s="1"/>
      <c r="HK705" s="1"/>
      <c r="HL705" s="1"/>
    </row>
    <row r="706" spans="1:220" s="14" customFormat="1" ht="74.75" customHeight="1" x14ac:dyDescent="0.15">
      <c r="A706" s="97" t="s">
        <v>127</v>
      </c>
      <c r="B706" s="221" t="s">
        <v>320</v>
      </c>
      <c r="C706" s="110">
        <v>1</v>
      </c>
      <c r="D706" s="111" t="s">
        <v>8</v>
      </c>
      <c r="E706" s="144"/>
      <c r="F706" s="145">
        <f t="shared" si="31"/>
        <v>0</v>
      </c>
      <c r="G706" s="268"/>
      <c r="HF706" s="1"/>
      <c r="HG706" s="1"/>
      <c r="HH706" s="1"/>
      <c r="HI706" s="1"/>
      <c r="HJ706" s="1"/>
      <c r="HK706" s="1"/>
      <c r="HL706" s="1"/>
    </row>
    <row r="707" spans="1:220" s="14" customFormat="1" ht="74.75" customHeight="1" x14ac:dyDescent="0.15">
      <c r="A707" s="97" t="s">
        <v>258</v>
      </c>
      <c r="B707" s="221" t="s">
        <v>338</v>
      </c>
      <c r="C707" s="110">
        <v>1</v>
      </c>
      <c r="D707" s="111" t="s">
        <v>8</v>
      </c>
      <c r="E707" s="144"/>
      <c r="F707" s="145">
        <f t="shared" si="31"/>
        <v>0</v>
      </c>
      <c r="G707" s="94"/>
      <c r="HF707" s="1"/>
      <c r="HG707" s="1"/>
      <c r="HH707" s="1"/>
      <c r="HI707" s="1"/>
      <c r="HJ707" s="1"/>
      <c r="HK707" s="1"/>
      <c r="HL707" s="1"/>
    </row>
    <row r="708" spans="1:220" s="14" customFormat="1" ht="74.75" customHeight="1" x14ac:dyDescent="0.15">
      <c r="A708" s="108" t="s">
        <v>262</v>
      </c>
      <c r="B708" s="107" t="s">
        <v>128</v>
      </c>
      <c r="C708" s="110"/>
      <c r="D708" s="111"/>
      <c r="E708" s="144"/>
      <c r="F708" s="145"/>
      <c r="G708" s="94"/>
      <c r="HF708" s="1"/>
      <c r="HG708" s="1"/>
      <c r="HH708" s="1"/>
      <c r="HI708" s="1"/>
      <c r="HJ708" s="1"/>
      <c r="HK708" s="1"/>
      <c r="HL708" s="1"/>
    </row>
    <row r="709" spans="1:220" s="14" customFormat="1" ht="74.75" customHeight="1" x14ac:dyDescent="0.15">
      <c r="A709" s="97" t="s">
        <v>321</v>
      </c>
      <c r="B709" s="221" t="s">
        <v>130</v>
      </c>
      <c r="C709" s="110">
        <v>4</v>
      </c>
      <c r="D709" s="111" t="s">
        <v>8</v>
      </c>
      <c r="E709" s="144"/>
      <c r="F709" s="274">
        <f>+C709*E709</f>
        <v>0</v>
      </c>
      <c r="G709" s="94"/>
      <c r="HF709" s="1"/>
      <c r="HG709" s="1"/>
      <c r="HH709" s="1"/>
      <c r="HI709" s="1"/>
      <c r="HJ709" s="1"/>
      <c r="HK709" s="1"/>
      <c r="HL709" s="1"/>
    </row>
    <row r="710" spans="1:220" s="14" customFormat="1" ht="74.75" customHeight="1" x14ac:dyDescent="0.15">
      <c r="A710" s="97" t="s">
        <v>323</v>
      </c>
      <c r="B710" s="221" t="s">
        <v>132</v>
      </c>
      <c r="C710" s="110">
        <v>4</v>
      </c>
      <c r="D710" s="111" t="s">
        <v>8</v>
      </c>
      <c r="E710" s="144"/>
      <c r="F710" s="145">
        <f>C710*E710</f>
        <v>0</v>
      </c>
      <c r="G710" s="189"/>
      <c r="HF710" s="1"/>
      <c r="HG710" s="1"/>
      <c r="HH710" s="1"/>
      <c r="HI710" s="1"/>
      <c r="HJ710" s="1"/>
      <c r="HK710" s="1"/>
      <c r="HL710" s="1"/>
    </row>
    <row r="711" spans="1:220" s="14" customFormat="1" ht="74.75" customHeight="1" x14ac:dyDescent="0.15">
      <c r="A711" s="108" t="s">
        <v>264</v>
      </c>
      <c r="B711" s="107" t="s">
        <v>259</v>
      </c>
      <c r="C711" s="110"/>
      <c r="D711" s="111"/>
      <c r="E711" s="144"/>
      <c r="F711" s="145"/>
      <c r="G711" s="189"/>
      <c r="HF711" s="1"/>
      <c r="HG711" s="1"/>
      <c r="HH711" s="1"/>
      <c r="HI711" s="1"/>
      <c r="HJ711" s="1"/>
      <c r="HK711" s="1"/>
      <c r="HL711" s="1"/>
    </row>
    <row r="712" spans="1:220" s="14" customFormat="1" ht="74.75" customHeight="1" x14ac:dyDescent="0.15">
      <c r="A712" s="97" t="s">
        <v>354</v>
      </c>
      <c r="B712" s="221" t="s">
        <v>355</v>
      </c>
      <c r="C712" s="115">
        <v>1</v>
      </c>
      <c r="D712" s="103" t="s">
        <v>8</v>
      </c>
      <c r="E712" s="181"/>
      <c r="F712" s="116">
        <f>+C712*E712</f>
        <v>0</v>
      </c>
      <c r="G712" s="189"/>
      <c r="HF712" s="1"/>
      <c r="HG712" s="1"/>
      <c r="HH712" s="1"/>
      <c r="HI712" s="1"/>
      <c r="HJ712" s="1"/>
      <c r="HK712" s="1"/>
      <c r="HL712" s="1"/>
    </row>
    <row r="713" spans="1:220" s="14" customFormat="1" ht="74.75" customHeight="1" x14ac:dyDescent="0.15">
      <c r="A713" s="97" t="s">
        <v>356</v>
      </c>
      <c r="B713" s="221" t="s">
        <v>357</v>
      </c>
      <c r="C713" s="110">
        <v>1</v>
      </c>
      <c r="D713" s="111" t="s">
        <v>8</v>
      </c>
      <c r="E713" s="144"/>
      <c r="F713" s="145">
        <f>C713*E713</f>
        <v>0</v>
      </c>
      <c r="G713" s="269"/>
      <c r="HF713" s="1"/>
      <c r="HG713" s="1"/>
      <c r="HH713" s="1"/>
      <c r="HI713" s="1"/>
      <c r="HJ713" s="1"/>
      <c r="HK713" s="1"/>
      <c r="HL713" s="1"/>
    </row>
    <row r="714" spans="1:220" s="14" customFormat="1" ht="74.75" customHeight="1" x14ac:dyDescent="0.15">
      <c r="A714" s="97" t="s">
        <v>265</v>
      </c>
      <c r="B714" s="221" t="s">
        <v>263</v>
      </c>
      <c r="C714" s="110">
        <v>3</v>
      </c>
      <c r="D714" s="111" t="s">
        <v>8</v>
      </c>
      <c r="E714" s="144"/>
      <c r="F714" s="145">
        <f>C714*E714</f>
        <v>0</v>
      </c>
      <c r="G714" s="269"/>
      <c r="HF714" s="1"/>
      <c r="HG714" s="1"/>
      <c r="HH714" s="1"/>
      <c r="HI714" s="1"/>
      <c r="HJ714" s="1"/>
      <c r="HK714" s="1"/>
      <c r="HL714" s="1"/>
    </row>
    <row r="715" spans="1:220" s="14" customFormat="1" ht="74.75" customHeight="1" x14ac:dyDescent="0.15">
      <c r="A715" s="117" t="s">
        <v>325</v>
      </c>
      <c r="B715" s="275" t="s">
        <v>142</v>
      </c>
      <c r="C715" s="153">
        <v>1</v>
      </c>
      <c r="D715" s="167" t="s">
        <v>46</v>
      </c>
      <c r="E715" s="168"/>
      <c r="F715" s="169">
        <f>C715*E715</f>
        <v>0</v>
      </c>
      <c r="G715" s="276"/>
      <c r="HF715" s="1"/>
      <c r="HG715" s="1"/>
      <c r="HH715" s="1"/>
      <c r="HI715" s="1"/>
      <c r="HJ715" s="1"/>
      <c r="HK715" s="1"/>
      <c r="HL715" s="1"/>
    </row>
    <row r="716" spans="1:220" s="14" customFormat="1" ht="74.75" customHeight="1" x14ac:dyDescent="0.15">
      <c r="A716" s="97"/>
      <c r="B716" s="172"/>
      <c r="C716" s="110"/>
      <c r="D716" s="111"/>
      <c r="E716" s="144"/>
      <c r="F716" s="145"/>
      <c r="G716" s="269"/>
      <c r="HF716" s="1"/>
      <c r="HG716" s="1"/>
      <c r="HH716" s="1"/>
      <c r="HI716" s="1"/>
      <c r="HJ716" s="1"/>
      <c r="HK716" s="1"/>
      <c r="HL716" s="1"/>
    </row>
    <row r="717" spans="1:220" s="14" customFormat="1" ht="74.75" customHeight="1" x14ac:dyDescent="0.15">
      <c r="A717" s="97" t="s">
        <v>358</v>
      </c>
      <c r="B717" s="172" t="s">
        <v>144</v>
      </c>
      <c r="C717" s="110">
        <v>104</v>
      </c>
      <c r="D717" s="111" t="s">
        <v>8</v>
      </c>
      <c r="E717" s="114"/>
      <c r="F717" s="145">
        <f>C717*E717</f>
        <v>0</v>
      </c>
      <c r="G717" s="269"/>
      <c r="HF717" s="1"/>
      <c r="HG717" s="1"/>
      <c r="HH717" s="1"/>
      <c r="HI717" s="1"/>
      <c r="HJ717" s="1"/>
      <c r="HK717" s="1"/>
      <c r="HL717" s="1"/>
    </row>
    <row r="718" spans="1:220" s="14" customFormat="1" ht="74.75" customHeight="1" x14ac:dyDescent="0.15">
      <c r="A718" s="97" t="s">
        <v>359</v>
      </c>
      <c r="B718" s="107" t="s">
        <v>101</v>
      </c>
      <c r="C718" s="110">
        <v>1</v>
      </c>
      <c r="D718" s="111" t="s">
        <v>46</v>
      </c>
      <c r="E718" s="114"/>
      <c r="F718" s="145">
        <f>C718*E718</f>
        <v>0</v>
      </c>
      <c r="G718" s="269"/>
      <c r="HF718" s="1"/>
      <c r="HG718" s="1"/>
      <c r="HH718" s="1"/>
      <c r="HI718" s="1"/>
      <c r="HJ718" s="1"/>
      <c r="HK718" s="1"/>
      <c r="HL718" s="1"/>
    </row>
    <row r="719" spans="1:220" s="14" customFormat="1" ht="74.75" customHeight="1" x14ac:dyDescent="0.15">
      <c r="A719" s="108" t="s">
        <v>145</v>
      </c>
      <c r="B719" s="107" t="s">
        <v>326</v>
      </c>
      <c r="C719" s="180">
        <v>1</v>
      </c>
      <c r="D719" s="92" t="s">
        <v>46</v>
      </c>
      <c r="E719" s="181"/>
      <c r="F719" s="145">
        <f>C719*E719</f>
        <v>0</v>
      </c>
      <c r="G719" s="184"/>
      <c r="HF719" s="1"/>
      <c r="HG719" s="1"/>
      <c r="HH719" s="1"/>
      <c r="HI719" s="1"/>
      <c r="HJ719" s="1"/>
      <c r="HK719" s="1"/>
      <c r="HL719" s="1"/>
    </row>
    <row r="720" spans="1:220" s="14" customFormat="1" ht="74.75" customHeight="1" x14ac:dyDescent="0.15">
      <c r="A720" s="108" t="s">
        <v>146</v>
      </c>
      <c r="B720" s="107" t="s">
        <v>267</v>
      </c>
      <c r="C720" s="180">
        <v>1</v>
      </c>
      <c r="D720" s="92" t="s">
        <v>46</v>
      </c>
      <c r="E720" s="181"/>
      <c r="F720" s="145">
        <f>C720*E720</f>
        <v>0</v>
      </c>
      <c r="G720" s="184"/>
      <c r="HF720" s="1"/>
      <c r="HG720" s="1"/>
      <c r="HH720" s="1"/>
      <c r="HI720" s="1"/>
      <c r="HJ720" s="1"/>
      <c r="HK720" s="1"/>
      <c r="HL720" s="1"/>
    </row>
    <row r="721" spans="1:220" s="14" customFormat="1" ht="74.75" customHeight="1" x14ac:dyDescent="0.15">
      <c r="A721" s="108" t="s">
        <v>147</v>
      </c>
      <c r="B721" s="107" t="s">
        <v>148</v>
      </c>
      <c r="C721" s="180">
        <v>1</v>
      </c>
      <c r="D721" s="92" t="s">
        <v>46</v>
      </c>
      <c r="E721" s="181"/>
      <c r="F721" s="145">
        <f>C721*E721</f>
        <v>0</v>
      </c>
      <c r="G721" s="184">
        <f>SUM(F697:F721)</f>
        <v>0</v>
      </c>
      <c r="HF721" s="1"/>
      <c r="HG721" s="1"/>
      <c r="HH721" s="1"/>
      <c r="HI721" s="1"/>
      <c r="HJ721" s="1"/>
      <c r="HK721" s="1"/>
      <c r="HL721" s="1"/>
    </row>
    <row r="722" spans="1:220" s="14" customFormat="1" ht="74.75" customHeight="1" x14ac:dyDescent="0.15">
      <c r="A722" s="108"/>
      <c r="B722" s="107"/>
      <c r="C722" s="227"/>
      <c r="D722" s="228"/>
      <c r="E722" s="229"/>
      <c r="F722" s="145"/>
      <c r="G722" s="182"/>
      <c r="HF722" s="1"/>
      <c r="HG722" s="1"/>
      <c r="HH722" s="1"/>
      <c r="HI722" s="1"/>
      <c r="HJ722" s="1"/>
      <c r="HK722" s="1"/>
      <c r="HL722" s="1"/>
    </row>
    <row r="723" spans="1:220" s="14" customFormat="1" ht="74.75" customHeight="1" x14ac:dyDescent="0.15">
      <c r="A723" s="108" t="s">
        <v>149</v>
      </c>
      <c r="B723" s="224" t="s">
        <v>268</v>
      </c>
      <c r="C723" s="227"/>
      <c r="D723" s="228"/>
      <c r="E723" s="229"/>
      <c r="F723" s="145"/>
      <c r="G723" s="182"/>
      <c r="HF723" s="1"/>
      <c r="HG723" s="1"/>
      <c r="HH723" s="1"/>
      <c r="HI723" s="1"/>
      <c r="HJ723" s="1"/>
      <c r="HK723" s="1"/>
      <c r="HL723" s="1"/>
    </row>
    <row r="724" spans="1:220" s="14" customFormat="1" ht="74.75" customHeight="1" x14ac:dyDescent="0.15">
      <c r="A724" s="190" t="s">
        <v>151</v>
      </c>
      <c r="B724" s="191" t="s">
        <v>360</v>
      </c>
      <c r="C724" s="186"/>
      <c r="D724" s="92"/>
      <c r="E724" s="187"/>
      <c r="F724" s="188"/>
      <c r="G724" s="189"/>
      <c r="HF724" s="1"/>
      <c r="HG724" s="1"/>
      <c r="HH724" s="1"/>
      <c r="HI724" s="1"/>
      <c r="HJ724" s="1"/>
      <c r="HK724" s="1"/>
      <c r="HL724" s="1"/>
    </row>
    <row r="725" spans="1:220" s="14" customFormat="1" ht="74.75" customHeight="1" x14ac:dyDescent="0.15">
      <c r="A725" s="195" t="s">
        <v>153</v>
      </c>
      <c r="B725" s="192" t="s">
        <v>154</v>
      </c>
      <c r="C725" s="196">
        <v>1</v>
      </c>
      <c r="D725" s="193" t="s">
        <v>46</v>
      </c>
      <c r="E725" s="196"/>
      <c r="F725" s="196">
        <f>+C725*E725</f>
        <v>0</v>
      </c>
      <c r="G725" s="194"/>
      <c r="HF725" s="1"/>
      <c r="HG725" s="1"/>
      <c r="HH725" s="1"/>
      <c r="HI725" s="1"/>
      <c r="HJ725" s="1"/>
      <c r="HK725" s="1"/>
      <c r="HL725" s="1"/>
    </row>
    <row r="726" spans="1:220" s="14" customFormat="1" ht="74.75" customHeight="1" x14ac:dyDescent="0.15">
      <c r="A726" s="190" t="s">
        <v>155</v>
      </c>
      <c r="B726" s="191" t="s">
        <v>156</v>
      </c>
      <c r="C726" s="196"/>
      <c r="D726" s="197"/>
      <c r="E726" s="196"/>
      <c r="F726" s="196" t="str">
        <f t="shared" ref="F726:F744" si="32">IF(C726*E726=0,"",ROUND(C726*E726,2))</f>
        <v/>
      </c>
      <c r="G726" s="198"/>
      <c r="HF726" s="1"/>
      <c r="HG726" s="1"/>
      <c r="HH726" s="1"/>
      <c r="HI726" s="1"/>
      <c r="HJ726" s="1"/>
      <c r="HK726" s="1"/>
      <c r="HL726" s="1"/>
    </row>
    <row r="727" spans="1:220" s="14" customFormat="1" ht="74.75" customHeight="1" x14ac:dyDescent="0.15">
      <c r="A727" s="195" t="s">
        <v>157</v>
      </c>
      <c r="B727" s="192" t="s">
        <v>158</v>
      </c>
      <c r="C727" s="196">
        <v>6.9</v>
      </c>
      <c r="D727" s="197" t="s">
        <v>162</v>
      </c>
      <c r="E727" s="196"/>
      <c r="F727" s="196" t="str">
        <f t="shared" si="32"/>
        <v/>
      </c>
      <c r="G727" s="198"/>
      <c r="HF727" s="1"/>
      <c r="HG727" s="1"/>
      <c r="HH727" s="1"/>
      <c r="HI727" s="1"/>
      <c r="HJ727" s="1"/>
      <c r="HK727" s="1"/>
      <c r="HL727" s="1"/>
    </row>
    <row r="728" spans="1:220" s="14" customFormat="1" ht="74.75" customHeight="1" x14ac:dyDescent="0.15">
      <c r="A728" s="195" t="s">
        <v>160</v>
      </c>
      <c r="B728" s="192" t="s">
        <v>161</v>
      </c>
      <c r="C728" s="196">
        <v>4.7699999999999996</v>
      </c>
      <c r="D728" s="197" t="s">
        <v>162</v>
      </c>
      <c r="E728" s="196"/>
      <c r="F728" s="196" t="str">
        <f t="shared" si="32"/>
        <v/>
      </c>
      <c r="G728" s="198"/>
      <c r="HF728" s="1"/>
      <c r="HG728" s="1"/>
      <c r="HH728" s="1"/>
      <c r="HI728" s="1"/>
      <c r="HJ728" s="1"/>
      <c r="HK728" s="1"/>
      <c r="HL728" s="1"/>
    </row>
    <row r="729" spans="1:220" s="14" customFormat="1" ht="74.75" customHeight="1" x14ac:dyDescent="0.15">
      <c r="A729" s="195" t="s">
        <v>163</v>
      </c>
      <c r="B729" s="192" t="s">
        <v>164</v>
      </c>
      <c r="C729" s="196">
        <v>1.91</v>
      </c>
      <c r="D729" s="197" t="s">
        <v>162</v>
      </c>
      <c r="E729" s="196"/>
      <c r="F729" s="196" t="str">
        <f t="shared" si="32"/>
        <v/>
      </c>
      <c r="G729" s="198"/>
      <c r="HF729" s="1"/>
      <c r="HG729" s="1"/>
      <c r="HH729" s="1"/>
      <c r="HI729" s="1"/>
      <c r="HJ729" s="1"/>
      <c r="HK729" s="1"/>
      <c r="HL729" s="1"/>
    </row>
    <row r="730" spans="1:220" s="14" customFormat="1" ht="74.75" customHeight="1" x14ac:dyDescent="0.15">
      <c r="A730" s="195" t="s">
        <v>165</v>
      </c>
      <c r="B730" s="192" t="s">
        <v>166</v>
      </c>
      <c r="C730" s="196">
        <v>5.96</v>
      </c>
      <c r="D730" s="197" t="s">
        <v>162</v>
      </c>
      <c r="E730" s="196"/>
      <c r="F730" s="196" t="str">
        <f t="shared" si="32"/>
        <v/>
      </c>
      <c r="G730" s="198"/>
      <c r="HF730" s="1"/>
      <c r="HG730" s="1"/>
      <c r="HH730" s="1"/>
      <c r="HI730" s="1"/>
      <c r="HJ730" s="1"/>
      <c r="HK730" s="1"/>
      <c r="HL730" s="1"/>
    </row>
    <row r="731" spans="1:220" s="14" customFormat="1" ht="74.75" customHeight="1" x14ac:dyDescent="0.15">
      <c r="A731" s="190" t="s">
        <v>167</v>
      </c>
      <c r="B731" s="191" t="s">
        <v>168</v>
      </c>
      <c r="C731" s="196"/>
      <c r="D731" s="197"/>
      <c r="E731" s="196"/>
      <c r="F731" s="196" t="str">
        <f t="shared" si="32"/>
        <v/>
      </c>
      <c r="G731" s="198"/>
      <c r="HF731" s="1"/>
      <c r="HG731" s="1"/>
      <c r="HH731" s="1"/>
      <c r="HI731" s="1"/>
      <c r="HJ731" s="1"/>
      <c r="HK731" s="1"/>
      <c r="HL731" s="1"/>
    </row>
    <row r="732" spans="1:220" s="14" customFormat="1" ht="74.75" customHeight="1" x14ac:dyDescent="0.15">
      <c r="A732" s="195" t="s">
        <v>169</v>
      </c>
      <c r="B732" s="192" t="s">
        <v>170</v>
      </c>
      <c r="C732" s="196">
        <v>0.95</v>
      </c>
      <c r="D732" s="197" t="s">
        <v>162</v>
      </c>
      <c r="E732" s="196"/>
      <c r="F732" s="196" t="str">
        <f t="shared" si="32"/>
        <v/>
      </c>
      <c r="G732" s="198"/>
      <c r="HF732" s="1"/>
      <c r="HG732" s="1"/>
      <c r="HH732" s="1"/>
      <c r="HI732" s="1"/>
      <c r="HJ732" s="1"/>
      <c r="HK732" s="1"/>
      <c r="HL732" s="1"/>
    </row>
    <row r="733" spans="1:220" s="14" customFormat="1" ht="74.75" customHeight="1" x14ac:dyDescent="0.15">
      <c r="A733" s="195" t="s">
        <v>171</v>
      </c>
      <c r="B733" s="192" t="s">
        <v>172</v>
      </c>
      <c r="C733" s="196">
        <v>1.06</v>
      </c>
      <c r="D733" s="197" t="s">
        <v>162</v>
      </c>
      <c r="E733" s="196"/>
      <c r="F733" s="196" t="str">
        <f t="shared" si="32"/>
        <v/>
      </c>
      <c r="G733" s="198"/>
      <c r="HF733" s="1"/>
      <c r="HG733" s="1"/>
      <c r="HH733" s="1"/>
      <c r="HI733" s="1"/>
      <c r="HJ733" s="1"/>
      <c r="HK733" s="1"/>
      <c r="HL733" s="1"/>
    </row>
    <row r="734" spans="1:220" s="14" customFormat="1" ht="74.75" customHeight="1" x14ac:dyDescent="0.15">
      <c r="A734" s="195" t="s">
        <v>173</v>
      </c>
      <c r="B734" s="192" t="s">
        <v>174</v>
      </c>
      <c r="C734" s="196">
        <v>0.83</v>
      </c>
      <c r="D734" s="197" t="s">
        <v>162</v>
      </c>
      <c r="E734" s="196"/>
      <c r="F734" s="196" t="str">
        <f t="shared" si="32"/>
        <v/>
      </c>
      <c r="G734" s="198"/>
      <c r="HF734" s="1"/>
      <c r="HG734" s="1"/>
      <c r="HH734" s="1"/>
      <c r="HI734" s="1"/>
      <c r="HJ734" s="1"/>
      <c r="HK734" s="1"/>
      <c r="HL734" s="1"/>
    </row>
    <row r="735" spans="1:220" s="14" customFormat="1" ht="74.75" customHeight="1" x14ac:dyDescent="0.15">
      <c r="A735" s="195" t="s">
        <v>175</v>
      </c>
      <c r="B735" s="192" t="s">
        <v>176</v>
      </c>
      <c r="C735" s="196">
        <v>0.1</v>
      </c>
      <c r="D735" s="197" t="s">
        <v>162</v>
      </c>
      <c r="E735" s="196"/>
      <c r="F735" s="196" t="str">
        <f t="shared" si="32"/>
        <v/>
      </c>
      <c r="G735" s="198"/>
      <c r="HF735" s="1"/>
      <c r="HG735" s="1"/>
      <c r="HH735" s="1"/>
      <c r="HI735" s="1"/>
      <c r="HJ735" s="1"/>
      <c r="HK735" s="1"/>
      <c r="HL735" s="1"/>
    </row>
    <row r="736" spans="1:220" s="14" customFormat="1" ht="74.75" customHeight="1" x14ac:dyDescent="0.15">
      <c r="A736" s="190" t="s">
        <v>177</v>
      </c>
      <c r="B736" s="191" t="s">
        <v>178</v>
      </c>
      <c r="C736" s="196"/>
      <c r="D736" s="197"/>
      <c r="E736" s="196"/>
      <c r="F736" s="196" t="str">
        <f t="shared" si="32"/>
        <v/>
      </c>
      <c r="G736" s="198"/>
      <c r="HF736" s="1"/>
      <c r="HG736" s="1"/>
      <c r="HH736" s="1"/>
      <c r="HI736" s="1"/>
      <c r="HJ736" s="1"/>
      <c r="HK736" s="1"/>
      <c r="HL736" s="1"/>
    </row>
    <row r="737" spans="1:220" s="14" customFormat="1" ht="74.75" customHeight="1" x14ac:dyDescent="0.15">
      <c r="A737" s="195" t="s">
        <v>179</v>
      </c>
      <c r="B737" s="192" t="s">
        <v>180</v>
      </c>
      <c r="C737" s="196">
        <v>6.36</v>
      </c>
      <c r="D737" s="197" t="s">
        <v>159</v>
      </c>
      <c r="E737" s="196"/>
      <c r="F737" s="196" t="str">
        <f t="shared" si="32"/>
        <v/>
      </c>
      <c r="G737" s="204"/>
      <c r="HF737" s="1"/>
      <c r="HG737" s="1"/>
      <c r="HH737" s="1"/>
      <c r="HI737" s="1"/>
      <c r="HJ737" s="1"/>
      <c r="HK737" s="1"/>
      <c r="HL737" s="1"/>
    </row>
    <row r="738" spans="1:220" s="14" customFormat="1" ht="74.75" customHeight="1" x14ac:dyDescent="0.15">
      <c r="A738" s="195" t="s">
        <v>181</v>
      </c>
      <c r="B738" s="192" t="s">
        <v>182</v>
      </c>
      <c r="C738" s="196">
        <v>19.309999999999999</v>
      </c>
      <c r="D738" s="197" t="s">
        <v>159</v>
      </c>
      <c r="E738" s="196"/>
      <c r="F738" s="196" t="str">
        <f t="shared" si="32"/>
        <v/>
      </c>
      <c r="G738" s="204"/>
      <c r="HF738" s="1"/>
      <c r="HG738" s="1"/>
      <c r="HH738" s="1"/>
      <c r="HI738" s="1"/>
      <c r="HJ738" s="1"/>
      <c r="HK738" s="1"/>
      <c r="HL738" s="1"/>
    </row>
    <row r="739" spans="1:220" s="14" customFormat="1" ht="74.75" customHeight="1" x14ac:dyDescent="0.15">
      <c r="A739" s="190" t="s">
        <v>183</v>
      </c>
      <c r="B739" s="191" t="s">
        <v>270</v>
      </c>
      <c r="C739" s="196"/>
      <c r="D739" s="197"/>
      <c r="E739" s="196"/>
      <c r="F739" s="196" t="str">
        <f t="shared" si="32"/>
        <v/>
      </c>
      <c r="G739" s="198"/>
      <c r="HF739" s="1"/>
      <c r="HG739" s="1"/>
      <c r="HH739" s="1"/>
      <c r="HI739" s="1"/>
      <c r="HJ739" s="1"/>
      <c r="HK739" s="1"/>
      <c r="HL739" s="1"/>
    </row>
    <row r="740" spans="1:220" s="14" customFormat="1" ht="74.75" customHeight="1" x14ac:dyDescent="0.15">
      <c r="A740" s="195" t="s">
        <v>185</v>
      </c>
      <c r="B740" s="192" t="s">
        <v>186</v>
      </c>
      <c r="C740" s="196">
        <v>8.66</v>
      </c>
      <c r="D740" s="197" t="s">
        <v>159</v>
      </c>
      <c r="E740" s="196"/>
      <c r="F740" s="196" t="str">
        <f t="shared" si="32"/>
        <v/>
      </c>
      <c r="G740" s="198"/>
      <c r="HF740" s="1"/>
      <c r="HG740" s="1"/>
      <c r="HH740" s="1"/>
      <c r="HI740" s="1"/>
      <c r="HJ740" s="1"/>
      <c r="HK740" s="1"/>
      <c r="HL740" s="1"/>
    </row>
    <row r="741" spans="1:220" s="14" customFormat="1" ht="74.75" customHeight="1" x14ac:dyDescent="0.15">
      <c r="A741" s="195" t="s">
        <v>187</v>
      </c>
      <c r="B741" s="192" t="s">
        <v>188</v>
      </c>
      <c r="C741" s="196">
        <v>1.5</v>
      </c>
      <c r="D741" s="197" t="s">
        <v>159</v>
      </c>
      <c r="E741" s="196"/>
      <c r="F741" s="196" t="str">
        <f t="shared" si="32"/>
        <v/>
      </c>
      <c r="G741" s="198"/>
      <c r="HF741" s="1"/>
      <c r="HG741" s="1"/>
      <c r="HH741" s="1"/>
      <c r="HI741" s="1"/>
      <c r="HJ741" s="1"/>
      <c r="HK741" s="1"/>
      <c r="HL741" s="1"/>
    </row>
    <row r="742" spans="1:220" s="14" customFormat="1" ht="74.75" customHeight="1" x14ac:dyDescent="0.15">
      <c r="A742" s="195" t="s">
        <v>189</v>
      </c>
      <c r="B742" s="192" t="s">
        <v>190</v>
      </c>
      <c r="C742" s="196">
        <v>10.16</v>
      </c>
      <c r="D742" s="197" t="s">
        <v>159</v>
      </c>
      <c r="E742" s="196"/>
      <c r="F742" s="196" t="str">
        <f t="shared" si="32"/>
        <v/>
      </c>
      <c r="G742" s="198"/>
      <c r="HF742" s="1"/>
      <c r="HG742" s="1"/>
      <c r="HH742" s="1"/>
      <c r="HI742" s="1"/>
      <c r="HJ742" s="1"/>
      <c r="HK742" s="1"/>
      <c r="HL742" s="1"/>
    </row>
    <row r="743" spans="1:220" s="14" customFormat="1" ht="74.75" customHeight="1" x14ac:dyDescent="0.15">
      <c r="A743" s="195" t="s">
        <v>191</v>
      </c>
      <c r="B743" s="192" t="s">
        <v>192</v>
      </c>
      <c r="C743" s="196">
        <v>38.619999999999997</v>
      </c>
      <c r="D743" s="197" t="s">
        <v>159</v>
      </c>
      <c r="E743" s="196"/>
      <c r="F743" s="196" t="str">
        <f t="shared" si="32"/>
        <v/>
      </c>
      <c r="G743" s="198"/>
      <c r="HF743" s="1"/>
      <c r="HG743" s="1"/>
      <c r="HH743" s="1"/>
      <c r="HI743" s="1"/>
      <c r="HJ743" s="1"/>
      <c r="HK743" s="1"/>
      <c r="HL743" s="1"/>
    </row>
    <row r="744" spans="1:220" s="14" customFormat="1" ht="74.75" customHeight="1" x14ac:dyDescent="0.15">
      <c r="A744" s="199" t="s">
        <v>193</v>
      </c>
      <c r="B744" s="200" t="s">
        <v>194</v>
      </c>
      <c r="C744" s="201">
        <v>32.6</v>
      </c>
      <c r="D744" s="202" t="s">
        <v>195</v>
      </c>
      <c r="E744" s="201"/>
      <c r="F744" s="201" t="str">
        <f t="shared" si="32"/>
        <v/>
      </c>
      <c r="G744" s="203"/>
      <c r="HF744" s="1"/>
      <c r="HG744" s="1"/>
      <c r="HH744" s="1"/>
      <c r="HI744" s="1"/>
      <c r="HJ744" s="1"/>
      <c r="HK744" s="1"/>
      <c r="HL744" s="1"/>
    </row>
    <row r="745" spans="1:220" s="14" customFormat="1" ht="74.75" customHeight="1" x14ac:dyDescent="0.15">
      <c r="A745" s="195"/>
      <c r="B745" s="192"/>
      <c r="C745" s="196"/>
      <c r="D745" s="197"/>
      <c r="E745" s="196"/>
      <c r="F745" s="196"/>
      <c r="G745" s="198"/>
      <c r="HF745" s="1"/>
      <c r="HG745" s="1"/>
      <c r="HH745" s="1"/>
      <c r="HI745" s="1"/>
      <c r="HJ745" s="1"/>
      <c r="HK745" s="1"/>
      <c r="HL745" s="1"/>
    </row>
    <row r="746" spans="1:220" s="14" customFormat="1" ht="74.75" customHeight="1" x14ac:dyDescent="0.15">
      <c r="A746" s="190" t="s">
        <v>196</v>
      </c>
      <c r="B746" s="191" t="s">
        <v>197</v>
      </c>
      <c r="C746" s="196"/>
      <c r="D746" s="197"/>
      <c r="E746" s="196"/>
      <c r="F746" s="196" t="str">
        <f>IF(C746*E746=0,"",ROUND(C746*E746,2))</f>
        <v/>
      </c>
      <c r="G746" s="198"/>
      <c r="HF746" s="1"/>
      <c r="HG746" s="1"/>
      <c r="HH746" s="1"/>
      <c r="HI746" s="1"/>
      <c r="HJ746" s="1"/>
      <c r="HK746" s="1"/>
      <c r="HL746" s="1"/>
    </row>
    <row r="747" spans="1:220" s="14" customFormat="1" ht="74.75" customHeight="1" x14ac:dyDescent="0.15">
      <c r="A747" s="195" t="s">
        <v>198</v>
      </c>
      <c r="B747" s="192" t="s">
        <v>271</v>
      </c>
      <c r="C747" s="196">
        <v>6.9</v>
      </c>
      <c r="D747" s="197" t="s">
        <v>159</v>
      </c>
      <c r="E747" s="196"/>
      <c r="F747" s="196">
        <f>+C747*E747</f>
        <v>0</v>
      </c>
      <c r="G747" s="198"/>
      <c r="HF747" s="1"/>
      <c r="HG747" s="1"/>
      <c r="HH747" s="1"/>
      <c r="HI747" s="1"/>
      <c r="HJ747" s="1"/>
      <c r="HK747" s="1"/>
      <c r="HL747" s="1"/>
    </row>
    <row r="748" spans="1:220" s="14" customFormat="1" ht="74.75" customHeight="1" x14ac:dyDescent="0.15">
      <c r="A748" s="195" t="s">
        <v>199</v>
      </c>
      <c r="B748" s="192" t="s">
        <v>272</v>
      </c>
      <c r="C748" s="196">
        <v>6.9</v>
      </c>
      <c r="D748" s="197" t="s">
        <v>159</v>
      </c>
      <c r="E748" s="196"/>
      <c r="F748" s="196" t="str">
        <f t="shared" ref="F748:F754" si="33">IF(C748*E748=0,"",ROUND(C748*E748,2))</f>
        <v/>
      </c>
      <c r="G748" s="198"/>
      <c r="HF748" s="1"/>
      <c r="HG748" s="1"/>
      <c r="HH748" s="1"/>
      <c r="HI748" s="1"/>
      <c r="HJ748" s="1"/>
      <c r="HK748" s="1"/>
      <c r="HL748" s="1"/>
    </row>
    <row r="749" spans="1:220" s="14" customFormat="1" ht="74.75" customHeight="1" x14ac:dyDescent="0.15">
      <c r="A749" s="190" t="s">
        <v>201</v>
      </c>
      <c r="B749" s="191" t="s">
        <v>307</v>
      </c>
      <c r="C749" s="196"/>
      <c r="D749" s="197"/>
      <c r="E749" s="196"/>
      <c r="F749" s="196" t="str">
        <f t="shared" si="33"/>
        <v/>
      </c>
      <c r="G749" s="198"/>
      <c r="HF749" s="1"/>
      <c r="HG749" s="1"/>
      <c r="HH749" s="1"/>
      <c r="HI749" s="1"/>
      <c r="HJ749" s="1"/>
      <c r="HK749" s="1"/>
      <c r="HL749" s="1"/>
    </row>
    <row r="750" spans="1:220" s="14" customFormat="1" ht="74.75" customHeight="1" x14ac:dyDescent="0.15">
      <c r="A750" s="195" t="s">
        <v>203</v>
      </c>
      <c r="B750" s="192" t="s">
        <v>204</v>
      </c>
      <c r="C750" s="196">
        <v>1.4</v>
      </c>
      <c r="D750" s="197" t="s">
        <v>195</v>
      </c>
      <c r="E750" s="196"/>
      <c r="F750" s="196" t="str">
        <f t="shared" si="33"/>
        <v/>
      </c>
      <c r="G750" s="204"/>
      <c r="HF750" s="1"/>
      <c r="HG750" s="1"/>
      <c r="HH750" s="1"/>
      <c r="HI750" s="1"/>
      <c r="HJ750" s="1"/>
      <c r="HK750" s="1"/>
      <c r="HL750" s="1"/>
    </row>
    <row r="751" spans="1:220" s="14" customFormat="1" ht="74.75" customHeight="1" x14ac:dyDescent="0.15">
      <c r="A751" s="195" t="s">
        <v>205</v>
      </c>
      <c r="B751" s="192" t="s">
        <v>206</v>
      </c>
      <c r="C751" s="196">
        <v>0.42</v>
      </c>
      <c r="D751" s="197" t="s">
        <v>162</v>
      </c>
      <c r="E751" s="196"/>
      <c r="F751" s="196" t="str">
        <f t="shared" si="33"/>
        <v/>
      </c>
      <c r="G751" s="204"/>
      <c r="HF751" s="1"/>
      <c r="HG751" s="1"/>
      <c r="HH751" s="1"/>
      <c r="HI751" s="1"/>
      <c r="HJ751" s="1"/>
      <c r="HK751" s="1"/>
      <c r="HL751" s="1"/>
    </row>
    <row r="752" spans="1:220" s="14" customFormat="1" ht="74.75" customHeight="1" x14ac:dyDescent="0.15">
      <c r="A752" s="195" t="s">
        <v>207</v>
      </c>
      <c r="B752" s="192" t="s">
        <v>208</v>
      </c>
      <c r="C752" s="196">
        <v>2.1</v>
      </c>
      <c r="D752" s="197" t="s">
        <v>159</v>
      </c>
      <c r="E752" s="196"/>
      <c r="F752" s="196" t="str">
        <f t="shared" si="33"/>
        <v/>
      </c>
      <c r="G752" s="204"/>
      <c r="HF752" s="1"/>
      <c r="HG752" s="1"/>
      <c r="HH752" s="1"/>
      <c r="HI752" s="1"/>
      <c r="HJ752" s="1"/>
      <c r="HK752" s="1"/>
      <c r="HL752" s="1"/>
    </row>
    <row r="753" spans="1:220" s="14" customFormat="1" ht="74.75" customHeight="1" x14ac:dyDescent="0.15">
      <c r="A753" s="195" t="s">
        <v>209</v>
      </c>
      <c r="B753" s="192" t="s">
        <v>210</v>
      </c>
      <c r="C753" s="196">
        <v>0.42</v>
      </c>
      <c r="D753" s="197" t="s">
        <v>195</v>
      </c>
      <c r="E753" s="196"/>
      <c r="F753" s="196" t="str">
        <f t="shared" si="33"/>
        <v/>
      </c>
      <c r="G753" s="204"/>
      <c r="HF753" s="1"/>
      <c r="HG753" s="1"/>
      <c r="HH753" s="1"/>
      <c r="HI753" s="1"/>
      <c r="HJ753" s="1"/>
      <c r="HK753" s="1"/>
      <c r="HL753" s="1"/>
    </row>
    <row r="754" spans="1:220" s="14" customFormat="1" ht="74.75" customHeight="1" x14ac:dyDescent="0.15">
      <c r="A754" s="190" t="s">
        <v>211</v>
      </c>
      <c r="B754" s="191" t="s">
        <v>212</v>
      </c>
      <c r="C754" s="196"/>
      <c r="D754" s="197"/>
      <c r="E754" s="196"/>
      <c r="F754" s="196" t="str">
        <f t="shared" si="33"/>
        <v/>
      </c>
      <c r="G754" s="198"/>
      <c r="HF754" s="1"/>
      <c r="HG754" s="1"/>
      <c r="HH754" s="1"/>
      <c r="HI754" s="1"/>
      <c r="HJ754" s="1"/>
      <c r="HK754" s="1"/>
      <c r="HL754" s="1"/>
    </row>
    <row r="755" spans="1:220" s="14" customFormat="1" ht="74.75" customHeight="1" x14ac:dyDescent="0.15">
      <c r="A755" s="195" t="s">
        <v>361</v>
      </c>
      <c r="B755" s="192" t="s">
        <v>214</v>
      </c>
      <c r="C755" s="196">
        <v>1.96</v>
      </c>
      <c r="D755" s="197" t="s">
        <v>159</v>
      </c>
      <c r="E755" s="196"/>
      <c r="F755" s="196">
        <f>+C755*E755</f>
        <v>0</v>
      </c>
      <c r="G755" s="198"/>
      <c r="HF755" s="1"/>
      <c r="HG755" s="1"/>
      <c r="HH755" s="1"/>
      <c r="HI755" s="1"/>
      <c r="HJ755" s="1"/>
      <c r="HK755" s="1"/>
      <c r="HL755" s="1"/>
    </row>
    <row r="756" spans="1:220" s="14" customFormat="1" ht="74.75" customHeight="1" x14ac:dyDescent="0.15">
      <c r="A756" s="195" t="s">
        <v>362</v>
      </c>
      <c r="B756" s="192" t="s">
        <v>216</v>
      </c>
      <c r="C756" s="196">
        <v>1</v>
      </c>
      <c r="D756" s="197" t="s">
        <v>8</v>
      </c>
      <c r="E756" s="196"/>
      <c r="F756" s="196" t="str">
        <f>IF(C756*E756=0,"",ROUND(C756*E756,2))</f>
        <v/>
      </c>
      <c r="G756" s="198"/>
      <c r="HF756" s="1"/>
      <c r="HG756" s="1"/>
      <c r="HH756" s="1"/>
      <c r="HI756" s="1"/>
      <c r="HJ756" s="1"/>
      <c r="HK756" s="1"/>
      <c r="HL756" s="1"/>
    </row>
    <row r="757" spans="1:220" s="14" customFormat="1" ht="74.75" customHeight="1" x14ac:dyDescent="0.15">
      <c r="A757" s="190" t="s">
        <v>363</v>
      </c>
      <c r="B757" s="191" t="s">
        <v>364</v>
      </c>
      <c r="C757" s="196"/>
      <c r="D757" s="197"/>
      <c r="E757" s="196"/>
      <c r="F757" s="196" t="str">
        <f>IF(C757*E757=0,"",ROUND(C757*E757,2))</f>
        <v/>
      </c>
      <c r="G757" s="198"/>
      <c r="HF757" s="1"/>
      <c r="HG757" s="1"/>
      <c r="HH757" s="1"/>
      <c r="HI757" s="1"/>
      <c r="HJ757" s="1"/>
      <c r="HK757" s="1"/>
      <c r="HL757" s="1"/>
    </row>
    <row r="758" spans="1:220" s="14" customFormat="1" ht="74.75" customHeight="1" x14ac:dyDescent="0.15">
      <c r="A758" s="195" t="s">
        <v>365</v>
      </c>
      <c r="B758" s="192" t="s">
        <v>220</v>
      </c>
      <c r="C758" s="196">
        <v>10.76</v>
      </c>
      <c r="D758" s="197" t="s">
        <v>221</v>
      </c>
      <c r="E758" s="196"/>
      <c r="F758" s="196">
        <f>+C758*E758</f>
        <v>0</v>
      </c>
      <c r="G758" s="198"/>
      <c r="HF758" s="1"/>
      <c r="HG758" s="1"/>
      <c r="HH758" s="1"/>
      <c r="HI758" s="1"/>
      <c r="HJ758" s="1"/>
      <c r="HK758" s="1"/>
      <c r="HL758" s="1"/>
    </row>
    <row r="759" spans="1:220" s="14" customFormat="1" ht="74.75" customHeight="1" x14ac:dyDescent="0.15">
      <c r="A759" s="190" t="s">
        <v>222</v>
      </c>
      <c r="B759" s="191" t="s">
        <v>278</v>
      </c>
      <c r="C759" s="196"/>
      <c r="D759" s="197"/>
      <c r="E759" s="196"/>
      <c r="F759" s="196" t="str">
        <f>IF(C759*E759=0,"",ROUND(C759*E759,2))</f>
        <v/>
      </c>
      <c r="G759" s="198"/>
      <c r="HF759" s="1"/>
      <c r="HG759" s="1"/>
      <c r="HH759" s="1"/>
      <c r="HI759" s="1"/>
      <c r="HJ759" s="1"/>
      <c r="HK759" s="1"/>
      <c r="HL759" s="1"/>
    </row>
    <row r="760" spans="1:220" s="14" customFormat="1" ht="74.75" customHeight="1" x14ac:dyDescent="0.15">
      <c r="A760" s="195" t="s">
        <v>224</v>
      </c>
      <c r="B760" s="192" t="s">
        <v>225</v>
      </c>
      <c r="C760" s="196">
        <v>6.9</v>
      </c>
      <c r="D760" s="197" t="s">
        <v>159</v>
      </c>
      <c r="E760" s="196"/>
      <c r="F760" s="196">
        <f>+C760*E760</f>
        <v>0</v>
      </c>
      <c r="G760" s="198"/>
      <c r="HF760" s="1"/>
      <c r="HG760" s="1"/>
      <c r="HH760" s="1"/>
      <c r="HI760" s="1"/>
      <c r="HJ760" s="1"/>
      <c r="HK760" s="1"/>
      <c r="HL760" s="1"/>
    </row>
    <row r="761" spans="1:220" s="14" customFormat="1" ht="74.75" customHeight="1" x14ac:dyDescent="0.15">
      <c r="A761" s="195" t="s">
        <v>226</v>
      </c>
      <c r="B761" s="192" t="s">
        <v>227</v>
      </c>
      <c r="C761" s="196">
        <v>10.6</v>
      </c>
      <c r="D761" s="197" t="s">
        <v>195</v>
      </c>
      <c r="E761" s="196"/>
      <c r="F761" s="196">
        <f>ROUND(C761*E761,2)</f>
        <v>0</v>
      </c>
      <c r="G761" s="198"/>
      <c r="HF761" s="1"/>
      <c r="HG761" s="1"/>
      <c r="HH761" s="1"/>
      <c r="HI761" s="1"/>
      <c r="HJ761" s="1"/>
      <c r="HK761" s="1"/>
      <c r="HL761" s="1"/>
    </row>
    <row r="762" spans="1:220" s="14" customFormat="1" ht="74.75" customHeight="1" x14ac:dyDescent="0.15">
      <c r="A762" s="195" t="s">
        <v>228</v>
      </c>
      <c r="B762" s="192" t="s">
        <v>229</v>
      </c>
      <c r="C762" s="196">
        <v>6.9</v>
      </c>
      <c r="D762" s="197" t="s">
        <v>159</v>
      </c>
      <c r="E762" s="196"/>
      <c r="F762" s="196">
        <f>ROUND(C762*E762,2)</f>
        <v>0</v>
      </c>
      <c r="G762" s="198"/>
      <c r="HF762" s="1"/>
      <c r="HG762" s="1"/>
      <c r="HH762" s="1"/>
      <c r="HI762" s="1"/>
      <c r="HJ762" s="1"/>
      <c r="HK762" s="1"/>
      <c r="HL762" s="1"/>
    </row>
    <row r="763" spans="1:220" s="14" customFormat="1" ht="74.75" customHeight="1" x14ac:dyDescent="0.15">
      <c r="A763" s="190" t="s">
        <v>230</v>
      </c>
      <c r="B763" s="191" t="s">
        <v>279</v>
      </c>
      <c r="C763" s="196"/>
      <c r="D763" s="197"/>
      <c r="E763" s="196"/>
      <c r="F763" s="196"/>
      <c r="G763" s="198"/>
      <c r="HF763" s="1"/>
      <c r="HG763" s="1"/>
      <c r="HH763" s="1"/>
      <c r="HI763" s="1"/>
      <c r="HJ763" s="1"/>
      <c r="HK763" s="1"/>
      <c r="HL763" s="1"/>
    </row>
    <row r="764" spans="1:220" s="14" customFormat="1" ht="74.75" customHeight="1" x14ac:dyDescent="0.15">
      <c r="A764" s="195" t="s">
        <v>232</v>
      </c>
      <c r="B764" s="192" t="s">
        <v>233</v>
      </c>
      <c r="C764" s="196">
        <v>71.22</v>
      </c>
      <c r="D764" s="197" t="s">
        <v>159</v>
      </c>
      <c r="E764" s="196"/>
      <c r="F764" s="196" t="str">
        <f>IF(C764*E764=0,"",ROUND(C764*E764,2))</f>
        <v/>
      </c>
      <c r="G764" s="198"/>
      <c r="HF764" s="1"/>
      <c r="HG764" s="1"/>
      <c r="HH764" s="1"/>
      <c r="HI764" s="1"/>
      <c r="HJ764" s="1"/>
      <c r="HK764" s="1"/>
      <c r="HL764" s="1"/>
    </row>
    <row r="765" spans="1:220" s="14" customFormat="1" ht="74.75" customHeight="1" x14ac:dyDescent="0.15">
      <c r="A765" s="195" t="s">
        <v>234</v>
      </c>
      <c r="B765" s="192" t="s">
        <v>235</v>
      </c>
      <c r="C765" s="196">
        <f>C743+C744</f>
        <v>71.22</v>
      </c>
      <c r="D765" s="197" t="s">
        <v>159</v>
      </c>
      <c r="E765" s="196"/>
      <c r="F765" s="196" t="str">
        <f>IF(C765*E765=0,"",ROUND(C765*E765,2))</f>
        <v/>
      </c>
      <c r="G765" s="198"/>
      <c r="HF765" s="1"/>
      <c r="HG765" s="1"/>
      <c r="HH765" s="1"/>
      <c r="HI765" s="1"/>
      <c r="HJ765" s="1"/>
      <c r="HK765" s="1"/>
      <c r="HL765" s="1"/>
    </row>
    <row r="766" spans="1:220" s="14" customFormat="1" ht="74.75" customHeight="1" x14ac:dyDescent="0.15">
      <c r="A766" s="195" t="s">
        <v>236</v>
      </c>
      <c r="B766" s="192" t="s">
        <v>237</v>
      </c>
      <c r="C766" s="196">
        <v>1</v>
      </c>
      <c r="D766" s="197" t="s">
        <v>46</v>
      </c>
      <c r="E766" s="196"/>
      <c r="F766" s="196" t="str">
        <f>IF(C766*E766=0,"",ROUND(C766*E766,2))</f>
        <v/>
      </c>
      <c r="G766" s="198">
        <f>SUM(F724:F766)</f>
        <v>0</v>
      </c>
      <c r="HF766" s="1"/>
      <c r="HG766" s="1"/>
      <c r="HH766" s="1"/>
      <c r="HI766" s="1"/>
      <c r="HJ766" s="1"/>
      <c r="HK766" s="1"/>
      <c r="HL766" s="1"/>
    </row>
    <row r="767" spans="1:220" s="14" customFormat="1" ht="74.75" customHeight="1" x14ac:dyDescent="0.15">
      <c r="A767" s="195"/>
      <c r="B767" s="272"/>
      <c r="C767" s="196"/>
      <c r="D767" s="197"/>
      <c r="E767" s="196"/>
      <c r="F767" s="196" t="str">
        <f>IF(C767*E767=0,"",ROUND(C767*E767,2))</f>
        <v/>
      </c>
      <c r="G767" s="198"/>
      <c r="HF767" s="1"/>
      <c r="HG767" s="1"/>
      <c r="HH767" s="1"/>
      <c r="HI767" s="1"/>
      <c r="HJ767" s="1"/>
      <c r="HK767" s="1"/>
      <c r="HL767" s="1"/>
    </row>
    <row r="768" spans="1:220" s="14" customFormat="1" ht="41" customHeight="1" x14ac:dyDescent="0.15">
      <c r="A768" s="205"/>
      <c r="B768" s="206" t="s">
        <v>366</v>
      </c>
      <c r="C768" s="206"/>
      <c r="D768" s="207"/>
      <c r="E768" s="208"/>
      <c r="F768" s="209"/>
      <c r="HF768" s="1"/>
      <c r="HG768" s="1"/>
      <c r="HH768" s="1"/>
      <c r="HI768" s="1"/>
      <c r="HJ768" s="1"/>
      <c r="HK768" s="1"/>
      <c r="HL768" s="1"/>
    </row>
    <row r="769" spans="1:220" s="14" customFormat="1" ht="37.25" customHeight="1" x14ac:dyDescent="0.15">
      <c r="A769" s="98"/>
      <c r="B769" s="99"/>
      <c r="C769" s="84"/>
      <c r="D769" s="85"/>
      <c r="E769" s="86"/>
      <c r="F769" s="87"/>
      <c r="G769" s="277"/>
      <c r="HF769" s="1"/>
      <c r="HG769" s="1"/>
      <c r="HH769" s="1"/>
      <c r="HI769" s="1"/>
      <c r="HJ769" s="1"/>
      <c r="HK769" s="1"/>
      <c r="HL769" s="1"/>
    </row>
    <row r="770" spans="1:220" s="14" customFormat="1" ht="28.75" customHeight="1" x14ac:dyDescent="0.15">
      <c r="A770" s="82" t="s">
        <v>367</v>
      </c>
      <c r="B770" s="83" t="s">
        <v>368</v>
      </c>
      <c r="C770" s="180"/>
      <c r="D770" s="92"/>
      <c r="E770" s="181"/>
      <c r="F770" s="116"/>
      <c r="G770" s="184"/>
      <c r="HF770" s="1"/>
      <c r="HG770" s="1"/>
      <c r="HH770" s="1"/>
      <c r="HI770" s="1"/>
      <c r="HJ770" s="1"/>
      <c r="HK770" s="1"/>
      <c r="HL770" s="1"/>
    </row>
    <row r="771" spans="1:220" s="14" customFormat="1" ht="74.75" customHeight="1" x14ac:dyDescent="0.15">
      <c r="A771" s="215" t="s">
        <v>16</v>
      </c>
      <c r="B771" s="126" t="s">
        <v>369</v>
      </c>
      <c r="C771" s="180"/>
      <c r="D771" s="92"/>
      <c r="E771" s="181"/>
      <c r="F771" s="116"/>
      <c r="G771" s="184"/>
      <c r="HF771" s="1"/>
      <c r="HG771" s="1"/>
      <c r="HH771" s="1"/>
      <c r="HI771" s="1"/>
      <c r="HJ771" s="1"/>
      <c r="HK771" s="1"/>
      <c r="HL771" s="1"/>
    </row>
    <row r="772" spans="1:220" s="14" customFormat="1" ht="74.75" customHeight="1" x14ac:dyDescent="0.15">
      <c r="A772" s="95" t="s">
        <v>18</v>
      </c>
      <c r="B772" s="96" t="s">
        <v>19</v>
      </c>
      <c r="C772" s="91">
        <v>225</v>
      </c>
      <c r="D772" s="92" t="s">
        <v>20</v>
      </c>
      <c r="E772" s="93"/>
      <c r="F772" s="91">
        <f>+C772*E772</f>
        <v>0</v>
      </c>
      <c r="G772" s="94"/>
      <c r="HF772" s="1"/>
      <c r="HG772" s="1"/>
      <c r="HH772" s="1"/>
      <c r="HI772" s="1"/>
      <c r="HJ772" s="1"/>
      <c r="HK772" s="1"/>
      <c r="HL772" s="1"/>
    </row>
    <row r="773" spans="1:220" s="14" customFormat="1" ht="74.75" customHeight="1" x14ac:dyDescent="0.15">
      <c r="A773" s="97" t="s">
        <v>21</v>
      </c>
      <c r="B773" s="96" t="s">
        <v>22</v>
      </c>
      <c r="C773" s="91">
        <v>225</v>
      </c>
      <c r="D773" s="92" t="s">
        <v>20</v>
      </c>
      <c r="E773" s="93"/>
      <c r="F773" s="91">
        <f t="shared" ref="F773:F778" si="34">C773*E773</f>
        <v>0</v>
      </c>
      <c r="G773" s="94"/>
      <c r="HF773" s="1"/>
      <c r="HG773" s="1"/>
      <c r="HH773" s="1"/>
      <c r="HI773" s="1"/>
      <c r="HJ773" s="1"/>
      <c r="HK773" s="1"/>
      <c r="HL773" s="1"/>
    </row>
    <row r="774" spans="1:220" s="14" customFormat="1" ht="74.75" customHeight="1" x14ac:dyDescent="0.15">
      <c r="A774" s="95" t="s">
        <v>23</v>
      </c>
      <c r="B774" s="96" t="s">
        <v>24</v>
      </c>
      <c r="C774" s="91">
        <v>80</v>
      </c>
      <c r="D774" s="92" t="s">
        <v>20</v>
      </c>
      <c r="E774" s="93"/>
      <c r="F774" s="91">
        <f t="shared" si="34"/>
        <v>0</v>
      </c>
      <c r="G774" s="94"/>
      <c r="HF774" s="1"/>
      <c r="HG774" s="1"/>
      <c r="HH774" s="1"/>
      <c r="HI774" s="1"/>
      <c r="HJ774" s="1"/>
      <c r="HK774" s="1"/>
      <c r="HL774" s="1"/>
    </row>
    <row r="775" spans="1:220" s="14" customFormat="1" ht="74.75" customHeight="1" x14ac:dyDescent="0.15">
      <c r="A775" s="95" t="s">
        <v>25</v>
      </c>
      <c r="B775" s="96" t="s">
        <v>26</v>
      </c>
      <c r="C775" s="91">
        <v>1</v>
      </c>
      <c r="D775" s="92" t="s">
        <v>8</v>
      </c>
      <c r="E775" s="93"/>
      <c r="F775" s="91">
        <f t="shared" si="34"/>
        <v>0</v>
      </c>
      <c r="G775" s="94"/>
      <c r="HF775" s="1"/>
      <c r="HG775" s="1"/>
      <c r="HH775" s="1"/>
      <c r="HI775" s="1"/>
      <c r="HJ775" s="1"/>
      <c r="HK775" s="1"/>
      <c r="HL775" s="1"/>
    </row>
    <row r="776" spans="1:220" s="14" customFormat="1" ht="74.75" customHeight="1" x14ac:dyDescent="0.15">
      <c r="A776" s="97" t="s">
        <v>27</v>
      </c>
      <c r="B776" s="96" t="s">
        <v>28</v>
      </c>
      <c r="C776" s="91">
        <v>225</v>
      </c>
      <c r="D776" s="92" t="s">
        <v>20</v>
      </c>
      <c r="E776" s="93"/>
      <c r="F776" s="91">
        <f t="shared" si="34"/>
        <v>0</v>
      </c>
      <c r="G776" s="94"/>
      <c r="HF776" s="1"/>
      <c r="HG776" s="1"/>
      <c r="HH776" s="1"/>
      <c r="HI776" s="1"/>
      <c r="HJ776" s="1"/>
      <c r="HK776" s="1"/>
      <c r="HL776" s="1"/>
    </row>
    <row r="777" spans="1:220" s="14" customFormat="1" ht="74.75" customHeight="1" x14ac:dyDescent="0.15">
      <c r="A777" s="97" t="s">
        <v>29</v>
      </c>
      <c r="B777" s="96" t="s">
        <v>30</v>
      </c>
      <c r="C777" s="91">
        <v>1</v>
      </c>
      <c r="D777" s="92" t="s">
        <v>8</v>
      </c>
      <c r="E777" s="93"/>
      <c r="F777" s="91">
        <f t="shared" si="34"/>
        <v>0</v>
      </c>
      <c r="G777" s="94"/>
      <c r="HF777" s="1"/>
      <c r="HG777" s="1"/>
      <c r="HH777" s="1"/>
      <c r="HI777" s="1"/>
      <c r="HJ777" s="1"/>
      <c r="HK777" s="1"/>
      <c r="HL777" s="1"/>
    </row>
    <row r="778" spans="1:220" s="14" customFormat="1" ht="74.75" customHeight="1" x14ac:dyDescent="0.15">
      <c r="A778" s="97" t="s">
        <v>31</v>
      </c>
      <c r="B778" s="96" t="s">
        <v>32</v>
      </c>
      <c r="C778" s="91">
        <v>1</v>
      </c>
      <c r="D778" s="92" t="s">
        <v>8</v>
      </c>
      <c r="E778" s="93"/>
      <c r="F778" s="91">
        <f t="shared" si="34"/>
        <v>0</v>
      </c>
      <c r="G778" s="94">
        <f>SUM(F772:F778)</f>
        <v>0</v>
      </c>
      <c r="HF778" s="1"/>
      <c r="HG778" s="1"/>
      <c r="HH778" s="1"/>
      <c r="HI778" s="1"/>
      <c r="HJ778" s="1"/>
      <c r="HK778" s="1"/>
      <c r="HL778" s="1"/>
    </row>
    <row r="779" spans="1:220" s="14" customFormat="1" ht="74.75" customHeight="1" x14ac:dyDescent="0.15">
      <c r="A779" s="97"/>
      <c r="B779" s="96"/>
      <c r="C779" s="91"/>
      <c r="D779" s="92"/>
      <c r="E779" s="93"/>
      <c r="F779" s="91"/>
      <c r="G779" s="94"/>
      <c r="HF779" s="1"/>
      <c r="HG779" s="1"/>
      <c r="HH779" s="1"/>
      <c r="HI779" s="1"/>
      <c r="HJ779" s="1"/>
      <c r="HK779" s="1"/>
      <c r="HL779" s="1"/>
    </row>
    <row r="780" spans="1:220" s="14" customFormat="1" ht="74.75" customHeight="1" x14ac:dyDescent="0.15">
      <c r="A780" s="100" t="s">
        <v>33</v>
      </c>
      <c r="B780" s="278" t="s">
        <v>242</v>
      </c>
      <c r="C780" s="180"/>
      <c r="D780" s="92"/>
      <c r="E780" s="181"/>
      <c r="F780" s="116"/>
      <c r="G780" s="184"/>
      <c r="HF780" s="1"/>
      <c r="HG780" s="1"/>
      <c r="HH780" s="1"/>
      <c r="HI780" s="1"/>
      <c r="HJ780" s="1"/>
      <c r="HK780" s="1"/>
      <c r="HL780" s="1"/>
    </row>
    <row r="781" spans="1:220" s="14" customFormat="1" ht="74.75" customHeight="1" x14ac:dyDescent="0.15">
      <c r="A781" s="100" t="s">
        <v>35</v>
      </c>
      <c r="B781" s="109" t="s">
        <v>36</v>
      </c>
      <c r="C781" s="102"/>
      <c r="D781" s="103"/>
      <c r="E781" s="104"/>
      <c r="F781" s="105"/>
      <c r="G781" s="106"/>
      <c r="HF781" s="1"/>
      <c r="HG781" s="1"/>
      <c r="HH781" s="1"/>
      <c r="HI781" s="1"/>
      <c r="HJ781" s="1"/>
      <c r="HK781" s="1"/>
      <c r="HL781" s="1"/>
    </row>
    <row r="782" spans="1:220" s="14" customFormat="1" ht="74.75" customHeight="1" x14ac:dyDescent="0.15">
      <c r="A782" s="97" t="s">
        <v>37</v>
      </c>
      <c r="B782" s="172" t="s">
        <v>370</v>
      </c>
      <c r="C782" s="102">
        <v>1</v>
      </c>
      <c r="D782" s="103" t="s">
        <v>8</v>
      </c>
      <c r="E782" s="114"/>
      <c r="F782" s="116">
        <f>+C782*E782</f>
        <v>0</v>
      </c>
      <c r="G782" s="106"/>
      <c r="HF782" s="1"/>
      <c r="HG782" s="1"/>
      <c r="HH782" s="1"/>
      <c r="HI782" s="1"/>
      <c r="HJ782" s="1"/>
      <c r="HK782" s="1"/>
      <c r="HL782" s="1"/>
    </row>
    <row r="783" spans="1:220" s="14" customFormat="1" ht="74.75" customHeight="1" x14ac:dyDescent="0.15">
      <c r="A783" s="97" t="s">
        <v>38</v>
      </c>
      <c r="B783" s="172" t="s">
        <v>371</v>
      </c>
      <c r="C783" s="110">
        <v>325</v>
      </c>
      <c r="D783" s="111" t="s">
        <v>20</v>
      </c>
      <c r="E783" s="86"/>
      <c r="F783" s="112">
        <f t="shared" ref="F783:F795" si="35">C783*E783</f>
        <v>0</v>
      </c>
      <c r="G783" s="113"/>
      <c r="HF783" s="1"/>
      <c r="HG783" s="1"/>
      <c r="HH783" s="1"/>
      <c r="HI783" s="1"/>
      <c r="HJ783" s="1"/>
      <c r="HK783" s="1"/>
      <c r="HL783" s="1"/>
    </row>
    <row r="784" spans="1:220" s="14" customFormat="1" ht="74.75" customHeight="1" x14ac:dyDescent="0.15">
      <c r="A784" s="97" t="s">
        <v>40</v>
      </c>
      <c r="B784" s="216" t="s">
        <v>41</v>
      </c>
      <c r="C784" s="110">
        <v>1</v>
      </c>
      <c r="D784" s="111" t="s">
        <v>8</v>
      </c>
      <c r="E784" s="114"/>
      <c r="F784" s="112">
        <f t="shared" si="35"/>
        <v>0</v>
      </c>
      <c r="G784" s="94"/>
      <c r="HF784" s="1"/>
      <c r="HG784" s="1"/>
      <c r="HH784" s="1"/>
      <c r="HI784" s="1"/>
      <c r="HJ784" s="1"/>
      <c r="HK784" s="1"/>
      <c r="HL784" s="1"/>
    </row>
    <row r="785" spans="1:220" s="14" customFormat="1" ht="74.75" customHeight="1" x14ac:dyDescent="0.15">
      <c r="A785" s="97" t="s">
        <v>42</v>
      </c>
      <c r="B785" s="216" t="s">
        <v>43</v>
      </c>
      <c r="C785" s="110">
        <v>1</v>
      </c>
      <c r="D785" s="111" t="s">
        <v>8</v>
      </c>
      <c r="E785" s="86"/>
      <c r="F785" s="112">
        <f t="shared" si="35"/>
        <v>0</v>
      </c>
      <c r="G785" s="94"/>
      <c r="HF785" s="1"/>
      <c r="HG785" s="1"/>
      <c r="HH785" s="1"/>
      <c r="HI785" s="1"/>
      <c r="HJ785" s="1"/>
      <c r="HK785" s="1"/>
      <c r="HL785" s="1"/>
    </row>
    <row r="786" spans="1:220" s="14" customFormat="1" ht="74.75" customHeight="1" x14ac:dyDescent="0.15">
      <c r="A786" s="97" t="s">
        <v>44</v>
      </c>
      <c r="B786" s="219" t="s">
        <v>45</v>
      </c>
      <c r="C786" s="115">
        <v>1</v>
      </c>
      <c r="D786" s="103" t="s">
        <v>46</v>
      </c>
      <c r="E786" s="114"/>
      <c r="F786" s="116">
        <f t="shared" si="35"/>
        <v>0</v>
      </c>
      <c r="G786" s="94"/>
      <c r="HF786" s="1"/>
      <c r="HG786" s="1"/>
      <c r="HH786" s="1"/>
      <c r="HI786" s="1"/>
      <c r="HJ786" s="1"/>
      <c r="HK786" s="1"/>
      <c r="HL786" s="1"/>
    </row>
    <row r="787" spans="1:220" s="14" customFormat="1" ht="74.75" customHeight="1" x14ac:dyDescent="0.15">
      <c r="A787" s="97" t="s">
        <v>47</v>
      </c>
      <c r="B787" s="216" t="s">
        <v>48</v>
      </c>
      <c r="C787" s="110">
        <v>1</v>
      </c>
      <c r="D787" s="111" t="s">
        <v>8</v>
      </c>
      <c r="E787" s="114"/>
      <c r="F787" s="112">
        <f t="shared" si="35"/>
        <v>0</v>
      </c>
      <c r="G787" s="94"/>
      <c r="HF787" s="1"/>
      <c r="HG787" s="1"/>
      <c r="HH787" s="1"/>
      <c r="HI787" s="1"/>
      <c r="HJ787" s="1"/>
      <c r="HK787" s="1"/>
      <c r="HL787" s="1"/>
    </row>
    <row r="788" spans="1:220" s="14" customFormat="1" ht="74.75" customHeight="1" x14ac:dyDescent="0.15">
      <c r="A788" s="97" t="s">
        <v>49</v>
      </c>
      <c r="B788" s="220" t="s">
        <v>50</v>
      </c>
      <c r="C788" s="115">
        <v>3</v>
      </c>
      <c r="D788" s="103" t="s">
        <v>8</v>
      </c>
      <c r="E788" s="114"/>
      <c r="F788" s="116">
        <f t="shared" si="35"/>
        <v>0</v>
      </c>
      <c r="G788" s="94"/>
      <c r="HF788" s="1"/>
      <c r="HG788" s="1"/>
      <c r="HH788" s="1"/>
      <c r="HI788" s="1"/>
      <c r="HJ788" s="1"/>
      <c r="HK788" s="1"/>
      <c r="HL788" s="1"/>
    </row>
    <row r="789" spans="1:220" s="14" customFormat="1" ht="74.75" customHeight="1" x14ac:dyDescent="0.15">
      <c r="A789" s="125" t="s">
        <v>51</v>
      </c>
      <c r="B789" s="219" t="s">
        <v>52</v>
      </c>
      <c r="C789" s="115">
        <v>3</v>
      </c>
      <c r="D789" s="103" t="s">
        <v>8</v>
      </c>
      <c r="E789" s="114"/>
      <c r="F789" s="116">
        <f t="shared" si="35"/>
        <v>0</v>
      </c>
      <c r="G789" s="124"/>
      <c r="HF789" s="1"/>
      <c r="HG789" s="1"/>
      <c r="HH789" s="1"/>
      <c r="HI789" s="1"/>
      <c r="HJ789" s="1"/>
      <c r="HK789" s="1"/>
      <c r="HL789" s="1"/>
    </row>
    <row r="790" spans="1:220" s="14" customFormat="1" ht="74.75" customHeight="1" x14ac:dyDescent="0.15">
      <c r="A790" s="97" t="s">
        <v>53</v>
      </c>
      <c r="B790" s="219" t="s">
        <v>54</v>
      </c>
      <c r="C790" s="115">
        <v>1</v>
      </c>
      <c r="D790" s="103" t="s">
        <v>8</v>
      </c>
      <c r="E790" s="114"/>
      <c r="F790" s="116">
        <f t="shared" si="35"/>
        <v>0</v>
      </c>
      <c r="G790" s="94"/>
      <c r="HF790" s="1"/>
      <c r="HG790" s="1"/>
      <c r="HH790" s="1"/>
      <c r="HI790" s="1"/>
      <c r="HJ790" s="1"/>
      <c r="HK790" s="1"/>
      <c r="HL790" s="1"/>
    </row>
    <row r="791" spans="1:220" s="14" customFormat="1" ht="74.75" customHeight="1" x14ac:dyDescent="0.15">
      <c r="A791" s="97" t="s">
        <v>55</v>
      </c>
      <c r="B791" s="221" t="s">
        <v>56</v>
      </c>
      <c r="C791" s="115">
        <v>3</v>
      </c>
      <c r="D791" s="103" t="s">
        <v>8</v>
      </c>
      <c r="E791" s="114"/>
      <c r="F791" s="116">
        <f t="shared" si="35"/>
        <v>0</v>
      </c>
      <c r="G791" s="94"/>
      <c r="HF791" s="1"/>
      <c r="HG791" s="1"/>
      <c r="HH791" s="1"/>
      <c r="HI791" s="1"/>
      <c r="HJ791" s="1"/>
      <c r="HK791" s="1"/>
      <c r="HL791" s="1"/>
    </row>
    <row r="792" spans="1:220" s="14" customFormat="1" ht="74.75" customHeight="1" x14ac:dyDescent="0.15">
      <c r="A792" s="125" t="s">
        <v>57</v>
      </c>
      <c r="B792" s="221" t="s">
        <v>58</v>
      </c>
      <c r="C792" s="115">
        <v>3</v>
      </c>
      <c r="D792" s="103" t="s">
        <v>8</v>
      </c>
      <c r="E792" s="114"/>
      <c r="F792" s="116">
        <f t="shared" si="35"/>
        <v>0</v>
      </c>
      <c r="G792" s="94"/>
      <c r="HF792" s="1"/>
      <c r="HG792" s="1"/>
      <c r="HH792" s="1"/>
      <c r="HI792" s="1"/>
      <c r="HJ792" s="1"/>
      <c r="HK792" s="1"/>
      <c r="HL792" s="1"/>
    </row>
    <row r="793" spans="1:220" s="14" customFormat="1" ht="74.75" customHeight="1" x14ac:dyDescent="0.15">
      <c r="A793" s="125" t="s">
        <v>59</v>
      </c>
      <c r="B793" s="221" t="s">
        <v>60</v>
      </c>
      <c r="C793" s="115">
        <v>3</v>
      </c>
      <c r="D793" s="103" t="s">
        <v>8</v>
      </c>
      <c r="E793" s="114"/>
      <c r="F793" s="116">
        <f t="shared" si="35"/>
        <v>0</v>
      </c>
      <c r="G793" s="94"/>
      <c r="HF793" s="1"/>
      <c r="HG793" s="1"/>
      <c r="HH793" s="1"/>
      <c r="HI793" s="1"/>
      <c r="HJ793" s="1"/>
      <c r="HK793" s="1"/>
      <c r="HL793" s="1"/>
    </row>
    <row r="794" spans="1:220" s="14" customFormat="1" ht="74.75" customHeight="1" x14ac:dyDescent="0.15">
      <c r="A794" s="125" t="s">
        <v>61</v>
      </c>
      <c r="B794" s="140" t="s">
        <v>62</v>
      </c>
      <c r="C794" s="115">
        <v>3</v>
      </c>
      <c r="D794" s="103" t="s">
        <v>8</v>
      </c>
      <c r="E794" s="114"/>
      <c r="F794" s="116">
        <f t="shared" si="35"/>
        <v>0</v>
      </c>
      <c r="G794" s="94"/>
      <c r="HF794" s="1"/>
      <c r="HG794" s="1"/>
      <c r="HH794" s="1"/>
      <c r="HI794" s="1"/>
      <c r="HJ794" s="1"/>
      <c r="HK794" s="1"/>
      <c r="HL794" s="1"/>
    </row>
    <row r="795" spans="1:220" s="14" customFormat="1" ht="74.75" customHeight="1" x14ac:dyDescent="0.15">
      <c r="A795" s="151" t="s">
        <v>63</v>
      </c>
      <c r="B795" s="152" t="s">
        <v>64</v>
      </c>
      <c r="C795" s="119">
        <v>3</v>
      </c>
      <c r="D795" s="120" t="s">
        <v>8</v>
      </c>
      <c r="E795" s="121"/>
      <c r="F795" s="122">
        <f t="shared" si="35"/>
        <v>0</v>
      </c>
      <c r="G795" s="218"/>
      <c r="HF795" s="1"/>
      <c r="HG795" s="1"/>
      <c r="HH795" s="1"/>
      <c r="HI795" s="1"/>
      <c r="HJ795" s="1"/>
      <c r="HK795" s="1"/>
      <c r="HL795" s="1"/>
    </row>
    <row r="796" spans="1:220" s="14" customFormat="1" ht="74.75" customHeight="1" x14ac:dyDescent="0.15">
      <c r="A796" s="125"/>
      <c r="B796" s="140"/>
      <c r="C796" s="115"/>
      <c r="D796" s="103"/>
      <c r="E796" s="114"/>
      <c r="F796" s="116"/>
      <c r="G796" s="94"/>
      <c r="HF796" s="1"/>
      <c r="HG796" s="1"/>
      <c r="HH796" s="1"/>
      <c r="HI796" s="1"/>
      <c r="HJ796" s="1"/>
      <c r="HK796" s="1"/>
      <c r="HL796" s="1"/>
    </row>
    <row r="797" spans="1:220" s="14" customFormat="1" ht="74.75" customHeight="1" x14ac:dyDescent="0.15">
      <c r="A797" s="125" t="s">
        <v>65</v>
      </c>
      <c r="B797" s="219" t="s">
        <v>66</v>
      </c>
      <c r="C797" s="115">
        <v>3</v>
      </c>
      <c r="D797" s="103" t="s">
        <v>8</v>
      </c>
      <c r="E797" s="114"/>
      <c r="F797" s="116">
        <f>C797*E797</f>
        <v>0</v>
      </c>
      <c r="G797" s="94"/>
      <c r="HF797" s="1"/>
      <c r="HG797" s="1"/>
      <c r="HH797" s="1"/>
      <c r="HI797" s="1"/>
      <c r="HJ797" s="1"/>
      <c r="HK797" s="1"/>
      <c r="HL797" s="1"/>
    </row>
    <row r="798" spans="1:220" s="14" customFormat="1" ht="74.75" customHeight="1" x14ac:dyDescent="0.15">
      <c r="A798" s="125" t="s">
        <v>67</v>
      </c>
      <c r="B798" s="219" t="s">
        <v>68</v>
      </c>
      <c r="C798" s="115">
        <v>2</v>
      </c>
      <c r="D798" s="103" t="s">
        <v>8</v>
      </c>
      <c r="E798" s="114"/>
      <c r="F798" s="116">
        <f>C798*E798</f>
        <v>0</v>
      </c>
      <c r="G798" s="94"/>
      <c r="HF798" s="1"/>
      <c r="HG798" s="1"/>
      <c r="HH798" s="1"/>
      <c r="HI798" s="1"/>
      <c r="HJ798" s="1"/>
      <c r="HK798" s="1"/>
      <c r="HL798" s="1"/>
    </row>
    <row r="799" spans="1:220" s="14" customFormat="1" ht="74.75" customHeight="1" x14ac:dyDescent="0.15">
      <c r="A799" s="125" t="s">
        <v>69</v>
      </c>
      <c r="B799" s="221" t="s">
        <v>70</v>
      </c>
      <c r="C799" s="115">
        <v>2</v>
      </c>
      <c r="D799" s="103" t="s">
        <v>8</v>
      </c>
      <c r="E799" s="114"/>
      <c r="F799" s="116"/>
      <c r="G799" s="94"/>
      <c r="HF799" s="1"/>
      <c r="HG799" s="1"/>
      <c r="HH799" s="1"/>
      <c r="HI799" s="1"/>
      <c r="HJ799" s="1"/>
      <c r="HK799" s="1"/>
      <c r="HL799" s="1"/>
    </row>
    <row r="800" spans="1:220" s="14" customFormat="1" ht="74.75" customHeight="1" x14ac:dyDescent="0.15">
      <c r="A800" s="125" t="s">
        <v>71</v>
      </c>
      <c r="B800" s="126" t="s">
        <v>72</v>
      </c>
      <c r="C800" s="115">
        <v>1</v>
      </c>
      <c r="D800" s="103" t="s">
        <v>8</v>
      </c>
      <c r="E800" s="114"/>
      <c r="F800" s="116"/>
      <c r="G800" s="94"/>
      <c r="HF800" s="1"/>
      <c r="HG800" s="1"/>
      <c r="HH800" s="1"/>
      <c r="HI800" s="1"/>
      <c r="HJ800" s="1"/>
      <c r="HK800" s="1"/>
      <c r="HL800" s="1"/>
    </row>
    <row r="801" spans="1:220" s="14" customFormat="1" ht="74.75" customHeight="1" x14ac:dyDescent="0.15">
      <c r="A801" s="127" t="s">
        <v>73</v>
      </c>
      <c r="B801" s="126" t="s">
        <v>372</v>
      </c>
      <c r="C801" s="115">
        <v>1</v>
      </c>
      <c r="D801" s="103" t="s">
        <v>46</v>
      </c>
      <c r="E801" s="114"/>
      <c r="F801" s="116"/>
      <c r="G801" s="94"/>
      <c r="HF801" s="1"/>
      <c r="HG801" s="1"/>
      <c r="HH801" s="1"/>
      <c r="HI801" s="1"/>
      <c r="HJ801" s="1"/>
      <c r="HK801" s="1"/>
      <c r="HL801" s="1"/>
    </row>
    <row r="802" spans="1:220" s="14" customFormat="1" ht="74.75" customHeight="1" x14ac:dyDescent="0.15">
      <c r="A802" s="127" t="s">
        <v>75</v>
      </c>
      <c r="B802" s="126" t="s">
        <v>76</v>
      </c>
      <c r="C802" s="115">
        <v>1</v>
      </c>
      <c r="D802" s="103" t="s">
        <v>46</v>
      </c>
      <c r="E802" s="279"/>
      <c r="F802" s="116"/>
      <c r="G802" s="94"/>
      <c r="HF802" s="1"/>
      <c r="HG802" s="1"/>
      <c r="HH802" s="1"/>
      <c r="HI802" s="1"/>
      <c r="HJ802" s="1"/>
      <c r="HK802" s="1"/>
      <c r="HL802" s="1"/>
    </row>
    <row r="803" spans="1:220" s="14" customFormat="1" ht="74.75" customHeight="1" x14ac:dyDescent="0.15">
      <c r="A803" s="128"/>
      <c r="B803" s="129"/>
      <c r="C803" s="119"/>
      <c r="D803" s="120"/>
      <c r="E803" s="121"/>
      <c r="F803" s="122"/>
      <c r="G803" s="218"/>
      <c r="HF803" s="1"/>
      <c r="HG803" s="1"/>
      <c r="HH803" s="1"/>
      <c r="HI803" s="1"/>
      <c r="HJ803" s="1"/>
      <c r="HK803" s="1"/>
      <c r="HL803" s="1"/>
    </row>
    <row r="804" spans="1:220" s="14" customFormat="1" ht="74.75" customHeight="1" x14ac:dyDescent="0.15">
      <c r="A804" s="108"/>
      <c r="B804" s="132"/>
      <c r="C804" s="115"/>
      <c r="D804" s="103"/>
      <c r="E804" s="114"/>
      <c r="F804" s="116"/>
      <c r="G804" s="113"/>
      <c r="HF804" s="1"/>
      <c r="HG804" s="1"/>
      <c r="HH804" s="1"/>
      <c r="HI804" s="1"/>
      <c r="HJ804" s="1"/>
      <c r="HK804" s="1"/>
      <c r="HL804" s="1"/>
    </row>
    <row r="805" spans="1:220" s="14" customFormat="1" ht="74.75" customHeight="1" x14ac:dyDescent="0.15">
      <c r="A805" s="100" t="s">
        <v>77</v>
      </c>
      <c r="B805" s="132" t="s">
        <v>313</v>
      </c>
      <c r="C805" s="115"/>
      <c r="D805" s="103"/>
      <c r="E805" s="114"/>
      <c r="F805" s="116"/>
      <c r="G805" s="113"/>
      <c r="HF805" s="1"/>
      <c r="HG805" s="1"/>
      <c r="HH805" s="1"/>
      <c r="HI805" s="1"/>
      <c r="HJ805" s="1"/>
      <c r="HK805" s="1"/>
      <c r="HL805" s="1"/>
    </row>
    <row r="806" spans="1:220" s="14" customFormat="1" ht="74.75" customHeight="1" x14ac:dyDescent="0.15">
      <c r="A806" s="108" t="s">
        <v>79</v>
      </c>
      <c r="B806" s="109" t="s">
        <v>36</v>
      </c>
      <c r="C806" s="115"/>
      <c r="D806" s="103"/>
      <c r="E806" s="114"/>
      <c r="F806" s="116"/>
      <c r="G806" s="133"/>
      <c r="HF806" s="1"/>
      <c r="HG806" s="1"/>
      <c r="HH806" s="1"/>
      <c r="HI806" s="1"/>
      <c r="HJ806" s="1"/>
      <c r="HK806" s="1"/>
      <c r="HL806" s="1"/>
    </row>
    <row r="807" spans="1:220" s="14" customFormat="1" ht="74.75" customHeight="1" x14ac:dyDescent="0.15">
      <c r="A807" s="97" t="s">
        <v>80</v>
      </c>
      <c r="B807" s="280" t="s">
        <v>246</v>
      </c>
      <c r="C807" s="141">
        <v>15</v>
      </c>
      <c r="D807" s="158" t="s">
        <v>20</v>
      </c>
      <c r="E807" s="86"/>
      <c r="F807" s="112"/>
      <c r="G807" s="133"/>
      <c r="HF807" s="1"/>
      <c r="HG807" s="1"/>
      <c r="HH807" s="1"/>
      <c r="HI807" s="1"/>
      <c r="HJ807" s="1"/>
      <c r="HK807" s="1"/>
      <c r="HL807" s="1"/>
    </row>
    <row r="808" spans="1:220" s="14" customFormat="1" ht="74.75" customHeight="1" x14ac:dyDescent="0.15">
      <c r="A808" s="97" t="s">
        <v>82</v>
      </c>
      <c r="B808" s="280" t="s">
        <v>247</v>
      </c>
      <c r="C808" s="141">
        <v>25</v>
      </c>
      <c r="D808" s="158" t="s">
        <v>20</v>
      </c>
      <c r="E808" s="86"/>
      <c r="F808" s="112"/>
      <c r="G808" s="133"/>
      <c r="HF808" s="1"/>
      <c r="HG808" s="1"/>
      <c r="HH808" s="1"/>
      <c r="HI808" s="1"/>
      <c r="HJ808" s="1"/>
      <c r="HK808" s="1"/>
      <c r="HL808" s="1"/>
    </row>
    <row r="809" spans="1:220" s="14" customFormat="1" ht="74.75" customHeight="1" x14ac:dyDescent="0.15">
      <c r="A809" s="97" t="s">
        <v>84</v>
      </c>
      <c r="B809" s="267" t="s">
        <v>297</v>
      </c>
      <c r="C809" s="110">
        <v>1</v>
      </c>
      <c r="D809" s="143" t="s">
        <v>8</v>
      </c>
      <c r="E809" s="144"/>
      <c r="F809" s="145"/>
      <c r="G809" s="133"/>
      <c r="HF809" s="1"/>
      <c r="HG809" s="1"/>
      <c r="HH809" s="1"/>
      <c r="HI809" s="1"/>
      <c r="HJ809" s="1"/>
      <c r="HK809" s="1"/>
      <c r="HL809" s="1"/>
    </row>
    <row r="810" spans="1:220" s="14" customFormat="1" ht="74.75" customHeight="1" x14ac:dyDescent="0.15">
      <c r="A810" s="97" t="s">
        <v>86</v>
      </c>
      <c r="B810" s="267" t="s">
        <v>87</v>
      </c>
      <c r="C810" s="110">
        <v>1</v>
      </c>
      <c r="D810" s="158" t="s">
        <v>8</v>
      </c>
      <c r="E810" s="86"/>
      <c r="F810" s="112"/>
      <c r="G810" s="133"/>
      <c r="HF810" s="1"/>
      <c r="HG810" s="1"/>
      <c r="HH810" s="1"/>
      <c r="HI810" s="1"/>
      <c r="HJ810" s="1"/>
      <c r="HK810" s="1"/>
      <c r="HL810" s="1"/>
    </row>
    <row r="811" spans="1:220" s="14" customFormat="1" ht="74.75" customHeight="1" x14ac:dyDescent="0.15">
      <c r="A811" s="97" t="s">
        <v>88</v>
      </c>
      <c r="B811" s="267" t="s">
        <v>298</v>
      </c>
      <c r="C811" s="110">
        <v>270</v>
      </c>
      <c r="D811" s="158" t="s">
        <v>20</v>
      </c>
      <c r="E811" s="86"/>
      <c r="F811" s="112"/>
      <c r="G811" s="133"/>
      <c r="HF811" s="1"/>
      <c r="HG811" s="1"/>
      <c r="HH811" s="1"/>
      <c r="HI811" s="1"/>
      <c r="HJ811" s="1"/>
      <c r="HK811" s="1"/>
      <c r="HL811" s="1"/>
    </row>
    <row r="812" spans="1:220" s="14" customFormat="1" ht="74.75" customHeight="1" x14ac:dyDescent="0.15">
      <c r="A812" s="97" t="s">
        <v>90</v>
      </c>
      <c r="B812" s="267" t="s">
        <v>91</v>
      </c>
      <c r="C812" s="110">
        <v>270</v>
      </c>
      <c r="D812" s="158" t="s">
        <v>20</v>
      </c>
      <c r="E812" s="86"/>
      <c r="F812" s="112"/>
      <c r="G812" s="133"/>
      <c r="HF812" s="1"/>
      <c r="HG812" s="1"/>
      <c r="HH812" s="1"/>
      <c r="HI812" s="1"/>
      <c r="HJ812" s="1"/>
      <c r="HK812" s="1"/>
      <c r="HL812" s="1"/>
    </row>
    <row r="813" spans="1:220" s="14" customFormat="1" ht="74.75" customHeight="1" x14ac:dyDescent="0.15">
      <c r="A813" s="97" t="s">
        <v>92</v>
      </c>
      <c r="B813" s="267" t="s">
        <v>93</v>
      </c>
      <c r="C813" s="110">
        <v>1</v>
      </c>
      <c r="D813" s="158" t="s">
        <v>8</v>
      </c>
      <c r="E813" s="86"/>
      <c r="F813" s="112"/>
      <c r="G813" s="133"/>
      <c r="HF813" s="1"/>
      <c r="HG813" s="1"/>
      <c r="HH813" s="1"/>
      <c r="HI813" s="1"/>
      <c r="HJ813" s="1"/>
      <c r="HK813" s="1"/>
      <c r="HL813" s="1"/>
    </row>
    <row r="814" spans="1:220" s="14" customFormat="1" ht="74.75" customHeight="1" x14ac:dyDescent="0.15">
      <c r="A814" s="97" t="s">
        <v>94</v>
      </c>
      <c r="B814" s="281" t="s">
        <v>95</v>
      </c>
      <c r="C814" s="110">
        <v>1</v>
      </c>
      <c r="D814" s="158" t="s">
        <v>8</v>
      </c>
      <c r="E814" s="86"/>
      <c r="F814" s="112"/>
      <c r="G814" s="133"/>
      <c r="HF814" s="1"/>
      <c r="HG814" s="1"/>
      <c r="HH814" s="1"/>
      <c r="HI814" s="1"/>
      <c r="HJ814" s="1"/>
      <c r="HK814" s="1"/>
      <c r="HL814" s="1"/>
    </row>
    <row r="815" spans="1:220" s="14" customFormat="1" ht="74.75" customHeight="1" x14ac:dyDescent="0.15">
      <c r="A815" s="97" t="s">
        <v>96</v>
      </c>
      <c r="B815" s="281" t="s">
        <v>97</v>
      </c>
      <c r="C815" s="110">
        <v>1</v>
      </c>
      <c r="D815" s="158" t="s">
        <v>8</v>
      </c>
      <c r="E815" s="86"/>
      <c r="F815" s="112"/>
      <c r="G815" s="133"/>
      <c r="HF815" s="1"/>
      <c r="HG815" s="1"/>
      <c r="HH815" s="1"/>
      <c r="HI815" s="1"/>
      <c r="HJ815" s="1"/>
      <c r="HK815" s="1"/>
      <c r="HL815" s="1"/>
    </row>
    <row r="816" spans="1:220" s="14" customFormat="1" ht="74.75" customHeight="1" x14ac:dyDescent="0.15">
      <c r="A816" s="97" t="s">
        <v>98</v>
      </c>
      <c r="B816" s="221" t="s">
        <v>99</v>
      </c>
      <c r="C816" s="110">
        <v>1</v>
      </c>
      <c r="D816" s="158" t="s">
        <v>8</v>
      </c>
      <c r="E816" s="86"/>
      <c r="F816" s="112"/>
      <c r="G816" s="133"/>
      <c r="HF816" s="1"/>
      <c r="HG816" s="1"/>
      <c r="HH816" s="1"/>
      <c r="HI816" s="1"/>
      <c r="HJ816" s="1"/>
      <c r="HK816" s="1"/>
      <c r="HL816" s="1"/>
    </row>
    <row r="817" spans="1:220" s="14" customFormat="1" ht="74.75" customHeight="1" x14ac:dyDescent="0.15">
      <c r="A817" s="127" t="s">
        <v>100</v>
      </c>
      <c r="B817" s="126" t="s">
        <v>76</v>
      </c>
      <c r="C817" s="110">
        <v>1</v>
      </c>
      <c r="D817" s="158" t="s">
        <v>8</v>
      </c>
      <c r="E817" s="86"/>
      <c r="F817" s="112"/>
      <c r="G817" s="94"/>
      <c r="HF817" s="1"/>
      <c r="HG817" s="1"/>
      <c r="HH817" s="1"/>
      <c r="HI817" s="1"/>
      <c r="HJ817" s="1"/>
      <c r="HK817" s="1"/>
      <c r="HL817" s="1"/>
    </row>
    <row r="818" spans="1:220" s="14" customFormat="1" ht="74.75" customHeight="1" x14ac:dyDescent="0.15">
      <c r="A818" s="117"/>
      <c r="B818" s="282"/>
      <c r="C818" s="153"/>
      <c r="D818" s="154"/>
      <c r="E818" s="155"/>
      <c r="F818" s="156"/>
      <c r="G818" s="283"/>
      <c r="HF818" s="1"/>
      <c r="HG818" s="1"/>
      <c r="HH818" s="1"/>
      <c r="HI818" s="1"/>
      <c r="HJ818" s="1"/>
      <c r="HK818" s="1"/>
      <c r="HL818" s="1"/>
    </row>
    <row r="819" spans="1:220" s="14" customFormat="1" ht="74.75" customHeight="1" x14ac:dyDescent="0.15">
      <c r="A819" s="100" t="s">
        <v>102</v>
      </c>
      <c r="B819" s="101" t="s">
        <v>103</v>
      </c>
      <c r="C819" s="110"/>
      <c r="D819" s="158"/>
      <c r="E819" s="86"/>
      <c r="F819" s="112"/>
      <c r="G819" s="133"/>
      <c r="HF819" s="1"/>
      <c r="HG819" s="1"/>
      <c r="HH819" s="1"/>
      <c r="HI819" s="1"/>
      <c r="HJ819" s="1"/>
      <c r="HK819" s="1"/>
      <c r="HL819" s="1"/>
    </row>
    <row r="820" spans="1:220" s="14" customFormat="1" ht="74.75" customHeight="1" x14ac:dyDescent="0.15">
      <c r="A820" s="97"/>
      <c r="B820" s="101"/>
      <c r="C820" s="110"/>
      <c r="D820" s="158"/>
      <c r="E820" s="86"/>
      <c r="F820" s="112"/>
      <c r="G820" s="133"/>
      <c r="HF820" s="1"/>
      <c r="HG820" s="1"/>
      <c r="HH820" s="1"/>
      <c r="HI820" s="1"/>
      <c r="HJ820" s="1"/>
      <c r="HK820" s="1"/>
      <c r="HL820" s="1"/>
    </row>
    <row r="821" spans="1:220" s="14" customFormat="1" ht="74.75" customHeight="1" x14ac:dyDescent="0.15">
      <c r="A821" s="108" t="s">
        <v>104</v>
      </c>
      <c r="B821" s="109" t="s">
        <v>36</v>
      </c>
      <c r="C821" s="115"/>
      <c r="D821" s="103"/>
      <c r="E821" s="114"/>
      <c r="F821" s="116"/>
      <c r="G821" s="189"/>
      <c r="HF821" s="1"/>
      <c r="HG821" s="1"/>
      <c r="HH821" s="1"/>
      <c r="HI821" s="1"/>
      <c r="HJ821" s="1"/>
      <c r="HK821" s="1"/>
      <c r="HL821" s="1"/>
    </row>
    <row r="822" spans="1:220" s="14" customFormat="1" ht="74.75" customHeight="1" x14ac:dyDescent="0.15">
      <c r="A822" s="97" t="s">
        <v>105</v>
      </c>
      <c r="B822" s="172" t="s">
        <v>373</v>
      </c>
      <c r="C822" s="102">
        <v>1</v>
      </c>
      <c r="D822" s="103" t="s">
        <v>8</v>
      </c>
      <c r="E822" s="114"/>
      <c r="F822" s="116"/>
      <c r="G822" s="189"/>
      <c r="HF822" s="1"/>
      <c r="HG822" s="1"/>
      <c r="HH822" s="1"/>
      <c r="HI822" s="1"/>
      <c r="HJ822" s="1"/>
      <c r="HK822" s="1"/>
      <c r="HL822" s="1"/>
    </row>
    <row r="823" spans="1:220" s="14" customFormat="1" ht="74.75" customHeight="1" x14ac:dyDescent="0.15">
      <c r="A823" s="97" t="s">
        <v>107</v>
      </c>
      <c r="B823" s="172" t="s">
        <v>253</v>
      </c>
      <c r="C823" s="110">
        <v>22</v>
      </c>
      <c r="D823" s="111" t="s">
        <v>8</v>
      </c>
      <c r="E823" s="144"/>
      <c r="F823" s="145"/>
      <c r="G823" s="94"/>
      <c r="HF823" s="1"/>
      <c r="HG823" s="1"/>
      <c r="HH823" s="1"/>
      <c r="HI823" s="1"/>
      <c r="HJ823" s="1"/>
      <c r="HK823" s="1"/>
      <c r="HL823" s="1"/>
    </row>
    <row r="824" spans="1:220" s="14" customFormat="1" ht="74.75" customHeight="1" x14ac:dyDescent="0.15">
      <c r="A824" s="108" t="s">
        <v>109</v>
      </c>
      <c r="B824" s="171" t="s">
        <v>110</v>
      </c>
      <c r="C824" s="110"/>
      <c r="D824" s="111"/>
      <c r="E824" s="144"/>
      <c r="F824" s="145"/>
      <c r="G824" s="94"/>
      <c r="HF824" s="1"/>
      <c r="HG824" s="1"/>
      <c r="HH824" s="1"/>
      <c r="HI824" s="1"/>
      <c r="HJ824" s="1"/>
      <c r="HK824" s="1"/>
      <c r="HL824" s="1"/>
    </row>
    <row r="825" spans="1:220" s="14" customFormat="1" ht="74.75" customHeight="1" x14ac:dyDescent="0.15">
      <c r="A825" s="97" t="s">
        <v>111</v>
      </c>
      <c r="B825" s="172" t="s">
        <v>112</v>
      </c>
      <c r="C825" s="110">
        <v>2</v>
      </c>
      <c r="D825" s="111" t="s">
        <v>8</v>
      </c>
      <c r="E825" s="144"/>
      <c r="F825" s="145"/>
      <c r="G825" s="94"/>
      <c r="HF825" s="1"/>
      <c r="HG825" s="1"/>
      <c r="HH825" s="1"/>
      <c r="HI825" s="1"/>
      <c r="HJ825" s="1"/>
      <c r="HK825" s="1"/>
      <c r="HL825" s="1"/>
    </row>
    <row r="826" spans="1:220" s="14" customFormat="1" ht="74.75" customHeight="1" x14ac:dyDescent="0.15">
      <c r="A826" s="97" t="s">
        <v>113</v>
      </c>
      <c r="B826" s="172" t="s">
        <v>114</v>
      </c>
      <c r="C826" s="110">
        <v>2</v>
      </c>
      <c r="D826" s="111" t="s">
        <v>8</v>
      </c>
      <c r="E826" s="144"/>
      <c r="F826" s="145"/>
      <c r="G826" s="94"/>
      <c r="HF826" s="1"/>
      <c r="HG826" s="1"/>
      <c r="HH826" s="1"/>
      <c r="HI826" s="1"/>
      <c r="HJ826" s="1"/>
      <c r="HK826" s="1"/>
      <c r="HL826" s="1"/>
    </row>
    <row r="827" spans="1:220" s="14" customFormat="1" ht="74.75" customHeight="1" x14ac:dyDescent="0.15">
      <c r="A827" s="97" t="s">
        <v>115</v>
      </c>
      <c r="B827" s="172" t="s">
        <v>254</v>
      </c>
      <c r="C827" s="110">
        <v>2</v>
      </c>
      <c r="D827" s="111" t="s">
        <v>8</v>
      </c>
      <c r="E827" s="144"/>
      <c r="F827" s="145"/>
      <c r="G827" s="94"/>
      <c r="HF827" s="1"/>
      <c r="HG827" s="1"/>
      <c r="HH827" s="1"/>
      <c r="HI827" s="1"/>
      <c r="HJ827" s="1"/>
      <c r="HK827" s="1"/>
      <c r="HL827" s="1"/>
    </row>
    <row r="828" spans="1:220" s="14" customFormat="1" ht="74.75" customHeight="1" x14ac:dyDescent="0.15">
      <c r="A828" s="97" t="s">
        <v>117</v>
      </c>
      <c r="B828" s="216" t="s">
        <v>118</v>
      </c>
      <c r="C828" s="110">
        <v>2</v>
      </c>
      <c r="D828" s="111" t="s">
        <v>8</v>
      </c>
      <c r="E828" s="144"/>
      <c r="F828" s="145"/>
      <c r="G828" s="94"/>
      <c r="HF828" s="1"/>
      <c r="HG828" s="1"/>
      <c r="HH828" s="1"/>
      <c r="HI828" s="1"/>
      <c r="HJ828" s="1"/>
      <c r="HK828" s="1"/>
      <c r="HL828" s="1"/>
    </row>
    <row r="829" spans="1:220" s="14" customFormat="1" ht="74.75" customHeight="1" x14ac:dyDescent="0.15">
      <c r="A829" s="97" t="s">
        <v>119</v>
      </c>
      <c r="B829" s="172" t="s">
        <v>120</v>
      </c>
      <c r="C829" s="110">
        <v>1</v>
      </c>
      <c r="D829" s="111" t="s">
        <v>8</v>
      </c>
      <c r="E829" s="144"/>
      <c r="F829" s="145"/>
      <c r="G829" s="94"/>
      <c r="HF829" s="1"/>
      <c r="HG829" s="1"/>
      <c r="HH829" s="1"/>
      <c r="HI829" s="1"/>
      <c r="HJ829" s="1"/>
      <c r="HK829" s="1"/>
      <c r="HL829" s="1"/>
    </row>
    <row r="830" spans="1:220" s="14" customFormat="1" ht="74.75" customHeight="1" x14ac:dyDescent="0.15">
      <c r="A830" s="97" t="s">
        <v>121</v>
      </c>
      <c r="B830" s="172" t="s">
        <v>319</v>
      </c>
      <c r="C830" s="110">
        <v>1</v>
      </c>
      <c r="D830" s="111" t="s">
        <v>8</v>
      </c>
      <c r="E830" s="144"/>
      <c r="F830" s="145"/>
      <c r="G830" s="94"/>
      <c r="HF830" s="1"/>
      <c r="HG830" s="1"/>
      <c r="HH830" s="1"/>
      <c r="HI830" s="1"/>
      <c r="HJ830" s="1"/>
      <c r="HK830" s="1"/>
      <c r="HL830" s="1"/>
    </row>
    <row r="831" spans="1:220" s="14" customFormat="1" ht="74.75" customHeight="1" x14ac:dyDescent="0.15">
      <c r="A831" s="97" t="s">
        <v>123</v>
      </c>
      <c r="B831" s="216" t="s">
        <v>320</v>
      </c>
      <c r="C831" s="110">
        <v>1</v>
      </c>
      <c r="D831" s="111" t="s">
        <v>8</v>
      </c>
      <c r="E831" s="144"/>
      <c r="F831" s="145"/>
      <c r="G831" s="268"/>
      <c r="HF831" s="1"/>
      <c r="HG831" s="1"/>
      <c r="HH831" s="1"/>
      <c r="HI831" s="1"/>
      <c r="HJ831" s="1"/>
      <c r="HK831" s="1"/>
      <c r="HL831" s="1"/>
    </row>
    <row r="832" spans="1:220" s="14" customFormat="1" ht="74.75" customHeight="1" x14ac:dyDescent="0.15">
      <c r="A832" s="97" t="s">
        <v>125</v>
      </c>
      <c r="B832" s="172" t="s">
        <v>338</v>
      </c>
      <c r="C832" s="110">
        <v>1</v>
      </c>
      <c r="D832" s="111" t="s">
        <v>8</v>
      </c>
      <c r="E832" s="144"/>
      <c r="F832" s="145"/>
      <c r="G832" s="94"/>
      <c r="HF832" s="1"/>
      <c r="HG832" s="1"/>
      <c r="HH832" s="1"/>
      <c r="HI832" s="1"/>
      <c r="HJ832" s="1"/>
      <c r="HK832" s="1"/>
      <c r="HL832" s="1"/>
    </row>
    <row r="833" spans="1:220" s="14" customFormat="1" ht="74.75" customHeight="1" x14ac:dyDescent="0.15">
      <c r="A833" s="108" t="s">
        <v>127</v>
      </c>
      <c r="B833" s="171" t="s">
        <v>128</v>
      </c>
      <c r="C833" s="110"/>
      <c r="D833" s="111"/>
      <c r="E833" s="144"/>
      <c r="F833" s="145"/>
      <c r="G833" s="94"/>
      <c r="HF833" s="1"/>
      <c r="HG833" s="1"/>
      <c r="HH833" s="1"/>
      <c r="HI833" s="1"/>
      <c r="HJ833" s="1"/>
      <c r="HK833" s="1"/>
      <c r="HL833" s="1"/>
    </row>
    <row r="834" spans="1:220" s="14" customFormat="1" ht="74.75" customHeight="1" x14ac:dyDescent="0.15">
      <c r="A834" s="97" t="s">
        <v>129</v>
      </c>
      <c r="B834" s="172" t="s">
        <v>130</v>
      </c>
      <c r="C834" s="110">
        <v>4</v>
      </c>
      <c r="D834" s="111" t="s">
        <v>8</v>
      </c>
      <c r="E834" s="144"/>
      <c r="F834" s="274"/>
      <c r="G834" s="94"/>
      <c r="HF834" s="1"/>
      <c r="HG834" s="1"/>
      <c r="HH834" s="1"/>
      <c r="HI834" s="1"/>
      <c r="HJ834" s="1"/>
      <c r="HK834" s="1"/>
      <c r="HL834" s="1"/>
    </row>
    <row r="835" spans="1:220" s="14" customFormat="1" ht="74.75" customHeight="1" x14ac:dyDescent="0.15">
      <c r="A835" s="97" t="s">
        <v>131</v>
      </c>
      <c r="B835" s="172" t="s">
        <v>132</v>
      </c>
      <c r="C835" s="110">
        <v>4</v>
      </c>
      <c r="D835" s="111" t="s">
        <v>8</v>
      </c>
      <c r="E835" s="144"/>
      <c r="F835" s="145"/>
      <c r="G835" s="189"/>
      <c r="HF835" s="1"/>
      <c r="HG835" s="1"/>
      <c r="HH835" s="1"/>
      <c r="HI835" s="1"/>
      <c r="HJ835" s="1"/>
      <c r="HK835" s="1"/>
      <c r="HL835" s="1"/>
    </row>
    <row r="836" spans="1:220" s="14" customFormat="1" ht="74.75" customHeight="1" x14ac:dyDescent="0.15">
      <c r="A836" s="108" t="s">
        <v>258</v>
      </c>
      <c r="B836" s="171" t="s">
        <v>259</v>
      </c>
      <c r="C836" s="110"/>
      <c r="D836" s="111"/>
      <c r="E836" s="144"/>
      <c r="F836" s="145"/>
      <c r="G836" s="189"/>
      <c r="HF836" s="1"/>
      <c r="HG836" s="1"/>
      <c r="HH836" s="1"/>
      <c r="HI836" s="1"/>
      <c r="HJ836" s="1"/>
      <c r="HK836" s="1"/>
      <c r="HL836" s="1"/>
    </row>
    <row r="837" spans="1:220" s="14" customFormat="1" ht="74.75" customHeight="1" x14ac:dyDescent="0.15">
      <c r="A837" s="176" t="s">
        <v>135</v>
      </c>
      <c r="B837" s="172" t="s">
        <v>374</v>
      </c>
      <c r="C837" s="115">
        <v>1</v>
      </c>
      <c r="D837" s="103" t="s">
        <v>8</v>
      </c>
      <c r="E837" s="181"/>
      <c r="F837" s="116"/>
      <c r="G837" s="189"/>
      <c r="HF837" s="1"/>
      <c r="HG837" s="1"/>
      <c r="HH837" s="1"/>
      <c r="HI837" s="1"/>
      <c r="HJ837" s="1"/>
      <c r="HK837" s="1"/>
      <c r="HL837" s="1"/>
    </row>
    <row r="838" spans="1:220" s="14" customFormat="1" ht="74.75" customHeight="1" x14ac:dyDescent="0.15">
      <c r="A838" s="176" t="s">
        <v>137</v>
      </c>
      <c r="B838" s="172" t="s">
        <v>375</v>
      </c>
      <c r="C838" s="110">
        <v>1</v>
      </c>
      <c r="D838" s="111" t="s">
        <v>8</v>
      </c>
      <c r="E838" s="144"/>
      <c r="F838" s="145"/>
      <c r="G838" s="269"/>
      <c r="HF838" s="1"/>
      <c r="HG838" s="1"/>
      <c r="HH838" s="1"/>
      <c r="HI838" s="1"/>
      <c r="HJ838" s="1"/>
      <c r="HK838" s="1"/>
      <c r="HL838" s="1"/>
    </row>
    <row r="839" spans="1:220" s="14" customFormat="1" ht="74.75" customHeight="1" x14ac:dyDescent="0.15">
      <c r="A839" s="176" t="s">
        <v>262</v>
      </c>
      <c r="B839" s="172" t="s">
        <v>263</v>
      </c>
      <c r="C839" s="110">
        <v>3</v>
      </c>
      <c r="D839" s="111" t="s">
        <v>8</v>
      </c>
      <c r="E839" s="144"/>
      <c r="F839" s="145"/>
      <c r="G839" s="269"/>
      <c r="HF839" s="1"/>
      <c r="HG839" s="1"/>
      <c r="HH839" s="1"/>
      <c r="HI839" s="1"/>
      <c r="HJ839" s="1"/>
      <c r="HK839" s="1"/>
      <c r="HL839" s="1"/>
    </row>
    <row r="840" spans="1:220" s="14" customFormat="1" ht="74.75" customHeight="1" x14ac:dyDescent="0.15">
      <c r="A840" s="117" t="s">
        <v>264</v>
      </c>
      <c r="B840" s="275" t="s">
        <v>142</v>
      </c>
      <c r="C840" s="153">
        <v>1</v>
      </c>
      <c r="D840" s="167" t="s">
        <v>46</v>
      </c>
      <c r="E840" s="168"/>
      <c r="F840" s="169"/>
      <c r="G840" s="276"/>
      <c r="HF840" s="1"/>
      <c r="HG840" s="1"/>
      <c r="HH840" s="1"/>
      <c r="HI840" s="1"/>
      <c r="HJ840" s="1"/>
      <c r="HK840" s="1"/>
      <c r="HL840" s="1"/>
    </row>
    <row r="841" spans="1:220" s="14" customFormat="1" ht="74.75" customHeight="1" x14ac:dyDescent="0.15">
      <c r="A841" s="97"/>
      <c r="B841" s="172"/>
      <c r="C841" s="110"/>
      <c r="D841" s="111"/>
      <c r="E841" s="144"/>
      <c r="F841" s="145"/>
      <c r="G841" s="269"/>
      <c r="HF841" s="1"/>
      <c r="HG841" s="1"/>
      <c r="HH841" s="1"/>
      <c r="HI841" s="1"/>
      <c r="HJ841" s="1"/>
      <c r="HK841" s="1"/>
      <c r="HL841" s="1"/>
    </row>
    <row r="842" spans="1:220" s="14" customFormat="1" ht="74.75" customHeight="1" x14ac:dyDescent="0.15">
      <c r="A842" s="97" t="s">
        <v>265</v>
      </c>
      <c r="B842" s="172" t="s">
        <v>144</v>
      </c>
      <c r="C842" s="110">
        <v>104</v>
      </c>
      <c r="D842" s="111" t="s">
        <v>8</v>
      </c>
      <c r="E842" s="114"/>
      <c r="F842" s="145"/>
      <c r="G842" s="269"/>
      <c r="HF842" s="1"/>
      <c r="HG842" s="1"/>
      <c r="HH842" s="1"/>
      <c r="HI842" s="1"/>
      <c r="HJ842" s="1"/>
      <c r="HK842" s="1"/>
      <c r="HL842" s="1"/>
    </row>
    <row r="843" spans="1:220" s="14" customFormat="1" ht="74.75" customHeight="1" x14ac:dyDescent="0.15">
      <c r="A843" s="97" t="s">
        <v>325</v>
      </c>
      <c r="B843" s="179" t="s">
        <v>101</v>
      </c>
      <c r="C843" s="110">
        <v>1</v>
      </c>
      <c r="D843" s="111" t="s">
        <v>46</v>
      </c>
      <c r="E843" s="114"/>
      <c r="F843" s="145"/>
      <c r="G843" s="269"/>
      <c r="HF843" s="1"/>
      <c r="HG843" s="1"/>
      <c r="HH843" s="1"/>
      <c r="HI843" s="1"/>
      <c r="HJ843" s="1"/>
      <c r="HK843" s="1"/>
      <c r="HL843" s="1"/>
    </row>
    <row r="844" spans="1:220" s="14" customFormat="1" ht="74.75" customHeight="1" x14ac:dyDescent="0.15">
      <c r="A844" s="108" t="s">
        <v>145</v>
      </c>
      <c r="B844" s="107" t="s">
        <v>267</v>
      </c>
      <c r="C844" s="180">
        <v>1</v>
      </c>
      <c r="D844" s="92" t="s">
        <v>46</v>
      </c>
      <c r="E844" s="181"/>
      <c r="F844" s="145"/>
      <c r="G844" s="184"/>
      <c r="HF844" s="1"/>
      <c r="HG844" s="1"/>
      <c r="HH844" s="1"/>
      <c r="HI844" s="1"/>
      <c r="HJ844" s="1"/>
      <c r="HK844" s="1"/>
      <c r="HL844" s="1"/>
    </row>
    <row r="845" spans="1:220" s="14" customFormat="1" ht="74.75" customHeight="1" x14ac:dyDescent="0.15">
      <c r="A845" s="183" t="s">
        <v>146</v>
      </c>
      <c r="B845" s="107" t="s">
        <v>148</v>
      </c>
      <c r="C845" s="180">
        <v>1</v>
      </c>
      <c r="D845" s="92" t="s">
        <v>46</v>
      </c>
      <c r="E845" s="181"/>
      <c r="F845" s="145"/>
      <c r="G845" s="184"/>
      <c r="HF845" s="1"/>
      <c r="HG845" s="1"/>
      <c r="HH845" s="1"/>
      <c r="HI845" s="1"/>
      <c r="HJ845" s="1"/>
      <c r="HK845" s="1"/>
      <c r="HL845" s="1"/>
    </row>
    <row r="846" spans="1:220" s="14" customFormat="1" ht="74.75" customHeight="1" x14ac:dyDescent="0.15">
      <c r="A846" s="225"/>
      <c r="B846" s="226"/>
      <c r="C846" s="180">
        <v>1</v>
      </c>
      <c r="D846" s="92" t="s">
        <v>46</v>
      </c>
      <c r="E846" s="181"/>
      <c r="F846" s="145"/>
      <c r="G846" s="113"/>
      <c r="HF846" s="1"/>
      <c r="HG846" s="1"/>
      <c r="HH846" s="1"/>
      <c r="HI846" s="1"/>
      <c r="HJ846" s="1"/>
      <c r="HK846" s="1"/>
      <c r="HL846" s="1"/>
    </row>
    <row r="847" spans="1:220" s="14" customFormat="1" ht="74.75" customHeight="1" x14ac:dyDescent="0.15">
      <c r="A847" s="284" t="s">
        <v>149</v>
      </c>
      <c r="B847" s="90" t="s">
        <v>376</v>
      </c>
      <c r="C847" s="227"/>
      <c r="D847" s="228"/>
      <c r="E847" s="229"/>
      <c r="F847" s="145"/>
      <c r="G847" s="182"/>
      <c r="HF847" s="1"/>
      <c r="HG847" s="1"/>
      <c r="HH847" s="1"/>
      <c r="HI847" s="1"/>
      <c r="HJ847" s="1"/>
      <c r="HK847" s="1"/>
      <c r="HL847" s="1"/>
    </row>
    <row r="848" spans="1:220" s="14" customFormat="1" ht="74.75" customHeight="1" x14ac:dyDescent="0.15">
      <c r="A848" s="95" t="s">
        <v>151</v>
      </c>
      <c r="B848" s="96" t="s">
        <v>377</v>
      </c>
      <c r="C848" s="285">
        <v>1</v>
      </c>
      <c r="D848" s="92" t="s">
        <v>8</v>
      </c>
      <c r="E848" s="285"/>
      <c r="F848" s="286"/>
      <c r="G848" s="182"/>
      <c r="HF848" s="1"/>
      <c r="HG848" s="1"/>
      <c r="HH848" s="1"/>
      <c r="HI848" s="1"/>
      <c r="HJ848" s="1"/>
      <c r="HK848" s="1"/>
      <c r="HL848" s="1"/>
    </row>
    <row r="849" spans="1:220" s="14" customFormat="1" ht="74.75" customHeight="1" x14ac:dyDescent="0.15">
      <c r="A849" s="95" t="s">
        <v>155</v>
      </c>
      <c r="B849" s="96" t="s">
        <v>378</v>
      </c>
      <c r="C849" s="285">
        <v>1</v>
      </c>
      <c r="D849" s="92" t="s">
        <v>8</v>
      </c>
      <c r="E849" s="285"/>
      <c r="F849" s="286"/>
      <c r="G849" s="182"/>
      <c r="HF849" s="1"/>
      <c r="HG849" s="1"/>
      <c r="HH849" s="1"/>
      <c r="HI849" s="1"/>
      <c r="HJ849" s="1"/>
      <c r="HK849" s="1"/>
      <c r="HL849" s="1"/>
    </row>
    <row r="850" spans="1:220" s="14" customFormat="1" ht="74.75" customHeight="1" x14ac:dyDescent="0.15">
      <c r="A850" s="95" t="s">
        <v>167</v>
      </c>
      <c r="B850" s="96" t="s">
        <v>379</v>
      </c>
      <c r="C850" s="285">
        <v>1</v>
      </c>
      <c r="D850" s="92" t="s">
        <v>8</v>
      </c>
      <c r="E850" s="285"/>
      <c r="F850" s="286"/>
      <c r="G850" s="182"/>
      <c r="HF850" s="1"/>
      <c r="HG850" s="1"/>
      <c r="HH850" s="1"/>
      <c r="HI850" s="1"/>
      <c r="HJ850" s="1"/>
      <c r="HK850" s="1"/>
      <c r="HL850" s="1"/>
    </row>
    <row r="851" spans="1:220" s="14" customFormat="1" ht="74.75" customHeight="1" x14ac:dyDescent="0.15">
      <c r="A851" s="95" t="s">
        <v>177</v>
      </c>
      <c r="B851" s="96" t="s">
        <v>380</v>
      </c>
      <c r="C851" s="285">
        <v>1</v>
      </c>
      <c r="D851" s="92" t="s">
        <v>8</v>
      </c>
      <c r="E851" s="285"/>
      <c r="F851" s="286"/>
      <c r="G851" s="182"/>
      <c r="HF851" s="1"/>
      <c r="HG851" s="1"/>
      <c r="HH851" s="1"/>
      <c r="HI851" s="1"/>
      <c r="HJ851" s="1"/>
      <c r="HK851" s="1"/>
      <c r="HL851" s="1"/>
    </row>
    <row r="852" spans="1:220" s="14" customFormat="1" ht="74.75" customHeight="1" x14ac:dyDescent="0.15">
      <c r="A852" s="95" t="s">
        <v>183</v>
      </c>
      <c r="B852" s="96" t="s">
        <v>381</v>
      </c>
      <c r="C852" s="285">
        <v>1</v>
      </c>
      <c r="D852" s="92" t="s">
        <v>8</v>
      </c>
      <c r="E852" s="285"/>
      <c r="F852" s="286"/>
      <c r="G852" s="182"/>
      <c r="HF852" s="1"/>
      <c r="HG852" s="1"/>
      <c r="HH852" s="1"/>
      <c r="HI852" s="1"/>
      <c r="HJ852" s="1"/>
      <c r="HK852" s="1"/>
      <c r="HL852" s="1"/>
    </row>
    <row r="853" spans="1:220" s="14" customFormat="1" ht="74.75" customHeight="1" x14ac:dyDescent="0.15">
      <c r="A853" s="95" t="s">
        <v>196</v>
      </c>
      <c r="B853" s="96" t="s">
        <v>382</v>
      </c>
      <c r="C853" s="285">
        <v>1</v>
      </c>
      <c r="D853" s="92" t="s">
        <v>46</v>
      </c>
      <c r="E853" s="285"/>
      <c r="F853" s="286"/>
      <c r="G853" s="182"/>
      <c r="HF853" s="1"/>
      <c r="HG853" s="1"/>
      <c r="HH853" s="1"/>
      <c r="HI853" s="1"/>
      <c r="HJ853" s="1"/>
      <c r="HK853" s="1"/>
      <c r="HL853" s="1"/>
    </row>
    <row r="854" spans="1:220" s="14" customFormat="1" ht="74.75" customHeight="1" x14ac:dyDescent="0.15">
      <c r="A854" s="95" t="s">
        <v>201</v>
      </c>
      <c r="B854" s="96" t="s">
        <v>383</v>
      </c>
      <c r="C854" s="285">
        <v>1</v>
      </c>
      <c r="D854" s="92" t="s">
        <v>46</v>
      </c>
      <c r="E854" s="285"/>
      <c r="F854" s="286"/>
      <c r="G854" s="182"/>
      <c r="HF854" s="1"/>
      <c r="HG854" s="1"/>
      <c r="HH854" s="1"/>
      <c r="HI854" s="1"/>
      <c r="HJ854" s="1"/>
      <c r="HK854" s="1"/>
      <c r="HL854" s="1"/>
    </row>
    <row r="855" spans="1:220" s="14" customFormat="1" ht="74.75" customHeight="1" x14ac:dyDescent="0.15">
      <c r="A855" s="95" t="s">
        <v>211</v>
      </c>
      <c r="B855" s="96" t="s">
        <v>384</v>
      </c>
      <c r="C855" s="285">
        <v>1</v>
      </c>
      <c r="D855" s="92" t="s">
        <v>46</v>
      </c>
      <c r="E855" s="285"/>
      <c r="F855" s="286"/>
      <c r="G855" s="182"/>
      <c r="HF855" s="1"/>
      <c r="HG855" s="1"/>
      <c r="HH855" s="1"/>
      <c r="HI855" s="1"/>
      <c r="HJ855" s="1"/>
      <c r="HK855" s="1"/>
      <c r="HL855" s="1"/>
    </row>
    <row r="856" spans="1:220" s="14" customFormat="1" ht="74.75" customHeight="1" x14ac:dyDescent="0.15">
      <c r="A856" s="95" t="s">
        <v>276</v>
      </c>
      <c r="B856" s="96" t="s">
        <v>385</v>
      </c>
      <c r="C856" s="285">
        <v>1</v>
      </c>
      <c r="D856" s="92" t="s">
        <v>46</v>
      </c>
      <c r="E856" s="285"/>
      <c r="F856" s="286"/>
      <c r="G856" s="113"/>
      <c r="HF856" s="1"/>
      <c r="HG856" s="1"/>
      <c r="HH856" s="1"/>
      <c r="HI856" s="1"/>
      <c r="HJ856" s="1"/>
      <c r="HK856" s="1"/>
      <c r="HL856" s="1"/>
    </row>
    <row r="857" spans="1:220" s="14" customFormat="1" ht="74.75" customHeight="1" x14ac:dyDescent="0.15">
      <c r="A857" s="205"/>
      <c r="B857" s="206" t="s">
        <v>386</v>
      </c>
      <c r="C857" s="206"/>
      <c r="D857" s="207"/>
      <c r="E857" s="208"/>
      <c r="F857" s="209"/>
      <c r="G857" s="210"/>
      <c r="HF857" s="1"/>
      <c r="HG857" s="1"/>
      <c r="HH857" s="1"/>
      <c r="HI857" s="1"/>
      <c r="HJ857" s="1"/>
      <c r="HK857" s="1"/>
      <c r="HL857" s="1"/>
    </row>
    <row r="858" spans="1:220" s="14" customFormat="1" ht="74.75" customHeight="1" x14ac:dyDescent="0.15">
      <c r="A858" s="287"/>
      <c r="B858" s="351" t="s">
        <v>469</v>
      </c>
      <c r="C858" s="351"/>
      <c r="D858" s="288"/>
      <c r="E858" s="289"/>
      <c r="F858" s="290"/>
      <c r="G858" s="210"/>
      <c r="HF858" s="1"/>
      <c r="HG858" s="1"/>
      <c r="HH858" s="1"/>
      <c r="HI858" s="1"/>
      <c r="HJ858" s="1"/>
      <c r="HK858" s="1"/>
      <c r="HL858" s="1"/>
    </row>
    <row r="859" spans="1:220" s="14" customFormat="1" ht="74.75" customHeight="1" x14ac:dyDescent="0.15">
      <c r="A859" s="125"/>
      <c r="B859" s="211"/>
      <c r="C859" s="211"/>
      <c r="D859" s="212"/>
      <c r="E859" s="213"/>
      <c r="F859" s="214"/>
      <c r="G859" s="291"/>
      <c r="HF859" s="1"/>
      <c r="HG859" s="1"/>
      <c r="HH859" s="1"/>
      <c r="HI859" s="1"/>
      <c r="HJ859" s="1"/>
      <c r="HK859" s="1"/>
      <c r="HL859" s="1"/>
    </row>
    <row r="860" spans="1:220" s="14" customFormat="1" ht="74.75" customHeight="1" x14ac:dyDescent="0.15">
      <c r="A860" s="292" t="s">
        <v>12</v>
      </c>
      <c r="B860" s="293" t="s">
        <v>387</v>
      </c>
      <c r="C860" s="211"/>
      <c r="D860" s="212"/>
      <c r="E860" s="213"/>
      <c r="F860" s="214"/>
      <c r="G860" s="189"/>
      <c r="HF860" s="1"/>
      <c r="HG860" s="1"/>
      <c r="HH860" s="1"/>
      <c r="HI860" s="1"/>
      <c r="HJ860" s="1"/>
      <c r="HK860" s="1"/>
      <c r="HL860" s="1"/>
    </row>
    <row r="861" spans="1:220" s="14" customFormat="1" ht="74.75" customHeight="1" x14ac:dyDescent="0.15">
      <c r="A861" s="292"/>
      <c r="B861" s="294"/>
      <c r="C861" s="295"/>
      <c r="D861" s="295"/>
      <c r="E861" s="296"/>
      <c r="F861" s="295"/>
      <c r="G861" s="297"/>
      <c r="HF861" s="1"/>
      <c r="HG861" s="1"/>
      <c r="HH861" s="1"/>
      <c r="HI861" s="1"/>
      <c r="HJ861" s="1"/>
      <c r="HK861" s="1"/>
      <c r="HL861" s="1"/>
    </row>
    <row r="862" spans="1:220" s="14" customFormat="1" ht="74.75" customHeight="1" x14ac:dyDescent="0.15">
      <c r="A862" s="298"/>
      <c r="B862" s="99" t="s">
        <v>388</v>
      </c>
      <c r="C862" s="295"/>
      <c r="D862" s="295"/>
      <c r="E862" s="296"/>
      <c r="F862" s="295"/>
      <c r="G862" s="297"/>
      <c r="HF862" s="1"/>
      <c r="HG862" s="1"/>
      <c r="HH862" s="1"/>
      <c r="HI862" s="1"/>
      <c r="HJ862" s="1"/>
      <c r="HK862" s="1"/>
      <c r="HL862" s="1"/>
    </row>
    <row r="863" spans="1:220" s="14" customFormat="1" ht="74.75" customHeight="1" x14ac:dyDescent="0.15">
      <c r="A863" s="299">
        <v>1</v>
      </c>
      <c r="B863" s="300" t="s">
        <v>389</v>
      </c>
      <c r="C863" s="301">
        <v>1246.18</v>
      </c>
      <c r="D863" s="85" t="s">
        <v>195</v>
      </c>
      <c r="E863" s="302"/>
      <c r="F863" s="112">
        <f>IF(ISBLANK(C863),"",ROUND(C863*E863,2))</f>
        <v>0</v>
      </c>
      <c r="G863" s="88"/>
      <c r="HF863" s="1"/>
      <c r="HG863" s="1"/>
      <c r="HH863" s="1"/>
      <c r="HI863" s="1"/>
      <c r="HJ863" s="1"/>
      <c r="HK863" s="1"/>
      <c r="HL863" s="1"/>
    </row>
    <row r="864" spans="1:220" s="14" customFormat="1" ht="74.75" customHeight="1" x14ac:dyDescent="0.15">
      <c r="A864" s="303" t="s">
        <v>18</v>
      </c>
      <c r="B864" s="300" t="s">
        <v>390</v>
      </c>
      <c r="C864" s="301">
        <v>1</v>
      </c>
      <c r="D864" s="85" t="s">
        <v>46</v>
      </c>
      <c r="E864" s="302"/>
      <c r="F864" s="112">
        <f>IF(ISBLANK(C864),"",ROUND(C864*E864,2))</f>
        <v>0</v>
      </c>
      <c r="G864" s="88">
        <f>SUM(F863:F864)</f>
        <v>0</v>
      </c>
      <c r="HF864" s="1"/>
      <c r="HG864" s="1"/>
      <c r="HH864" s="1"/>
      <c r="HI864" s="1"/>
      <c r="HJ864" s="1"/>
      <c r="HK864" s="1"/>
      <c r="HL864" s="1"/>
    </row>
    <row r="865" spans="1:220" s="14" customFormat="1" ht="74.75" customHeight="1" x14ac:dyDescent="0.15">
      <c r="A865" s="98"/>
      <c r="B865" s="99" t="s">
        <v>391</v>
      </c>
      <c r="C865" s="301"/>
      <c r="D865" s="300"/>
      <c r="E865" s="302"/>
      <c r="F865" s="112" t="str">
        <f>IF(ISBLANK(C865),"",ROUND(C865*E865,2))</f>
        <v/>
      </c>
      <c r="G865" s="304"/>
      <c r="HF865" s="1"/>
      <c r="HG865" s="1"/>
      <c r="HH865" s="1"/>
      <c r="HI865" s="1"/>
      <c r="HJ865" s="1"/>
      <c r="HK865" s="1"/>
      <c r="HL865" s="1"/>
    </row>
    <row r="866" spans="1:220" s="14" customFormat="1" ht="74.75" customHeight="1" x14ac:dyDescent="0.15">
      <c r="A866" s="299">
        <f>A863+1</f>
        <v>2</v>
      </c>
      <c r="B866" s="294" t="s">
        <v>392</v>
      </c>
      <c r="C866" s="301"/>
      <c r="D866" s="300"/>
      <c r="E866" s="302"/>
      <c r="F866" s="112"/>
      <c r="G866" s="304"/>
      <c r="HF866" s="1"/>
      <c r="HG866" s="1"/>
      <c r="HH866" s="1"/>
      <c r="HI866" s="1"/>
      <c r="HJ866" s="1"/>
      <c r="HK866" s="1"/>
      <c r="HL866" s="1"/>
    </row>
    <row r="867" spans="1:220" s="14" customFormat="1" ht="74.75" customHeight="1" x14ac:dyDescent="0.15">
      <c r="A867" s="305" t="s">
        <v>35</v>
      </c>
      <c r="B867" s="300" t="s">
        <v>393</v>
      </c>
      <c r="C867" s="301">
        <v>856.65</v>
      </c>
      <c r="D867" s="85" t="s">
        <v>162</v>
      </c>
      <c r="E867" s="306"/>
      <c r="F867" s="112">
        <f t="shared" ref="F867:F874" si="36">IF(ISBLANK(C867),"",ROUND(C867*E867,2))</f>
        <v>0</v>
      </c>
      <c r="G867" s="304"/>
      <c r="HF867" s="1"/>
      <c r="HG867" s="1"/>
      <c r="HH867" s="1"/>
      <c r="HI867" s="1"/>
      <c r="HJ867" s="1"/>
      <c r="HK867" s="1"/>
      <c r="HL867" s="1"/>
    </row>
    <row r="868" spans="1:220" s="14" customFormat="1" ht="74.75" customHeight="1" x14ac:dyDescent="0.15">
      <c r="A868" s="303" t="s">
        <v>37</v>
      </c>
      <c r="B868" s="300" t="s">
        <v>394</v>
      </c>
      <c r="C868" s="307">
        <v>75.400000000000006</v>
      </c>
      <c r="D868" s="85" t="s">
        <v>162</v>
      </c>
      <c r="E868" s="308"/>
      <c r="F868" s="112">
        <f t="shared" si="36"/>
        <v>0</v>
      </c>
      <c r="G868" s="88"/>
      <c r="HF868" s="1"/>
      <c r="HG868" s="1"/>
      <c r="HH868" s="1"/>
      <c r="HI868" s="1"/>
      <c r="HJ868" s="1"/>
      <c r="HK868" s="1"/>
      <c r="HL868" s="1"/>
    </row>
    <row r="869" spans="1:220" s="14" customFormat="1" ht="74.75" customHeight="1" x14ac:dyDescent="0.15">
      <c r="A869" s="303" t="s">
        <v>73</v>
      </c>
      <c r="B869" s="300" t="s">
        <v>395</v>
      </c>
      <c r="C869" s="307">
        <v>795.39</v>
      </c>
      <c r="D869" s="85" t="s">
        <v>162</v>
      </c>
      <c r="E869" s="308"/>
      <c r="F869" s="112">
        <f t="shared" si="36"/>
        <v>0</v>
      </c>
      <c r="G869" s="88"/>
      <c r="HF869" s="1"/>
      <c r="HG869" s="1"/>
      <c r="HH869" s="1"/>
      <c r="HI869" s="1"/>
      <c r="HJ869" s="1"/>
      <c r="HK869" s="1"/>
      <c r="HL869" s="1"/>
    </row>
    <row r="870" spans="1:220" s="14" customFormat="1" ht="74.75" customHeight="1" x14ac:dyDescent="0.15">
      <c r="A870" s="303" t="s">
        <v>75</v>
      </c>
      <c r="B870" s="300" t="s">
        <v>396</v>
      </c>
      <c r="C870" s="307">
        <v>795.39</v>
      </c>
      <c r="D870" s="85" t="s">
        <v>162</v>
      </c>
      <c r="E870" s="308"/>
      <c r="F870" s="112">
        <f t="shared" si="36"/>
        <v>0</v>
      </c>
      <c r="G870" s="88"/>
      <c r="HF870" s="1"/>
      <c r="HG870" s="1"/>
      <c r="HH870" s="1"/>
      <c r="HI870" s="1"/>
      <c r="HJ870" s="1"/>
      <c r="HK870" s="1"/>
      <c r="HL870" s="1"/>
    </row>
    <row r="871" spans="1:220" s="14" customFormat="1" ht="74.75" customHeight="1" x14ac:dyDescent="0.15">
      <c r="A871" s="303" t="s">
        <v>397</v>
      </c>
      <c r="B871" s="309" t="s">
        <v>398</v>
      </c>
      <c r="C871" s="307">
        <v>1070.81</v>
      </c>
      <c r="D871" s="85" t="s">
        <v>162</v>
      </c>
      <c r="E871" s="308"/>
      <c r="F871" s="112">
        <f t="shared" si="36"/>
        <v>0</v>
      </c>
      <c r="G871" s="88"/>
      <c r="HF871" s="1"/>
      <c r="HG871" s="1"/>
      <c r="HH871" s="1"/>
      <c r="HI871" s="1"/>
      <c r="HJ871" s="1"/>
      <c r="HK871" s="1"/>
      <c r="HL871" s="1"/>
    </row>
    <row r="872" spans="1:220" s="14" customFormat="1" ht="74.75" customHeight="1" x14ac:dyDescent="0.15">
      <c r="A872" s="303" t="s">
        <v>399</v>
      </c>
      <c r="B872" s="300" t="s">
        <v>400</v>
      </c>
      <c r="C872" s="310">
        <v>2492.36</v>
      </c>
      <c r="D872" s="85" t="s">
        <v>195</v>
      </c>
      <c r="E872" s="308"/>
      <c r="F872" s="311">
        <f t="shared" si="36"/>
        <v>0</v>
      </c>
      <c r="G872" s="88">
        <f>SUM(F867:F872)</f>
        <v>0</v>
      </c>
      <c r="HF872" s="1"/>
      <c r="HG872" s="1"/>
      <c r="HH872" s="1"/>
      <c r="HI872" s="1"/>
      <c r="HJ872" s="1"/>
      <c r="HK872" s="1"/>
      <c r="HL872" s="1"/>
    </row>
    <row r="873" spans="1:220" s="14" customFormat="1" ht="74.75" customHeight="1" x14ac:dyDescent="0.15">
      <c r="A873" s="303" t="s">
        <v>470</v>
      </c>
      <c r="B873" s="300"/>
      <c r="C873" s="301"/>
      <c r="D873" s="85"/>
      <c r="E873" s="308"/>
      <c r="F873" s="112" t="str">
        <f t="shared" si="36"/>
        <v/>
      </c>
      <c r="G873" s="88"/>
      <c r="HF873" s="1"/>
      <c r="HG873" s="1"/>
      <c r="HH873" s="1"/>
      <c r="HI873" s="1"/>
      <c r="HJ873" s="1"/>
      <c r="HK873" s="1"/>
      <c r="HL873" s="1"/>
    </row>
    <row r="874" spans="1:220" s="14" customFormat="1" ht="74.75" customHeight="1" x14ac:dyDescent="0.15">
      <c r="A874" s="312"/>
      <c r="B874" s="294" t="s">
        <v>401</v>
      </c>
      <c r="C874" s="301"/>
      <c r="D874" s="85"/>
      <c r="E874" s="302"/>
      <c r="F874" s="112" t="str">
        <f t="shared" si="36"/>
        <v/>
      </c>
      <c r="G874" s="88"/>
      <c r="HF874" s="1"/>
      <c r="HG874" s="1"/>
      <c r="HH874" s="1"/>
      <c r="HI874" s="1"/>
      <c r="HJ874" s="1"/>
      <c r="HK874" s="1"/>
      <c r="HL874" s="1"/>
    </row>
    <row r="875" spans="1:220" s="14" customFormat="1" ht="74.75" customHeight="1" x14ac:dyDescent="0.15">
      <c r="A875" s="299">
        <f>A866+1</f>
        <v>3</v>
      </c>
      <c r="B875" s="294" t="s">
        <v>402</v>
      </c>
      <c r="C875" s="301"/>
      <c r="D875" s="85"/>
      <c r="E875" s="302"/>
      <c r="F875" s="112"/>
      <c r="G875" s="88"/>
      <c r="HF875" s="1"/>
      <c r="HG875" s="1"/>
      <c r="HH875" s="1"/>
      <c r="HI875" s="1"/>
      <c r="HJ875" s="1"/>
      <c r="HK875" s="1"/>
      <c r="HL875" s="1"/>
    </row>
    <row r="876" spans="1:220" s="14" customFormat="1" ht="74.75" customHeight="1" x14ac:dyDescent="0.15">
      <c r="A876" s="299" t="s">
        <v>79</v>
      </c>
      <c r="B876" s="313" t="s">
        <v>403</v>
      </c>
      <c r="C876" s="301">
        <v>429.36</v>
      </c>
      <c r="D876" s="314" t="s">
        <v>195</v>
      </c>
      <c r="E876" s="302"/>
      <c r="F876" s="112">
        <f>IF(ISBLANK(C876),"",ROUND(C876*E876,2))</f>
        <v>0</v>
      </c>
      <c r="G876" s="88"/>
      <c r="HF876" s="1"/>
      <c r="HG876" s="1"/>
      <c r="HH876" s="1"/>
      <c r="HI876" s="1"/>
      <c r="HJ876" s="1"/>
      <c r="HK876" s="1"/>
      <c r="HL876" s="1"/>
    </row>
    <row r="877" spans="1:220" s="14" customFormat="1" ht="74.75" customHeight="1" x14ac:dyDescent="0.15">
      <c r="A877" s="303" t="s">
        <v>80</v>
      </c>
      <c r="B877" s="313" t="s">
        <v>404</v>
      </c>
      <c r="C877" s="301">
        <v>816.82</v>
      </c>
      <c r="D877" s="314" t="s">
        <v>195</v>
      </c>
      <c r="E877" s="302"/>
      <c r="F877" s="112">
        <f>IF(ISBLANK(C877),"",ROUND(C877*E877,2))</f>
        <v>0</v>
      </c>
      <c r="G877" s="88"/>
      <c r="HF877" s="1"/>
      <c r="HG877" s="1"/>
      <c r="HH877" s="1"/>
      <c r="HI877" s="1"/>
      <c r="HJ877" s="1"/>
      <c r="HK877" s="1"/>
      <c r="HL877" s="1"/>
    </row>
    <row r="878" spans="1:220" s="14" customFormat="1" ht="74.75" customHeight="1" x14ac:dyDescent="0.15">
      <c r="A878" s="303" t="s">
        <v>82</v>
      </c>
      <c r="B878" s="315" t="s">
        <v>405</v>
      </c>
      <c r="C878" s="301"/>
      <c r="D878" s="314"/>
      <c r="E878" s="302"/>
      <c r="F878" s="112"/>
      <c r="G878" s="88"/>
      <c r="HF878" s="1"/>
      <c r="HG878" s="1"/>
      <c r="HH878" s="1"/>
      <c r="HI878" s="1"/>
      <c r="HJ878" s="1"/>
      <c r="HK878" s="1"/>
      <c r="HL878" s="1"/>
    </row>
    <row r="879" spans="1:220" s="14" customFormat="1" ht="74.75" customHeight="1" x14ac:dyDescent="0.15">
      <c r="A879" s="299" t="s">
        <v>100</v>
      </c>
      <c r="B879" s="313" t="s">
        <v>406</v>
      </c>
      <c r="C879" s="301">
        <v>3</v>
      </c>
      <c r="D879" s="314" t="s">
        <v>8</v>
      </c>
      <c r="E879" s="302"/>
      <c r="F879" s="112">
        <f t="shared" ref="F879:F886" si="37">IF(ISBLANK(C879),"",ROUND(C879*E879,2))</f>
        <v>0</v>
      </c>
      <c r="G879" s="88"/>
      <c r="HF879" s="1"/>
      <c r="HG879" s="1"/>
      <c r="HH879" s="1"/>
      <c r="HI879" s="1"/>
      <c r="HJ879" s="1"/>
      <c r="HK879" s="1"/>
      <c r="HL879" s="1"/>
    </row>
    <row r="880" spans="1:220" s="14" customFormat="1" ht="74.75" customHeight="1" x14ac:dyDescent="0.15">
      <c r="A880" s="303" t="s">
        <v>407</v>
      </c>
      <c r="B880" s="313" t="s">
        <v>408</v>
      </c>
      <c r="C880" s="301">
        <v>2</v>
      </c>
      <c r="D880" s="314" t="s">
        <v>8</v>
      </c>
      <c r="E880" s="302"/>
      <c r="F880" s="112">
        <f t="shared" si="37"/>
        <v>0</v>
      </c>
      <c r="G880" s="88"/>
      <c r="HF880" s="1"/>
      <c r="HG880" s="1"/>
      <c r="HH880" s="1"/>
      <c r="HI880" s="1"/>
      <c r="HJ880" s="1"/>
      <c r="HK880" s="1"/>
      <c r="HL880" s="1"/>
    </row>
    <row r="881" spans="1:220" s="14" customFormat="1" ht="74.75" customHeight="1" x14ac:dyDescent="0.15">
      <c r="A881" s="303" t="s">
        <v>409</v>
      </c>
      <c r="B881" s="313" t="s">
        <v>410</v>
      </c>
      <c r="C881" s="301">
        <v>1</v>
      </c>
      <c r="D881" s="314" t="s">
        <v>8</v>
      </c>
      <c r="E881" s="302"/>
      <c r="F881" s="112">
        <f t="shared" si="37"/>
        <v>0</v>
      </c>
      <c r="G881" s="88"/>
      <c r="HF881" s="1"/>
      <c r="HG881" s="1"/>
      <c r="HH881" s="1"/>
      <c r="HI881" s="1"/>
      <c r="HJ881" s="1"/>
      <c r="HK881" s="1"/>
      <c r="HL881" s="1"/>
    </row>
    <row r="882" spans="1:220" s="14" customFormat="1" ht="74.75" customHeight="1" x14ac:dyDescent="0.15">
      <c r="A882" s="303" t="s">
        <v>411</v>
      </c>
      <c r="B882" s="315" t="s">
        <v>412</v>
      </c>
      <c r="C882" s="301"/>
      <c r="D882" s="85"/>
      <c r="E882" s="302"/>
      <c r="F882" s="112" t="str">
        <f t="shared" si="37"/>
        <v/>
      </c>
      <c r="G882" s="88"/>
      <c r="HF882" s="1"/>
      <c r="HG882" s="1"/>
      <c r="HH882" s="1"/>
      <c r="HI882" s="1"/>
      <c r="HJ882" s="1"/>
      <c r="HK882" s="1"/>
      <c r="HL882" s="1"/>
    </row>
    <row r="883" spans="1:220" s="14" customFormat="1" ht="74.75" customHeight="1" x14ac:dyDescent="0.15">
      <c r="A883" s="299" t="s">
        <v>413</v>
      </c>
      <c r="B883" s="313" t="s">
        <v>414</v>
      </c>
      <c r="C883" s="301">
        <v>2</v>
      </c>
      <c r="D883" s="85" t="s">
        <v>8</v>
      </c>
      <c r="E883" s="302"/>
      <c r="F883" s="112">
        <f t="shared" si="37"/>
        <v>0</v>
      </c>
      <c r="G883" s="88"/>
      <c r="HF883" s="1"/>
      <c r="HG883" s="1"/>
      <c r="HH883" s="1"/>
      <c r="HI883" s="1"/>
      <c r="HJ883" s="1"/>
      <c r="HK883" s="1"/>
      <c r="HL883" s="1"/>
    </row>
    <row r="884" spans="1:220" s="14" customFormat="1" ht="74.75" customHeight="1" x14ac:dyDescent="0.15">
      <c r="A884" s="316" t="s">
        <v>415</v>
      </c>
      <c r="B884" s="313" t="s">
        <v>416</v>
      </c>
      <c r="C884" s="301">
        <v>3</v>
      </c>
      <c r="D884" s="85" t="s">
        <v>8</v>
      </c>
      <c r="E884" s="302"/>
      <c r="F884" s="112">
        <f t="shared" si="37"/>
        <v>0</v>
      </c>
      <c r="G884" s="88"/>
      <c r="HF884" s="1"/>
      <c r="HG884" s="1"/>
      <c r="HH884" s="1"/>
      <c r="HI884" s="1"/>
      <c r="HJ884" s="1"/>
      <c r="HK884" s="1"/>
      <c r="HL884" s="1"/>
    </row>
    <row r="885" spans="1:220" s="14" customFormat="1" ht="74.75" customHeight="1" x14ac:dyDescent="0.15">
      <c r="A885" s="316" t="s">
        <v>417</v>
      </c>
      <c r="B885" s="313" t="s">
        <v>418</v>
      </c>
      <c r="C885" s="301">
        <v>8</v>
      </c>
      <c r="D885" s="85" t="s">
        <v>8</v>
      </c>
      <c r="E885" s="302"/>
      <c r="F885" s="112">
        <f t="shared" si="37"/>
        <v>0</v>
      </c>
      <c r="G885" s="88"/>
      <c r="HF885" s="1"/>
      <c r="HG885" s="1"/>
      <c r="HH885" s="1"/>
      <c r="HI885" s="1"/>
      <c r="HJ885" s="1"/>
      <c r="HK885" s="1"/>
      <c r="HL885" s="1"/>
    </row>
    <row r="886" spans="1:220" s="14" customFormat="1" ht="74.75" customHeight="1" x14ac:dyDescent="0.15">
      <c r="A886" s="316" t="s">
        <v>419</v>
      </c>
      <c r="B886" s="313" t="s">
        <v>420</v>
      </c>
      <c r="C886" s="301">
        <v>3</v>
      </c>
      <c r="D886" s="85" t="s">
        <v>8</v>
      </c>
      <c r="E886" s="302"/>
      <c r="F886" s="112">
        <f t="shared" si="37"/>
        <v>0</v>
      </c>
      <c r="G886" s="88">
        <f>SUM(F875:F886)</f>
        <v>0</v>
      </c>
      <c r="HF886" s="1"/>
      <c r="HG886" s="1"/>
      <c r="HH886" s="1"/>
      <c r="HI886" s="1"/>
      <c r="HJ886" s="1"/>
      <c r="HK886" s="1"/>
      <c r="HL886" s="1"/>
    </row>
    <row r="887" spans="1:220" s="14" customFormat="1" ht="74.75" customHeight="1" x14ac:dyDescent="0.15">
      <c r="A887" s="317"/>
      <c r="B887" s="318"/>
      <c r="C887" s="319"/>
      <c r="D887" s="320"/>
      <c r="E887" s="321"/>
      <c r="F887" s="319"/>
      <c r="G887" s="130"/>
      <c r="HF887" s="1"/>
      <c r="HG887" s="1"/>
      <c r="HH887" s="1"/>
      <c r="HI887" s="1"/>
      <c r="HJ887" s="1"/>
      <c r="HK887" s="1"/>
      <c r="HL887" s="1"/>
    </row>
    <row r="888" spans="1:220" s="14" customFormat="1" ht="74.75" customHeight="1" x14ac:dyDescent="0.15">
      <c r="A888" s="299">
        <f>3+1</f>
        <v>4</v>
      </c>
      <c r="B888" s="294" t="s">
        <v>421</v>
      </c>
      <c r="C888" s="301"/>
      <c r="D888" s="85"/>
      <c r="E888" s="302"/>
      <c r="F888" s="112" t="str">
        <f>IF(ISBLANK(C888),"",ROUND(C888*E888,2))</f>
        <v/>
      </c>
      <c r="G888" s="88"/>
      <c r="HF888" s="1"/>
      <c r="HG888" s="1"/>
      <c r="HH888" s="1"/>
      <c r="HI888" s="1"/>
      <c r="HJ888" s="1"/>
      <c r="HK888" s="1"/>
      <c r="HL888" s="1"/>
    </row>
    <row r="889" spans="1:220" s="14" customFormat="1" ht="74.75" customHeight="1" x14ac:dyDescent="0.15">
      <c r="A889" s="299" t="s">
        <v>104</v>
      </c>
      <c r="B889" s="294" t="s">
        <v>402</v>
      </c>
      <c r="C889" s="301"/>
      <c r="D889" s="85"/>
      <c r="E889" s="302"/>
      <c r="F889" s="112"/>
      <c r="G889" s="88"/>
      <c r="HF889" s="1"/>
      <c r="HG889" s="1"/>
      <c r="HH889" s="1"/>
      <c r="HI889" s="1"/>
      <c r="HJ889" s="1"/>
      <c r="HK889" s="1"/>
      <c r="HL889" s="1"/>
    </row>
    <row r="890" spans="1:220" s="14" customFormat="1" ht="74.75" customHeight="1" x14ac:dyDescent="0.15">
      <c r="A890" s="303" t="s">
        <v>105</v>
      </c>
      <c r="B890" s="313" t="s">
        <v>403</v>
      </c>
      <c r="C890" s="301">
        <v>429.36</v>
      </c>
      <c r="D890" s="314" t="s">
        <v>195</v>
      </c>
      <c r="E890" s="302"/>
      <c r="F890" s="112">
        <f>IF(ISBLANK(C890),"",ROUND(C890*E890,2))</f>
        <v>0</v>
      </c>
      <c r="G890" s="88"/>
      <c r="HF890" s="1"/>
      <c r="HG890" s="1"/>
      <c r="HH890" s="1"/>
      <c r="HI890" s="1"/>
      <c r="HJ890" s="1"/>
      <c r="HK890" s="1"/>
      <c r="HL890" s="1"/>
    </row>
    <row r="891" spans="1:220" s="14" customFormat="1" ht="74.75" customHeight="1" x14ac:dyDescent="0.15">
      <c r="A891" s="303" t="s">
        <v>107</v>
      </c>
      <c r="B891" s="313" t="s">
        <v>404</v>
      </c>
      <c r="C891" s="301">
        <v>816.82</v>
      </c>
      <c r="D891" s="314" t="s">
        <v>195</v>
      </c>
      <c r="E891" s="302"/>
      <c r="F891" s="112">
        <f>IF(ISBLANK(C891),"",ROUND(C891*E891,2))</f>
        <v>0</v>
      </c>
      <c r="G891" s="88"/>
      <c r="HF891" s="1"/>
      <c r="HG891" s="1"/>
      <c r="HH891" s="1"/>
      <c r="HI891" s="1"/>
      <c r="HJ891" s="1"/>
      <c r="HK891" s="1"/>
      <c r="HL891" s="1"/>
    </row>
    <row r="892" spans="1:220" s="14" customFormat="1" ht="74.75" customHeight="1" x14ac:dyDescent="0.15">
      <c r="A892" s="299" t="s">
        <v>145</v>
      </c>
      <c r="B892" s="315" t="s">
        <v>405</v>
      </c>
      <c r="C892" s="301"/>
      <c r="D892" s="314"/>
      <c r="E892" s="302"/>
      <c r="F892" s="112"/>
      <c r="G892" s="88"/>
      <c r="HF892" s="1"/>
      <c r="HG892" s="1"/>
      <c r="HH892" s="1"/>
      <c r="HI892" s="1"/>
      <c r="HJ892" s="1"/>
      <c r="HK892" s="1"/>
      <c r="HL892" s="1"/>
    </row>
    <row r="893" spans="1:220" s="14" customFormat="1" ht="74.75" customHeight="1" x14ac:dyDescent="0.15">
      <c r="A893" s="303" t="s">
        <v>422</v>
      </c>
      <c r="B893" s="313" t="s">
        <v>406</v>
      </c>
      <c r="C893" s="301">
        <v>3</v>
      </c>
      <c r="D893" s="314" t="s">
        <v>8</v>
      </c>
      <c r="E893" s="302"/>
      <c r="F893" s="112">
        <f t="shared" ref="F893:F900" si="38">IF(ISBLANK(C893),"",ROUND(C893*E893,2))</f>
        <v>0</v>
      </c>
      <c r="G893" s="88"/>
      <c r="HF893" s="1"/>
      <c r="HG893" s="1"/>
      <c r="HH893" s="1"/>
      <c r="HI893" s="1"/>
      <c r="HJ893" s="1"/>
      <c r="HK893" s="1"/>
      <c r="HL893" s="1"/>
    </row>
    <row r="894" spans="1:220" s="14" customFormat="1" ht="74.75" customHeight="1" x14ac:dyDescent="0.15">
      <c r="A894" s="303" t="s">
        <v>423</v>
      </c>
      <c r="B894" s="313" t="s">
        <v>408</v>
      </c>
      <c r="C894" s="301">
        <v>2</v>
      </c>
      <c r="D894" s="314" t="s">
        <v>8</v>
      </c>
      <c r="E894" s="302"/>
      <c r="F894" s="112">
        <f t="shared" si="38"/>
        <v>0</v>
      </c>
      <c r="G894" s="88"/>
      <c r="HF894" s="1"/>
      <c r="HG894" s="1"/>
      <c r="HH894" s="1"/>
      <c r="HI894" s="1"/>
      <c r="HJ894" s="1"/>
      <c r="HK894" s="1"/>
      <c r="HL894" s="1"/>
    </row>
    <row r="895" spans="1:220" s="14" customFormat="1" ht="74.75" customHeight="1" x14ac:dyDescent="0.15">
      <c r="A895" s="303" t="s">
        <v>424</v>
      </c>
      <c r="B895" s="313" t="s">
        <v>410</v>
      </c>
      <c r="C895" s="301">
        <v>1</v>
      </c>
      <c r="D895" s="314" t="s">
        <v>8</v>
      </c>
      <c r="E895" s="302"/>
      <c r="F895" s="112">
        <f t="shared" si="38"/>
        <v>0</v>
      </c>
      <c r="G895" s="88"/>
      <c r="HF895" s="1"/>
      <c r="HG895" s="1"/>
      <c r="HH895" s="1"/>
      <c r="HI895" s="1"/>
      <c r="HJ895" s="1"/>
      <c r="HK895" s="1"/>
      <c r="HL895" s="1"/>
    </row>
    <row r="896" spans="1:220" s="14" customFormat="1" ht="74.75" customHeight="1" x14ac:dyDescent="0.15">
      <c r="A896" s="299" t="s">
        <v>146</v>
      </c>
      <c r="B896" s="315" t="s">
        <v>412</v>
      </c>
      <c r="C896" s="301"/>
      <c r="D896" s="85"/>
      <c r="E896" s="302"/>
      <c r="F896" s="112" t="str">
        <f t="shared" si="38"/>
        <v/>
      </c>
      <c r="G896" s="88"/>
      <c r="HF896" s="1"/>
      <c r="HG896" s="1"/>
      <c r="HH896" s="1"/>
      <c r="HI896" s="1"/>
      <c r="HJ896" s="1"/>
      <c r="HK896" s="1"/>
      <c r="HL896" s="1"/>
    </row>
    <row r="897" spans="1:220" s="14" customFormat="1" ht="74.75" customHeight="1" x14ac:dyDescent="0.15">
      <c r="A897" s="316" t="s">
        <v>425</v>
      </c>
      <c r="B897" s="313" t="s">
        <v>414</v>
      </c>
      <c r="C897" s="301">
        <v>2</v>
      </c>
      <c r="D897" s="85" t="s">
        <v>8</v>
      </c>
      <c r="E897" s="302"/>
      <c r="F897" s="112">
        <f t="shared" si="38"/>
        <v>0</v>
      </c>
      <c r="G897" s="88"/>
      <c r="HF897" s="1"/>
      <c r="HG897" s="1"/>
      <c r="HH897" s="1"/>
      <c r="HI897" s="1"/>
      <c r="HJ897" s="1"/>
      <c r="HK897" s="1"/>
      <c r="HL897" s="1"/>
    </row>
    <row r="898" spans="1:220" s="14" customFormat="1" ht="74.75" customHeight="1" x14ac:dyDescent="0.15">
      <c r="A898" s="316" t="s">
        <v>426</v>
      </c>
      <c r="B898" s="313" t="s">
        <v>416</v>
      </c>
      <c r="C898" s="301">
        <v>3</v>
      </c>
      <c r="D898" s="85" t="s">
        <v>8</v>
      </c>
      <c r="E898" s="302"/>
      <c r="F898" s="112">
        <f t="shared" si="38"/>
        <v>0</v>
      </c>
      <c r="G898" s="88"/>
      <c r="HF898" s="1"/>
      <c r="HG898" s="1"/>
      <c r="HH898" s="1"/>
      <c r="HI898" s="1"/>
      <c r="HJ898" s="1"/>
      <c r="HK898" s="1"/>
      <c r="HL898" s="1"/>
    </row>
    <row r="899" spans="1:220" s="14" customFormat="1" ht="74.75" customHeight="1" x14ac:dyDescent="0.15">
      <c r="A899" s="316" t="s">
        <v>427</v>
      </c>
      <c r="B899" s="313" t="s">
        <v>418</v>
      </c>
      <c r="C899" s="301">
        <v>8</v>
      </c>
      <c r="D899" s="85" t="s">
        <v>8</v>
      </c>
      <c r="E899" s="302"/>
      <c r="F899" s="112">
        <f t="shared" si="38"/>
        <v>0</v>
      </c>
      <c r="G899" s="88"/>
      <c r="HF899" s="1"/>
      <c r="HG899" s="1"/>
      <c r="HH899" s="1"/>
      <c r="HI899" s="1"/>
      <c r="HJ899" s="1"/>
      <c r="HK899" s="1"/>
      <c r="HL899" s="1"/>
    </row>
    <row r="900" spans="1:220" s="14" customFormat="1" ht="74.75" customHeight="1" x14ac:dyDescent="0.15">
      <c r="A900" s="316" t="s">
        <v>147</v>
      </c>
      <c r="B900" s="313" t="s">
        <v>420</v>
      </c>
      <c r="C900" s="301">
        <v>3</v>
      </c>
      <c r="D900" s="85" t="s">
        <v>8</v>
      </c>
      <c r="E900" s="302"/>
      <c r="F900" s="112">
        <f t="shared" si="38"/>
        <v>0</v>
      </c>
      <c r="G900" s="88">
        <f>SUM(F889:F900)</f>
        <v>0</v>
      </c>
      <c r="HF900" s="1"/>
      <c r="HG900" s="1"/>
      <c r="HH900" s="1"/>
      <c r="HI900" s="1"/>
      <c r="HJ900" s="1"/>
      <c r="HK900" s="1"/>
      <c r="HL900" s="1"/>
    </row>
    <row r="901" spans="1:220" s="14" customFormat="1" ht="74.75" customHeight="1" x14ac:dyDescent="0.15">
      <c r="A901" s="316"/>
      <c r="B901" s="313"/>
      <c r="C901" s="301"/>
      <c r="D901" s="85"/>
      <c r="E901" s="302"/>
      <c r="F901" s="112"/>
      <c r="G901" s="88"/>
      <c r="HF901" s="1"/>
      <c r="HG901" s="1"/>
      <c r="HH901" s="1"/>
      <c r="HI901" s="1"/>
      <c r="HJ901" s="1"/>
      <c r="HK901" s="1"/>
      <c r="HL901" s="1"/>
    </row>
    <row r="902" spans="1:220" s="14" customFormat="1" ht="74.75" customHeight="1" x14ac:dyDescent="0.15">
      <c r="A902" s="299" t="s">
        <v>149</v>
      </c>
      <c r="B902" s="294" t="s">
        <v>428</v>
      </c>
      <c r="C902" s="301">
        <v>2</v>
      </c>
      <c r="D902" s="85" t="s">
        <v>429</v>
      </c>
      <c r="E902" s="302"/>
      <c r="F902" s="112">
        <f>IF(ISBLANK(C902),"",ROUND(C902*E902,2))</f>
        <v>0</v>
      </c>
      <c r="G902" s="88">
        <f>SUM(F902)</f>
        <v>0</v>
      </c>
      <c r="HF902" s="1"/>
      <c r="HG902" s="1"/>
      <c r="HH902" s="1"/>
      <c r="HI902" s="1"/>
      <c r="HJ902" s="1"/>
      <c r="HK902" s="1"/>
      <c r="HL902" s="1"/>
    </row>
    <row r="903" spans="1:220" s="14" customFormat="1" ht="74.75" customHeight="1" x14ac:dyDescent="0.15">
      <c r="A903" s="322"/>
      <c r="B903" s="323"/>
      <c r="C903" s="301"/>
      <c r="D903" s="314"/>
      <c r="E903" s="302"/>
      <c r="F903" s="112"/>
      <c r="G903" s="88"/>
      <c r="HF903" s="1"/>
      <c r="HG903" s="1"/>
      <c r="HH903" s="1"/>
      <c r="HI903" s="1"/>
      <c r="HJ903" s="1"/>
      <c r="HK903" s="1"/>
      <c r="HL903" s="1"/>
    </row>
    <row r="904" spans="1:220" s="14" customFormat="1" ht="74.75" customHeight="1" x14ac:dyDescent="0.15">
      <c r="A904" s="299" t="s">
        <v>430</v>
      </c>
      <c r="B904" s="294" t="s">
        <v>431</v>
      </c>
      <c r="C904" s="301">
        <v>1.1000000000000001</v>
      </c>
      <c r="D904" s="85" t="s">
        <v>162</v>
      </c>
      <c r="E904" s="302"/>
      <c r="F904" s="112">
        <f>IF(ISBLANK(C904),"",ROUND(C904*E904,2))</f>
        <v>0</v>
      </c>
      <c r="G904" s="88">
        <f>SUM(F904)</f>
        <v>0</v>
      </c>
      <c r="HF904" s="1"/>
      <c r="HG904" s="1"/>
      <c r="HH904" s="1"/>
      <c r="HI904" s="1"/>
      <c r="HJ904" s="1"/>
      <c r="HK904" s="1"/>
      <c r="HL904" s="1"/>
    </row>
    <row r="905" spans="1:220" s="14" customFormat="1" ht="74.75" customHeight="1" x14ac:dyDescent="0.15">
      <c r="A905" s="322"/>
      <c r="B905" s="323"/>
      <c r="C905" s="301"/>
      <c r="D905" s="314"/>
      <c r="E905" s="302"/>
      <c r="F905" s="112"/>
      <c r="G905" s="88"/>
      <c r="HF905" s="1"/>
      <c r="HG905" s="1"/>
      <c r="HH905" s="1"/>
      <c r="HI905" s="1"/>
      <c r="HJ905" s="1"/>
      <c r="HK905" s="1"/>
      <c r="HL905" s="1"/>
    </row>
    <row r="906" spans="1:220" s="14" customFormat="1" ht="74.75" customHeight="1" x14ac:dyDescent="0.15">
      <c r="A906" s="299" t="s">
        <v>432</v>
      </c>
      <c r="B906" s="294" t="s">
        <v>471</v>
      </c>
      <c r="C906" s="301">
        <v>1</v>
      </c>
      <c r="D906" s="85" t="s">
        <v>46</v>
      </c>
      <c r="E906" s="302"/>
      <c r="F906" s="112">
        <f>IF(ISBLANK(C906),"",ROUND(C906*E906,2))</f>
        <v>0</v>
      </c>
      <c r="G906" s="88">
        <f>SUM(F906)</f>
        <v>0</v>
      </c>
      <c r="HF906" s="1"/>
      <c r="HG906" s="1"/>
      <c r="HH906" s="1"/>
      <c r="HI906" s="1"/>
      <c r="HJ906" s="1"/>
      <c r="HK906" s="1"/>
      <c r="HL906" s="1"/>
    </row>
    <row r="907" spans="1:220" s="14" customFormat="1" ht="74.75" customHeight="1" x14ac:dyDescent="0.15">
      <c r="A907" s="322"/>
      <c r="B907" s="323"/>
      <c r="C907" s="301"/>
      <c r="D907" s="314"/>
      <c r="E907" s="302"/>
      <c r="F907" s="112"/>
      <c r="G907" s="88"/>
      <c r="HF907" s="1"/>
      <c r="HG907" s="1"/>
      <c r="HH907" s="1"/>
      <c r="HI907" s="1"/>
      <c r="HJ907" s="1"/>
      <c r="HK907" s="1"/>
      <c r="HL907" s="1"/>
    </row>
    <row r="908" spans="1:220" s="14" customFormat="1" ht="74.75" customHeight="1" x14ac:dyDescent="0.15">
      <c r="A908" s="324" t="s">
        <v>433</v>
      </c>
      <c r="B908" s="294" t="s">
        <v>434</v>
      </c>
      <c r="C908" s="301"/>
      <c r="D908" s="314"/>
      <c r="E908" s="302"/>
      <c r="F908" s="112"/>
      <c r="G908" s="88"/>
      <c r="HF908" s="1"/>
      <c r="HG908" s="1"/>
      <c r="HH908" s="1"/>
      <c r="HI908" s="1"/>
      <c r="HJ908" s="1"/>
      <c r="HK908" s="1"/>
      <c r="HL908" s="1"/>
    </row>
    <row r="909" spans="1:220" s="14" customFormat="1" ht="74.75" customHeight="1" x14ac:dyDescent="0.15">
      <c r="A909" s="322" t="s">
        <v>435</v>
      </c>
      <c r="B909" s="267" t="s">
        <v>436</v>
      </c>
      <c r="C909" s="301">
        <f>C876</f>
        <v>429.36</v>
      </c>
      <c r="D909" s="314" t="s">
        <v>195</v>
      </c>
      <c r="E909" s="302"/>
      <c r="F909" s="112">
        <f>IF(ISBLANK(C909),"",ROUND(C909*E909,2))</f>
        <v>0</v>
      </c>
      <c r="G909" s="88"/>
      <c r="HF909" s="1"/>
      <c r="HG909" s="1"/>
      <c r="HH909" s="1"/>
      <c r="HI909" s="1"/>
      <c r="HJ909" s="1"/>
      <c r="HK909" s="1"/>
      <c r="HL909" s="1"/>
    </row>
    <row r="910" spans="1:220" s="14" customFormat="1" ht="74.75" customHeight="1" x14ac:dyDescent="0.15">
      <c r="A910" s="322" t="s">
        <v>437</v>
      </c>
      <c r="B910" s="267" t="s">
        <v>438</v>
      </c>
      <c r="C910" s="301">
        <f>C891</f>
        <v>816.82</v>
      </c>
      <c r="D910" s="314" t="s">
        <v>195</v>
      </c>
      <c r="E910" s="302"/>
      <c r="F910" s="112">
        <f>IF(ISBLANK(C910),"",ROUND(C910*E910,2))</f>
        <v>0</v>
      </c>
      <c r="G910" s="88">
        <f>SUM(F909:F910)</f>
        <v>0</v>
      </c>
      <c r="HF910" s="1"/>
      <c r="HG910" s="1"/>
      <c r="HH910" s="1"/>
      <c r="HI910" s="1"/>
      <c r="HJ910" s="1"/>
      <c r="HK910" s="1"/>
      <c r="HL910" s="1"/>
    </row>
    <row r="911" spans="1:220" s="14" customFormat="1" ht="74.75" customHeight="1" x14ac:dyDescent="0.15">
      <c r="A911" s="322"/>
      <c r="B911" s="323"/>
      <c r="C911" s="301"/>
      <c r="D911" s="314"/>
      <c r="E911" s="302"/>
      <c r="F911" s="112"/>
      <c r="G911" s="325"/>
      <c r="HF911" s="1"/>
      <c r="HG911" s="1"/>
      <c r="HH911" s="1"/>
      <c r="HI911" s="1"/>
      <c r="HJ911" s="1"/>
      <c r="HK911" s="1"/>
      <c r="HL911" s="1"/>
    </row>
    <row r="912" spans="1:220" s="14" customFormat="1" ht="74.75" customHeight="1" x14ac:dyDescent="0.15">
      <c r="A912" s="324" t="s">
        <v>439</v>
      </c>
      <c r="B912" s="294" t="s">
        <v>440</v>
      </c>
      <c r="C912" s="301"/>
      <c r="D912" s="314"/>
      <c r="E912" s="302"/>
      <c r="F912" s="112"/>
      <c r="G912" s="88"/>
      <c r="HF912" s="1"/>
      <c r="HG912" s="1"/>
      <c r="HH912" s="1"/>
      <c r="HI912" s="1"/>
      <c r="HJ912" s="1"/>
      <c r="HK912" s="1"/>
      <c r="HL912" s="1"/>
    </row>
    <row r="913" spans="1:220" s="14" customFormat="1" ht="74.75" customHeight="1" x14ac:dyDescent="0.15">
      <c r="A913" s="322" t="s">
        <v>441</v>
      </c>
      <c r="B913" s="267" t="s">
        <v>436</v>
      </c>
      <c r="C913" s="301">
        <v>418.63</v>
      </c>
      <c r="D913" s="314" t="s">
        <v>195</v>
      </c>
      <c r="E913" s="302"/>
      <c r="F913" s="112">
        <f>IF(ISBLANK(C913),"",ROUND(C913*E913,2))</f>
        <v>0</v>
      </c>
      <c r="G913" s="88"/>
      <c r="HF913" s="1"/>
      <c r="HG913" s="1"/>
      <c r="HH913" s="1"/>
      <c r="HI913" s="1"/>
      <c r="HJ913" s="1"/>
      <c r="HK913" s="1"/>
      <c r="HL913" s="1"/>
    </row>
    <row r="914" spans="1:220" s="14" customFormat="1" ht="74.75" customHeight="1" x14ac:dyDescent="0.15">
      <c r="A914" s="322" t="s">
        <v>442</v>
      </c>
      <c r="B914" s="267" t="s">
        <v>438</v>
      </c>
      <c r="C914" s="301">
        <v>803.21</v>
      </c>
      <c r="D914" s="314" t="s">
        <v>195</v>
      </c>
      <c r="E914" s="302"/>
      <c r="F914" s="112">
        <f>IF(ISBLANK(C914),"",ROUND(C914*E914,2))</f>
        <v>0</v>
      </c>
      <c r="G914" s="88">
        <f>SUM(F913:F914)</f>
        <v>0</v>
      </c>
      <c r="HF914" s="1"/>
      <c r="HG914" s="1"/>
      <c r="HH914" s="1"/>
      <c r="HI914" s="1"/>
      <c r="HJ914" s="1"/>
      <c r="HK914" s="1"/>
      <c r="HL914" s="1"/>
    </row>
    <row r="915" spans="1:220" s="14" customFormat="1" ht="74.75" customHeight="1" x14ac:dyDescent="0.2">
      <c r="A915" s="326"/>
      <c r="B915" s="327"/>
      <c r="C915" s="328"/>
      <c r="D915" s="329"/>
      <c r="E915" s="330"/>
      <c r="F915" s="331"/>
      <c r="G915" s="332"/>
      <c r="HF915" s="1"/>
      <c r="HG915" s="1"/>
      <c r="HH915" s="1"/>
      <c r="HI915" s="1"/>
      <c r="HJ915" s="1"/>
      <c r="HK915" s="1"/>
      <c r="HL915" s="1"/>
    </row>
    <row r="916" spans="1:220" s="14" customFormat="1" ht="74.75" customHeight="1" x14ac:dyDescent="0.15">
      <c r="A916" s="299" t="s">
        <v>443</v>
      </c>
      <c r="B916" s="315" t="s">
        <v>444</v>
      </c>
      <c r="C916" s="311">
        <v>769.18</v>
      </c>
      <c r="D916" s="314" t="s">
        <v>159</v>
      </c>
      <c r="E916" s="311"/>
      <c r="F916" s="333">
        <f>+C916*E916</f>
        <v>0</v>
      </c>
      <c r="G916" s="334">
        <f>+F916</f>
        <v>0</v>
      </c>
      <c r="HF916" s="1"/>
      <c r="HG916" s="1"/>
      <c r="HH916" s="1"/>
      <c r="HI916" s="1"/>
      <c r="HJ916" s="1"/>
      <c r="HK916" s="1"/>
      <c r="HL916" s="1"/>
    </row>
    <row r="917" spans="1:220" s="14" customFormat="1" ht="74.75" customHeight="1" x14ac:dyDescent="0.2">
      <c r="A917" s="326"/>
      <c r="B917" s="327"/>
      <c r="C917" s="328"/>
      <c r="D917" s="329"/>
      <c r="E917" s="330"/>
      <c r="F917" s="331"/>
      <c r="G917" s="332"/>
      <c r="HF917" s="1"/>
      <c r="HG917" s="1"/>
      <c r="HH917" s="1"/>
      <c r="HI917" s="1"/>
      <c r="HJ917" s="1"/>
      <c r="HK917" s="1"/>
      <c r="HL917" s="1"/>
    </row>
    <row r="918" spans="1:220" s="14" customFormat="1" ht="74.75" customHeight="1" x14ac:dyDescent="0.15">
      <c r="A918" s="98" t="s">
        <v>445</v>
      </c>
      <c r="B918" s="335" t="s">
        <v>446</v>
      </c>
      <c r="C918" s="84"/>
      <c r="D918" s="85"/>
      <c r="E918" s="86"/>
      <c r="F918" s="87"/>
      <c r="G918" s="88"/>
      <c r="HF918" s="1"/>
      <c r="HG918" s="1"/>
      <c r="HH918" s="1"/>
      <c r="HI918" s="1"/>
      <c r="HJ918" s="1"/>
      <c r="HK918" s="1"/>
      <c r="HL918" s="1"/>
    </row>
    <row r="919" spans="1:220" s="14" customFormat="1" ht="74.75" customHeight="1" x14ac:dyDescent="0.15">
      <c r="A919" s="312" t="s">
        <v>447</v>
      </c>
      <c r="B919" s="300" t="s">
        <v>448</v>
      </c>
      <c r="C919" s="84">
        <v>1246.18</v>
      </c>
      <c r="D919" s="85" t="s">
        <v>195</v>
      </c>
      <c r="E919" s="86"/>
      <c r="F919" s="87">
        <f>C919*E919</f>
        <v>0</v>
      </c>
      <c r="G919" s="88"/>
      <c r="HF919" s="1"/>
      <c r="HG919" s="1"/>
      <c r="HH919" s="1"/>
      <c r="HI919" s="1"/>
      <c r="HJ919" s="1"/>
      <c r="HK919" s="1"/>
      <c r="HL919" s="1"/>
    </row>
    <row r="920" spans="1:220" s="14" customFormat="1" ht="74.75" customHeight="1" x14ac:dyDescent="0.15">
      <c r="A920" s="312" t="s">
        <v>449</v>
      </c>
      <c r="B920" s="300" t="s">
        <v>450</v>
      </c>
      <c r="C920" s="84">
        <v>5</v>
      </c>
      <c r="D920" s="85" t="s">
        <v>8</v>
      </c>
      <c r="E920" s="86"/>
      <c r="F920" s="87">
        <f>C920*E920</f>
        <v>0</v>
      </c>
      <c r="G920" s="88">
        <f>SUM(F919:F920)</f>
        <v>0</v>
      </c>
      <c r="HF920" s="1"/>
      <c r="HG920" s="1"/>
      <c r="HH920" s="1"/>
      <c r="HI920" s="1"/>
      <c r="HJ920" s="1"/>
      <c r="HK920" s="1"/>
      <c r="HL920" s="1"/>
    </row>
    <row r="921" spans="1:220" s="14" customFormat="1" ht="74.75" customHeight="1" x14ac:dyDescent="0.15">
      <c r="A921" s="336"/>
      <c r="B921" s="337"/>
      <c r="C921" s="338"/>
      <c r="D921" s="339"/>
      <c r="E921" s="155"/>
      <c r="F921" s="340"/>
      <c r="G921" s="341"/>
      <c r="HF921" s="1"/>
      <c r="HG921" s="1"/>
      <c r="HH921" s="1"/>
      <c r="HI921" s="1"/>
      <c r="HJ921" s="1"/>
      <c r="HK921" s="1"/>
      <c r="HL921" s="1"/>
    </row>
    <row r="922" spans="1:220" s="14" customFormat="1" ht="74.75" customHeight="1" x14ac:dyDescent="0.15">
      <c r="A922" s="312"/>
      <c r="B922" s="272" t="s">
        <v>451</v>
      </c>
      <c r="C922" s="84"/>
      <c r="D922" s="85"/>
      <c r="E922" s="86"/>
      <c r="F922" s="87"/>
      <c r="G922" s="277">
        <f>SUM(G861:G921)</f>
        <v>0</v>
      </c>
      <c r="HF922" s="1"/>
      <c r="HG922" s="1"/>
      <c r="HH922" s="1"/>
      <c r="HI922" s="1"/>
      <c r="HJ922" s="1"/>
      <c r="HK922" s="1"/>
      <c r="HL922" s="1"/>
    </row>
    <row r="923" spans="1:220" s="14" customFormat="1" ht="74.75" customHeight="1" x14ac:dyDescent="0.15">
      <c r="A923" s="205"/>
      <c r="B923" s="342" t="s">
        <v>472</v>
      </c>
      <c r="C923" s="206"/>
      <c r="D923" s="207"/>
      <c r="E923" s="208"/>
      <c r="F923" s="209"/>
      <c r="HF923" s="1"/>
      <c r="HG923" s="1"/>
      <c r="HH923" s="1"/>
      <c r="HI923" s="1"/>
      <c r="HJ923" s="1"/>
      <c r="HK923" s="1"/>
      <c r="HL923" s="1"/>
    </row>
    <row r="924" spans="1:220" s="9" customFormat="1" ht="22.5" customHeight="1" x14ac:dyDescent="0.15">
      <c r="A924" s="343"/>
      <c r="B924" s="344"/>
      <c r="C924" s="345"/>
      <c r="D924" s="346"/>
      <c r="E924" s="347"/>
      <c r="F924" s="348"/>
      <c r="G924" s="349"/>
    </row>
    <row r="925" spans="1:220" s="9" customFormat="1" ht="22.5" customHeight="1" x14ac:dyDescent="0.15">
      <c r="A925" s="15"/>
      <c r="B925" s="16" t="s">
        <v>452</v>
      </c>
      <c r="C925" s="17"/>
      <c r="D925" s="17"/>
      <c r="E925" s="17"/>
      <c r="F925" s="17"/>
      <c r="G925" s="13">
        <f>SUM(G11:G924)</f>
        <v>0</v>
      </c>
      <c r="H925" s="18"/>
    </row>
    <row r="926" spans="1:220" s="9" customFormat="1" ht="22.5" customHeight="1" x14ac:dyDescent="0.15">
      <c r="A926" s="19"/>
      <c r="B926" s="20" t="s">
        <v>453</v>
      </c>
      <c r="C926" s="21"/>
      <c r="D926" s="22"/>
      <c r="E926" s="23"/>
      <c r="F926" s="24"/>
      <c r="G926" s="25">
        <f>SUM(F10:F924)</f>
        <v>0</v>
      </c>
      <c r="H926" s="26"/>
    </row>
    <row r="927" spans="1:220" s="9" customFormat="1" ht="22.5" customHeight="1" x14ac:dyDescent="0.15">
      <c r="A927" s="27"/>
      <c r="B927" s="28"/>
      <c r="C927" s="29"/>
      <c r="D927" s="30"/>
      <c r="E927" s="29"/>
      <c r="F927" s="29"/>
      <c r="G927" s="31"/>
    </row>
    <row r="928" spans="1:220" s="9" customFormat="1" ht="22.5" customHeight="1" x14ac:dyDescent="0.15">
      <c r="A928" s="32"/>
      <c r="B928" s="33" t="s">
        <v>454</v>
      </c>
      <c r="C928" s="34"/>
      <c r="D928" s="35">
        <v>0.1</v>
      </c>
      <c r="E928" s="36"/>
      <c r="F928" s="36">
        <f>D928*G926</f>
        <v>0</v>
      </c>
      <c r="G928" s="37"/>
    </row>
    <row r="929" spans="1:11" s="9" customFormat="1" ht="22.5" customHeight="1" x14ac:dyDescent="0.15">
      <c r="A929" s="32"/>
      <c r="B929" s="33" t="s">
        <v>455</v>
      </c>
      <c r="C929" s="34"/>
      <c r="D929" s="35">
        <v>2.5000000000000001E-2</v>
      </c>
      <c r="E929" s="36"/>
      <c r="F929" s="36">
        <f>D929*G926</f>
        <v>0</v>
      </c>
      <c r="G929" s="37"/>
    </row>
    <row r="930" spans="1:11" s="9" customFormat="1" ht="22.5" customHeight="1" x14ac:dyDescent="0.15">
      <c r="A930" s="32"/>
      <c r="B930" s="33" t="s">
        <v>456</v>
      </c>
      <c r="C930" s="34"/>
      <c r="D930" s="35">
        <v>5.3499999999999999E-2</v>
      </c>
      <c r="E930" s="36"/>
      <c r="F930" s="36">
        <f>D930*G926</f>
        <v>0</v>
      </c>
      <c r="G930" s="37"/>
    </row>
    <row r="931" spans="1:11" s="9" customFormat="1" ht="22.5" customHeight="1" x14ac:dyDescent="0.15">
      <c r="A931" s="32"/>
      <c r="B931" s="33" t="s">
        <v>457</v>
      </c>
      <c r="C931" s="34"/>
      <c r="D931" s="35">
        <v>0.02</v>
      </c>
      <c r="E931" s="36"/>
      <c r="F931" s="36">
        <f>D931*G926</f>
        <v>0</v>
      </c>
      <c r="G931" s="37"/>
    </row>
    <row r="932" spans="1:11" s="9" customFormat="1" ht="22.5" customHeight="1" x14ac:dyDescent="0.15">
      <c r="A932" s="32"/>
      <c r="B932" s="33" t="s">
        <v>458</v>
      </c>
      <c r="C932" s="34"/>
      <c r="D932" s="35">
        <v>0.01</v>
      </c>
      <c r="E932" s="36"/>
      <c r="F932" s="36">
        <f>D932*G926</f>
        <v>0</v>
      </c>
      <c r="G932" s="37"/>
    </row>
    <row r="933" spans="1:11" s="9" customFormat="1" ht="22.5" customHeight="1" x14ac:dyDescent="0.15">
      <c r="A933" s="32"/>
      <c r="B933" s="33" t="s">
        <v>459</v>
      </c>
      <c r="C933" s="34"/>
      <c r="D933" s="35">
        <v>0.05</v>
      </c>
      <c r="E933" s="36"/>
      <c r="F933" s="36">
        <f>D933*G926</f>
        <v>0</v>
      </c>
      <c r="G933" s="37"/>
      <c r="I933" s="38"/>
      <c r="K933" s="39"/>
    </row>
    <row r="934" spans="1:11" s="9" customFormat="1" ht="22.5" customHeight="1" x14ac:dyDescent="0.15">
      <c r="A934" s="32"/>
      <c r="B934" s="33"/>
      <c r="C934" s="34"/>
      <c r="D934" s="40"/>
      <c r="E934" s="36"/>
      <c r="F934" s="36"/>
      <c r="G934" s="41"/>
      <c r="H934" s="39"/>
      <c r="I934" s="38"/>
      <c r="K934" s="39"/>
    </row>
    <row r="935" spans="1:11" s="9" customFormat="1" ht="22.5" customHeight="1" x14ac:dyDescent="0.15">
      <c r="A935" s="42"/>
      <c r="B935" s="43" t="s">
        <v>460</v>
      </c>
      <c r="C935" s="44"/>
      <c r="D935" s="45"/>
      <c r="E935" s="46"/>
      <c r="F935" s="46"/>
      <c r="G935" s="47">
        <f>SUM(F928:F933)</f>
        <v>0</v>
      </c>
    </row>
    <row r="936" spans="1:11" s="9" customFormat="1" ht="22.5" customHeight="1" x14ac:dyDescent="0.15">
      <c r="A936" s="48"/>
      <c r="B936" s="49"/>
      <c r="C936" s="50"/>
      <c r="D936" s="51"/>
      <c r="E936" s="52"/>
      <c r="F936" s="52"/>
      <c r="G936" s="53"/>
    </row>
    <row r="937" spans="1:11" s="9" customFormat="1" ht="22.5" customHeight="1" x14ac:dyDescent="0.15">
      <c r="A937" s="42"/>
      <c r="B937" s="43" t="s">
        <v>461</v>
      </c>
      <c r="C937" s="44"/>
      <c r="D937" s="45"/>
      <c r="E937" s="46"/>
      <c r="F937" s="46"/>
      <c r="G937" s="47">
        <f>+G935+G926</f>
        <v>0</v>
      </c>
    </row>
    <row r="938" spans="1:11" s="9" customFormat="1" ht="22.5" customHeight="1" x14ac:dyDescent="0.15">
      <c r="A938" s="48"/>
      <c r="B938" s="49"/>
      <c r="C938" s="50"/>
      <c r="D938" s="51"/>
      <c r="E938" s="52"/>
      <c r="F938" s="52"/>
      <c r="G938" s="53"/>
    </row>
    <row r="939" spans="1:11" s="9" customFormat="1" ht="26.25" customHeight="1" x14ac:dyDescent="0.15">
      <c r="A939" s="42"/>
      <c r="B939" s="43" t="s">
        <v>462</v>
      </c>
      <c r="C939" s="44"/>
      <c r="D939" s="54">
        <v>0.03</v>
      </c>
      <c r="E939" s="46"/>
      <c r="F939" s="46"/>
      <c r="G939" s="47">
        <f>+G935*D939</f>
        <v>0</v>
      </c>
    </row>
    <row r="940" spans="1:11" s="9" customFormat="1" ht="24.75" customHeight="1" x14ac:dyDescent="0.15">
      <c r="A940" s="48"/>
      <c r="B940" s="49"/>
      <c r="C940" s="50"/>
      <c r="D940" s="51"/>
      <c r="E940" s="52"/>
      <c r="F940" s="52"/>
      <c r="G940" s="53"/>
    </row>
    <row r="941" spans="1:11" s="9" customFormat="1" ht="24.75" customHeight="1" x14ac:dyDescent="0.15">
      <c r="A941" s="42"/>
      <c r="B941" s="43" t="s">
        <v>463</v>
      </c>
      <c r="C941" s="44"/>
      <c r="D941" s="54">
        <v>0.06</v>
      </c>
      <c r="E941" s="46"/>
      <c r="F941" s="46"/>
      <c r="G941" s="47">
        <f>D941*G926</f>
        <v>0</v>
      </c>
    </row>
    <row r="942" spans="1:11" s="9" customFormat="1" ht="24.75" customHeight="1" x14ac:dyDescent="0.15">
      <c r="A942" s="55"/>
      <c r="B942" s="56"/>
      <c r="C942" s="57"/>
      <c r="D942" s="58"/>
      <c r="E942" s="59"/>
      <c r="F942" s="59"/>
      <c r="G942" s="60"/>
    </row>
    <row r="943" spans="1:11" s="9" customFormat="1" ht="24.75" customHeight="1" x14ac:dyDescent="0.15">
      <c r="A943" s="61"/>
      <c r="B943" s="62" t="s">
        <v>464</v>
      </c>
      <c r="C943" s="63"/>
      <c r="D943" s="64">
        <f>1/1000</f>
        <v>1E-3</v>
      </c>
      <c r="E943" s="65"/>
      <c r="F943" s="65"/>
      <c r="G943" s="66">
        <f>D943*G926</f>
        <v>0</v>
      </c>
    </row>
    <row r="944" spans="1:11" s="9" customFormat="1" ht="24.75" customHeight="1" x14ac:dyDescent="0.15">
      <c r="A944" s="48"/>
      <c r="B944" s="49"/>
      <c r="C944" s="50"/>
      <c r="D944" s="51"/>
      <c r="E944" s="52"/>
      <c r="F944" s="52"/>
      <c r="G944" s="53"/>
    </row>
    <row r="945" spans="1:7" s="9" customFormat="1" ht="24.75" customHeight="1" x14ac:dyDescent="0.15">
      <c r="A945" s="42"/>
      <c r="B945" s="43" t="s">
        <v>465</v>
      </c>
      <c r="C945" s="44"/>
      <c r="D945" s="54">
        <v>0.05</v>
      </c>
      <c r="E945" s="46"/>
      <c r="F945" s="46"/>
      <c r="G945" s="47">
        <f>D945*G926</f>
        <v>0</v>
      </c>
    </row>
    <row r="946" spans="1:7" s="9" customFormat="1" ht="24.75" customHeight="1" x14ac:dyDescent="0.15">
      <c r="A946" s="48"/>
      <c r="B946" s="49"/>
      <c r="C946" s="50"/>
      <c r="D946" s="67"/>
      <c r="E946" s="52"/>
      <c r="F946" s="52"/>
      <c r="G946" s="53"/>
    </row>
    <row r="947" spans="1:7" s="9" customFormat="1" ht="39" customHeight="1" x14ac:dyDescent="0.15">
      <c r="A947" s="42"/>
      <c r="B947" s="68" t="s">
        <v>466</v>
      </c>
      <c r="C947" s="44"/>
      <c r="D947" s="54">
        <v>0.18</v>
      </c>
      <c r="E947" s="46"/>
      <c r="F947" s="46"/>
      <c r="G947" s="47">
        <f>D947*F928</f>
        <v>0</v>
      </c>
    </row>
    <row r="948" spans="1:7" s="9" customFormat="1" ht="24.75" customHeight="1" x14ac:dyDescent="0.15">
      <c r="A948" s="48"/>
      <c r="B948" s="49"/>
      <c r="C948" s="50"/>
      <c r="D948" s="67"/>
      <c r="E948" s="52"/>
      <c r="F948" s="52"/>
      <c r="G948" s="53"/>
    </row>
    <row r="949" spans="1:7" s="9" customFormat="1" ht="24.75" customHeight="1" x14ac:dyDescent="0.15">
      <c r="A949" s="42"/>
      <c r="B949" s="43" t="s">
        <v>467</v>
      </c>
      <c r="C949" s="44"/>
      <c r="D949" s="69"/>
      <c r="E949" s="46"/>
      <c r="F949" s="46"/>
      <c r="G949" s="47">
        <f>G937+G939+G941+G945+G947+G943</f>
        <v>0</v>
      </c>
    </row>
    <row r="950" spans="1:7" s="9" customFormat="1" ht="24.75" customHeight="1" thickTop="1" x14ac:dyDescent="0.15">
      <c r="A950" s="70"/>
      <c r="B950" s="71"/>
      <c r="C950" s="72"/>
      <c r="D950" s="72"/>
      <c r="E950" s="72"/>
      <c r="F950" s="72"/>
      <c r="G950" s="72"/>
    </row>
    <row r="951" spans="1:7" s="9" customFormat="1" ht="19.5" customHeight="1" x14ac:dyDescent="0.15">
      <c r="A951" s="1"/>
      <c r="B951" s="1"/>
      <c r="C951" s="1"/>
      <c r="D951" s="1"/>
      <c r="E951" s="8"/>
      <c r="F951" s="1"/>
      <c r="G951" s="2"/>
    </row>
    <row r="952" spans="1:7" s="9" customFormat="1" ht="23.25" customHeight="1" x14ac:dyDescent="0.15">
      <c r="A952" s="1"/>
      <c r="B952" s="1"/>
      <c r="C952" s="1"/>
      <c r="D952" s="1"/>
      <c r="E952" s="8"/>
      <c r="F952" s="1"/>
      <c r="G952" s="2"/>
    </row>
    <row r="953" spans="1:7" s="9" customFormat="1" ht="39" customHeight="1" x14ac:dyDescent="0.15">
      <c r="A953" s="1"/>
      <c r="B953" s="1"/>
      <c r="C953" s="1"/>
      <c r="D953" s="1"/>
      <c r="E953" s="8"/>
      <c r="F953" s="1"/>
      <c r="G953" s="2"/>
    </row>
    <row r="954" spans="1:7" s="9" customFormat="1" x14ac:dyDescent="0.15">
      <c r="A954" s="1"/>
      <c r="B954" s="1"/>
      <c r="C954" s="1"/>
      <c r="D954" s="1"/>
      <c r="E954" s="8"/>
      <c r="F954" s="1"/>
      <c r="G954" s="2"/>
    </row>
    <row r="955" spans="1:7" s="9" customFormat="1" ht="46.5" customHeight="1" x14ac:dyDescent="0.15">
      <c r="A955" s="1"/>
      <c r="B955" s="1"/>
      <c r="C955" s="1"/>
      <c r="D955" s="1"/>
      <c r="E955" s="1"/>
      <c r="F955" s="1"/>
      <c r="G955" s="2"/>
    </row>
    <row r="956" spans="1:7" s="9" customFormat="1" ht="44.25" customHeight="1" x14ac:dyDescent="0.15">
      <c r="A956" s="1"/>
      <c r="B956" s="1"/>
      <c r="C956" s="1"/>
      <c r="D956" s="1"/>
      <c r="E956" s="1"/>
      <c r="F956" s="1"/>
      <c r="G956" s="2"/>
    </row>
    <row r="957" spans="1:7" s="9" customFormat="1" ht="19.5" customHeight="1" x14ac:dyDescent="0.15">
      <c r="A957" s="1"/>
      <c r="B957" s="1"/>
      <c r="C957" s="1"/>
      <c r="D957" s="1"/>
      <c r="E957" s="1"/>
      <c r="F957" s="1"/>
      <c r="G957" s="2"/>
    </row>
    <row r="958" spans="1:7" s="9" customFormat="1" ht="19.5" customHeight="1" x14ac:dyDescent="0.15">
      <c r="A958" s="1"/>
      <c r="B958" s="1"/>
      <c r="C958" s="1"/>
      <c r="D958" s="1"/>
      <c r="E958" s="1"/>
      <c r="F958" s="1"/>
      <c r="G958" s="2"/>
    </row>
    <row r="959" spans="1:7" s="9" customFormat="1" ht="23.25" customHeight="1" x14ac:dyDescent="0.15">
      <c r="A959" s="1"/>
      <c r="B959" s="1"/>
      <c r="C959" s="1"/>
      <c r="D959" s="1"/>
      <c r="E959" s="1"/>
      <c r="F959" s="1"/>
      <c r="G959" s="2"/>
    </row>
    <row r="960" spans="1:7" s="9" customFormat="1" x14ac:dyDescent="0.15">
      <c r="A960" s="1"/>
      <c r="B960" s="1"/>
      <c r="C960" s="1"/>
      <c r="D960" s="1"/>
      <c r="E960" s="1"/>
      <c r="F960" s="1"/>
      <c r="G960" s="2"/>
    </row>
    <row r="961" spans="1:7" s="9" customFormat="1" ht="19.5" customHeight="1" x14ac:dyDescent="0.15">
      <c r="A961" s="1"/>
      <c r="B961" s="1"/>
      <c r="C961" s="1"/>
      <c r="D961" s="1"/>
      <c r="E961" s="1"/>
      <c r="F961" s="1"/>
      <c r="G961" s="2"/>
    </row>
    <row r="962" spans="1:7" s="9" customFormat="1" ht="42" customHeight="1" x14ac:dyDescent="0.15">
      <c r="A962" s="1"/>
      <c r="B962" s="1"/>
      <c r="C962" s="1"/>
      <c r="D962" s="1"/>
      <c r="E962" s="1"/>
      <c r="F962" s="1"/>
      <c r="G962" s="2"/>
    </row>
    <row r="963" spans="1:7" s="9" customFormat="1" ht="19.5" customHeight="1" x14ac:dyDescent="0.15">
      <c r="A963" s="1"/>
      <c r="B963" s="1"/>
      <c r="C963" s="1"/>
      <c r="D963" s="1"/>
      <c r="E963" s="1"/>
      <c r="F963" s="1"/>
      <c r="G963" s="2"/>
    </row>
    <row r="964" spans="1:7" s="9" customFormat="1" ht="19.5" customHeight="1" x14ac:dyDescent="0.15">
      <c r="A964" s="1"/>
      <c r="B964" s="1"/>
      <c r="C964" s="1"/>
      <c r="D964" s="1"/>
      <c r="E964" s="1"/>
      <c r="F964" s="1"/>
      <c r="G964" s="2"/>
    </row>
    <row r="965" spans="1:7" s="9" customFormat="1" ht="19.5" customHeight="1" x14ac:dyDescent="0.15">
      <c r="A965" s="1"/>
      <c r="B965" s="1"/>
      <c r="C965" s="1"/>
      <c r="D965" s="1"/>
      <c r="E965" s="1"/>
      <c r="F965" s="1"/>
      <c r="G965" s="2"/>
    </row>
    <row r="966" spans="1:7" s="9" customFormat="1" ht="19.5" customHeight="1" x14ac:dyDescent="0.15">
      <c r="A966" s="1"/>
      <c r="B966" s="1"/>
      <c r="C966" s="1"/>
      <c r="D966" s="1"/>
      <c r="E966" s="1"/>
      <c r="F966" s="1"/>
      <c r="G966" s="2"/>
    </row>
    <row r="967" spans="1:7" s="9" customFormat="1" ht="19.5" customHeight="1" x14ac:dyDescent="0.15">
      <c r="A967" s="1"/>
      <c r="B967" s="1"/>
      <c r="C967" s="1"/>
      <c r="D967" s="1"/>
      <c r="E967" s="1"/>
      <c r="F967" s="1"/>
      <c r="G967" s="2"/>
    </row>
    <row r="968" spans="1:7" s="9" customFormat="1" x14ac:dyDescent="0.15">
      <c r="A968" s="1"/>
      <c r="B968" s="1"/>
      <c r="C968" s="1"/>
      <c r="D968" s="1"/>
      <c r="E968" s="1"/>
      <c r="F968" s="1"/>
      <c r="G968" s="2"/>
    </row>
    <row r="969" spans="1:7" s="9" customFormat="1" ht="36.75" customHeight="1" x14ac:dyDescent="0.15">
      <c r="A969" s="1"/>
      <c r="B969" s="1"/>
      <c r="C969" s="1"/>
      <c r="D969" s="1"/>
      <c r="E969" s="1"/>
      <c r="F969" s="1"/>
      <c r="G969" s="2"/>
    </row>
    <row r="970" spans="1:7" s="9" customFormat="1" ht="38.25" customHeight="1" x14ac:dyDescent="0.15">
      <c r="A970" s="1"/>
      <c r="B970" s="1"/>
      <c r="C970" s="1"/>
      <c r="D970" s="1"/>
      <c r="E970" s="1"/>
      <c r="F970" s="1"/>
      <c r="G970" s="2"/>
    </row>
    <row r="971" spans="1:7" s="9" customFormat="1" ht="19.5" customHeight="1" x14ac:dyDescent="0.15">
      <c r="A971" s="1"/>
      <c r="B971" s="1"/>
      <c r="C971" s="1"/>
      <c r="D971" s="1"/>
      <c r="E971" s="1"/>
      <c r="F971" s="1"/>
      <c r="G971" s="2"/>
    </row>
    <row r="972" spans="1:7" s="9" customFormat="1" ht="54.75" customHeight="1" x14ac:dyDescent="0.15">
      <c r="A972" s="1"/>
      <c r="B972" s="1"/>
      <c r="C972" s="1"/>
      <c r="D972" s="1"/>
      <c r="E972" s="1"/>
      <c r="F972" s="1"/>
      <c r="G972" s="2"/>
    </row>
    <row r="973" spans="1:7" s="9" customFormat="1" ht="63.75" customHeight="1" x14ac:dyDescent="0.15">
      <c r="A973" s="1"/>
      <c r="B973" s="1"/>
      <c r="C973" s="1"/>
      <c r="D973" s="1"/>
      <c r="E973" s="1"/>
      <c r="F973" s="1"/>
      <c r="G973" s="2"/>
    </row>
    <row r="974" spans="1:7" s="9" customFormat="1" ht="51" customHeight="1" x14ac:dyDescent="0.15">
      <c r="A974" s="1"/>
      <c r="B974" s="1"/>
      <c r="C974" s="1"/>
      <c r="D974" s="1"/>
      <c r="E974" s="1"/>
      <c r="F974" s="1"/>
      <c r="G974" s="2"/>
    </row>
    <row r="975" spans="1:7" s="9" customFormat="1" ht="46.5" customHeight="1" x14ac:dyDescent="0.15">
      <c r="A975" s="1"/>
      <c r="B975" s="1"/>
      <c r="C975" s="1"/>
      <c r="D975" s="1"/>
      <c r="E975" s="1"/>
      <c r="F975" s="1"/>
      <c r="G975" s="2"/>
    </row>
    <row r="976" spans="1:7" s="9" customFormat="1" ht="48" customHeight="1" x14ac:dyDescent="0.15">
      <c r="A976" s="1"/>
      <c r="B976" s="1"/>
      <c r="C976" s="1"/>
      <c r="D976" s="1"/>
      <c r="E976" s="1"/>
      <c r="F976" s="1"/>
      <c r="G976" s="2"/>
    </row>
    <row r="977" spans="1:7" s="9" customFormat="1" ht="19.5" customHeight="1" x14ac:dyDescent="0.15">
      <c r="A977" s="1"/>
      <c r="B977" s="1"/>
      <c r="C977" s="1"/>
      <c r="D977" s="1"/>
      <c r="E977" s="1"/>
      <c r="F977" s="1"/>
      <c r="G977" s="2"/>
    </row>
    <row r="978" spans="1:7" s="9" customFormat="1" ht="23.25" customHeight="1" x14ac:dyDescent="0.15">
      <c r="A978" s="1"/>
      <c r="B978" s="1"/>
      <c r="C978" s="1"/>
      <c r="D978" s="1"/>
      <c r="E978" s="1"/>
      <c r="F978" s="1"/>
      <c r="G978" s="2"/>
    </row>
    <row r="979" spans="1:7" s="9" customFormat="1" ht="19.5" customHeight="1" x14ac:dyDescent="0.15">
      <c r="A979" s="1"/>
      <c r="B979" s="1"/>
      <c r="C979" s="1"/>
      <c r="D979" s="1"/>
      <c r="E979" s="1"/>
      <c r="F979" s="1"/>
      <c r="G979" s="2"/>
    </row>
    <row r="980" spans="1:7" s="9" customFormat="1" ht="19.5" customHeight="1" x14ac:dyDescent="0.15">
      <c r="A980" s="1"/>
      <c r="B980" s="1"/>
      <c r="C980" s="1"/>
      <c r="D980" s="1"/>
      <c r="E980" s="1"/>
      <c r="F980" s="1"/>
      <c r="G980" s="2"/>
    </row>
    <row r="981" spans="1:7" s="9" customFormat="1" ht="19.5" customHeight="1" x14ac:dyDescent="0.15">
      <c r="A981" s="1"/>
      <c r="B981" s="1"/>
      <c r="C981" s="1"/>
      <c r="D981" s="1"/>
      <c r="E981" s="1"/>
      <c r="F981" s="1"/>
      <c r="G981" s="2"/>
    </row>
    <row r="982" spans="1:7" s="9" customFormat="1" ht="19.5" customHeight="1" x14ac:dyDescent="0.15">
      <c r="A982" s="1"/>
      <c r="B982" s="1"/>
      <c r="C982" s="1"/>
      <c r="D982" s="1"/>
      <c r="E982" s="1"/>
      <c r="F982" s="1"/>
      <c r="G982" s="2"/>
    </row>
    <row r="983" spans="1:7" s="9" customFormat="1" ht="19.5" customHeight="1" x14ac:dyDescent="0.15">
      <c r="A983" s="1"/>
      <c r="B983" s="1"/>
      <c r="C983" s="1"/>
      <c r="D983" s="1"/>
      <c r="E983" s="1"/>
      <c r="F983" s="1"/>
      <c r="G983" s="2"/>
    </row>
    <row r="984" spans="1:7" s="9" customFormat="1" ht="19.5" customHeight="1" x14ac:dyDescent="0.15">
      <c r="A984" s="1"/>
      <c r="B984" s="1"/>
      <c r="C984" s="1"/>
      <c r="D984" s="1"/>
      <c r="E984" s="1"/>
      <c r="F984" s="1"/>
      <c r="G984" s="2"/>
    </row>
    <row r="985" spans="1:7" s="9" customFormat="1" ht="23.25" customHeight="1" x14ac:dyDescent="0.15">
      <c r="A985" s="1"/>
      <c r="B985" s="1"/>
      <c r="C985" s="1"/>
      <c r="D985" s="1"/>
      <c r="E985" s="1"/>
      <c r="F985" s="1"/>
      <c r="G985" s="2"/>
    </row>
    <row r="986" spans="1:7" s="9" customFormat="1" ht="19.5" customHeight="1" x14ac:dyDescent="0.15">
      <c r="A986" s="1"/>
      <c r="B986" s="1"/>
      <c r="C986" s="1"/>
      <c r="D986" s="1"/>
      <c r="E986" s="1"/>
      <c r="F986" s="1"/>
      <c r="G986" s="2"/>
    </row>
    <row r="987" spans="1:7" s="9" customFormat="1" ht="48" customHeight="1" x14ac:dyDescent="0.15">
      <c r="A987" s="1"/>
      <c r="B987" s="1"/>
      <c r="C987" s="1"/>
      <c r="D987" s="1"/>
      <c r="E987" s="1"/>
      <c r="F987" s="1"/>
      <c r="G987" s="2"/>
    </row>
    <row r="988" spans="1:7" s="9" customFormat="1" ht="19.5" customHeight="1" x14ac:dyDescent="0.15">
      <c r="A988" s="1"/>
      <c r="B988" s="1"/>
      <c r="C988" s="1"/>
      <c r="D988" s="1"/>
      <c r="E988" s="1"/>
      <c r="F988" s="1"/>
      <c r="G988" s="2"/>
    </row>
    <row r="989" spans="1:7" s="9" customFormat="1" ht="19.5" customHeight="1" x14ac:dyDescent="0.15">
      <c r="A989" s="1"/>
      <c r="B989" s="1"/>
      <c r="C989" s="1"/>
      <c r="D989" s="1"/>
      <c r="E989" s="1"/>
      <c r="F989" s="1"/>
      <c r="G989" s="2"/>
    </row>
    <row r="990" spans="1:7" s="9" customFormat="1" ht="19.5" customHeight="1" x14ac:dyDescent="0.15">
      <c r="A990" s="1"/>
      <c r="B990" s="1"/>
      <c r="C990" s="1"/>
      <c r="D990" s="1"/>
      <c r="E990" s="1"/>
      <c r="F990" s="1"/>
      <c r="G990" s="2"/>
    </row>
    <row r="991" spans="1:7" s="9" customFormat="1" ht="23.25" customHeight="1" x14ac:dyDescent="0.15">
      <c r="A991" s="1"/>
      <c r="B991" s="1"/>
      <c r="C991" s="1"/>
      <c r="D991" s="1"/>
      <c r="E991" s="1"/>
      <c r="F991" s="1"/>
      <c r="G991" s="2"/>
    </row>
    <row r="992" spans="1:7" s="9" customFormat="1" ht="19.5" customHeight="1" x14ac:dyDescent="0.15">
      <c r="A992" s="1"/>
      <c r="B992" s="1"/>
      <c r="C992" s="1"/>
      <c r="D992" s="1"/>
      <c r="E992" s="1"/>
      <c r="F992" s="1"/>
      <c r="G992" s="2"/>
    </row>
    <row r="993" spans="1:16" s="9" customFormat="1" ht="19.5" customHeight="1" x14ac:dyDescent="0.15">
      <c r="A993" s="1"/>
      <c r="B993" s="1"/>
      <c r="C993" s="1"/>
      <c r="D993" s="1"/>
      <c r="E993" s="1"/>
      <c r="F993" s="1"/>
      <c r="G993" s="2"/>
    </row>
    <row r="994" spans="1:16" s="9" customFormat="1" ht="19.5" customHeight="1" x14ac:dyDescent="0.15">
      <c r="A994" s="1"/>
      <c r="B994" s="1"/>
      <c r="C994" s="1"/>
      <c r="D994" s="1"/>
      <c r="E994" s="1"/>
      <c r="F994" s="1"/>
      <c r="G994" s="2"/>
    </row>
    <row r="995" spans="1:16" s="9" customFormat="1" ht="19.5" customHeight="1" x14ac:dyDescent="0.15">
      <c r="A995" s="1"/>
      <c r="B995" s="1"/>
      <c r="C995" s="1"/>
      <c r="D995" s="1"/>
      <c r="E995" s="1"/>
      <c r="F995" s="1"/>
      <c r="G995" s="2"/>
    </row>
    <row r="996" spans="1:16" s="9" customFormat="1" ht="19.5" customHeight="1" x14ac:dyDescent="0.15">
      <c r="A996" s="1"/>
      <c r="B996" s="1"/>
      <c r="C996" s="1"/>
      <c r="D996" s="1"/>
      <c r="E996" s="1"/>
      <c r="F996" s="1"/>
      <c r="G996" s="2"/>
    </row>
    <row r="997" spans="1:16" s="9" customFormat="1" ht="19.5" customHeight="1" x14ac:dyDescent="0.15">
      <c r="A997" s="1"/>
      <c r="B997" s="1"/>
      <c r="C997" s="1"/>
      <c r="D997" s="1"/>
      <c r="E997" s="1"/>
      <c r="F997" s="1"/>
      <c r="G997" s="2"/>
    </row>
    <row r="998" spans="1:16" s="9" customFormat="1" ht="19.5" customHeight="1" x14ac:dyDescent="0.15">
      <c r="A998" s="1"/>
      <c r="B998" s="1"/>
      <c r="C998" s="1"/>
      <c r="D998" s="1"/>
      <c r="E998" s="1"/>
      <c r="F998" s="1"/>
      <c r="G998" s="2"/>
    </row>
    <row r="999" spans="1:16" s="9" customFormat="1" ht="37.5" customHeight="1" x14ac:dyDescent="0.15">
      <c r="A999" s="1"/>
      <c r="B999" s="1"/>
      <c r="C999" s="1"/>
      <c r="D999" s="1"/>
      <c r="E999" s="1"/>
      <c r="F999" s="1"/>
      <c r="G999" s="2"/>
    </row>
    <row r="1000" spans="1:16" s="9" customFormat="1" ht="41.25" customHeight="1" x14ac:dyDescent="0.15">
      <c r="A1000" s="1"/>
      <c r="B1000" s="1"/>
      <c r="C1000" s="1"/>
      <c r="D1000" s="1"/>
      <c r="E1000" s="1"/>
      <c r="F1000" s="1"/>
      <c r="G1000" s="2"/>
    </row>
    <row r="1001" spans="1:16" s="9" customFormat="1" ht="42" customHeight="1" x14ac:dyDescent="0.15">
      <c r="A1001" s="1"/>
      <c r="B1001" s="1"/>
      <c r="C1001" s="1"/>
      <c r="D1001" s="1"/>
      <c r="E1001" s="1"/>
      <c r="F1001" s="1"/>
      <c r="G1001" s="2"/>
    </row>
    <row r="1002" spans="1:16" s="9" customFormat="1" ht="45" customHeight="1" x14ac:dyDescent="0.15">
      <c r="A1002" s="1"/>
      <c r="B1002" s="1"/>
      <c r="C1002" s="1"/>
      <c r="D1002" s="1"/>
      <c r="E1002" s="1"/>
      <c r="F1002" s="1"/>
      <c r="G1002" s="2"/>
    </row>
    <row r="1003" spans="1:16" s="9" customFormat="1" ht="19.5" customHeight="1" x14ac:dyDescent="0.15">
      <c r="A1003" s="1"/>
      <c r="B1003" s="1"/>
      <c r="C1003" s="1"/>
      <c r="D1003" s="1"/>
      <c r="E1003" s="1"/>
      <c r="F1003" s="1"/>
      <c r="G1003" s="2"/>
    </row>
    <row r="1004" spans="1:16" s="9" customFormat="1" ht="19.5" customHeight="1" x14ac:dyDescent="0.15">
      <c r="A1004" s="1"/>
      <c r="B1004" s="1"/>
      <c r="C1004" s="1"/>
      <c r="D1004" s="1"/>
      <c r="E1004" s="1"/>
      <c r="F1004" s="1"/>
      <c r="G1004" s="2"/>
    </row>
    <row r="1005" spans="1:16" s="9" customFormat="1" ht="23.25" customHeight="1" x14ac:dyDescent="0.15">
      <c r="A1005" s="1"/>
      <c r="B1005" s="1"/>
      <c r="C1005" s="1"/>
      <c r="D1005" s="1"/>
      <c r="E1005" s="1"/>
      <c r="F1005" s="1"/>
      <c r="G1005" s="2"/>
    </row>
    <row r="1006" spans="1:16" s="73" customFormat="1" ht="21" customHeight="1" x14ac:dyDescent="0.15">
      <c r="A1006" s="1"/>
      <c r="B1006" s="1"/>
      <c r="C1006" s="1"/>
      <c r="D1006" s="1"/>
      <c r="E1006" s="1"/>
      <c r="F1006" s="1"/>
      <c r="G1006" s="2"/>
      <c r="H1006" s="9"/>
      <c r="I1006" s="9"/>
      <c r="J1006" s="9"/>
      <c r="K1006" s="9"/>
      <c r="L1006" s="9"/>
      <c r="M1006" s="9"/>
      <c r="N1006" s="9"/>
      <c r="O1006" s="9"/>
      <c r="P1006" s="9"/>
    </row>
    <row r="1007" spans="1:16" s="73" customFormat="1" ht="21" customHeight="1" x14ac:dyDescent="0.15">
      <c r="A1007" s="1"/>
      <c r="B1007" s="1"/>
      <c r="C1007" s="1"/>
      <c r="D1007" s="1"/>
      <c r="E1007" s="1"/>
      <c r="F1007" s="1"/>
      <c r="G1007" s="2"/>
      <c r="H1007" s="9"/>
      <c r="I1007" s="9"/>
      <c r="J1007" s="9"/>
      <c r="K1007" s="9"/>
      <c r="L1007" s="9"/>
      <c r="M1007" s="9"/>
      <c r="N1007" s="9"/>
      <c r="O1007" s="9"/>
      <c r="P1007" s="9"/>
    </row>
    <row r="1008" spans="1:16" s="73" customFormat="1" ht="21" customHeight="1" x14ac:dyDescent="0.15">
      <c r="A1008" s="1"/>
      <c r="B1008" s="1"/>
      <c r="C1008" s="1"/>
      <c r="D1008" s="1"/>
      <c r="E1008" s="1"/>
      <c r="F1008" s="1"/>
      <c r="G1008" s="2"/>
      <c r="H1008" s="9"/>
      <c r="I1008" s="9"/>
      <c r="J1008" s="9"/>
      <c r="K1008" s="9"/>
      <c r="L1008" s="9"/>
      <c r="M1008" s="9"/>
      <c r="N1008" s="9"/>
      <c r="O1008" s="9"/>
      <c r="P1008" s="9"/>
    </row>
    <row r="1009" spans="1:16" s="73" customFormat="1" ht="21" customHeight="1" x14ac:dyDescent="0.15">
      <c r="A1009" s="1"/>
      <c r="B1009" s="1"/>
      <c r="C1009" s="1"/>
      <c r="D1009" s="1"/>
      <c r="E1009" s="1"/>
      <c r="F1009" s="1"/>
      <c r="G1009" s="2"/>
      <c r="H1009" s="9"/>
      <c r="I1009" s="9"/>
      <c r="J1009" s="9"/>
      <c r="K1009" s="9"/>
      <c r="L1009" s="9"/>
      <c r="M1009" s="9"/>
      <c r="N1009" s="9"/>
      <c r="O1009" s="9"/>
      <c r="P1009" s="9"/>
    </row>
    <row r="1010" spans="1:16" s="73" customFormat="1" ht="21" customHeight="1" x14ac:dyDescent="0.15">
      <c r="A1010" s="1"/>
      <c r="B1010" s="1"/>
      <c r="C1010" s="1"/>
      <c r="D1010" s="1"/>
      <c r="E1010" s="1"/>
      <c r="F1010" s="1"/>
      <c r="G1010" s="2"/>
      <c r="H1010" s="9"/>
      <c r="I1010" s="9"/>
      <c r="J1010" s="9"/>
      <c r="K1010" s="9"/>
      <c r="L1010" s="9"/>
      <c r="M1010" s="9"/>
      <c r="N1010" s="9"/>
      <c r="O1010" s="9"/>
      <c r="P1010" s="9"/>
    </row>
    <row r="1011" spans="1:16" s="73" customFormat="1" ht="21" customHeight="1" x14ac:dyDescent="0.15">
      <c r="A1011" s="1"/>
      <c r="B1011" s="1"/>
      <c r="C1011" s="1"/>
      <c r="D1011" s="1"/>
      <c r="E1011" s="1"/>
      <c r="F1011" s="1"/>
      <c r="G1011" s="2"/>
      <c r="H1011" s="9"/>
      <c r="I1011" s="9"/>
      <c r="J1011" s="9"/>
      <c r="K1011" s="9"/>
      <c r="L1011" s="9"/>
      <c r="M1011" s="9"/>
      <c r="N1011" s="9"/>
      <c r="O1011" s="9"/>
      <c r="P1011" s="9"/>
    </row>
    <row r="1012" spans="1:16" s="73" customFormat="1" ht="21" customHeight="1" x14ac:dyDescent="0.15">
      <c r="A1012" s="1"/>
      <c r="B1012" s="1"/>
      <c r="C1012" s="1"/>
      <c r="D1012" s="1"/>
      <c r="E1012" s="1"/>
      <c r="F1012" s="1"/>
      <c r="G1012" s="2"/>
      <c r="H1012" s="9"/>
      <c r="I1012" s="9"/>
      <c r="J1012" s="9"/>
      <c r="K1012" s="9"/>
      <c r="L1012" s="9"/>
      <c r="M1012" s="9"/>
      <c r="N1012" s="9"/>
      <c r="O1012" s="9"/>
      <c r="P1012" s="9"/>
    </row>
    <row r="1013" spans="1:16" s="73" customFormat="1" ht="21" customHeight="1" x14ac:dyDescent="0.15">
      <c r="A1013" s="1"/>
      <c r="B1013" s="1"/>
      <c r="C1013" s="1"/>
      <c r="D1013" s="1"/>
      <c r="E1013" s="1"/>
      <c r="F1013" s="1"/>
      <c r="G1013" s="2"/>
      <c r="H1013" s="9"/>
      <c r="I1013" s="9"/>
      <c r="J1013" s="9"/>
      <c r="K1013" s="9"/>
      <c r="L1013" s="9"/>
      <c r="M1013" s="9"/>
      <c r="N1013" s="9"/>
      <c r="O1013" s="9"/>
      <c r="P1013" s="9"/>
    </row>
    <row r="1014" spans="1:16" s="73" customFormat="1" ht="21" customHeight="1" x14ac:dyDescent="0.15">
      <c r="A1014" s="1"/>
      <c r="B1014" s="1"/>
      <c r="C1014" s="1"/>
      <c r="D1014" s="1"/>
      <c r="E1014" s="1"/>
      <c r="F1014" s="1"/>
      <c r="G1014" s="2"/>
      <c r="H1014" s="9"/>
      <c r="I1014" s="9"/>
      <c r="J1014" s="9"/>
      <c r="K1014" s="9"/>
      <c r="L1014" s="9"/>
      <c r="M1014" s="9"/>
      <c r="N1014" s="9"/>
      <c r="O1014" s="9"/>
      <c r="P1014" s="9"/>
    </row>
    <row r="1015" spans="1:16" s="73" customFormat="1" ht="21" customHeight="1" x14ac:dyDescent="0.15">
      <c r="A1015" s="1"/>
      <c r="B1015" s="1"/>
      <c r="C1015" s="1"/>
      <c r="D1015" s="1"/>
      <c r="E1015" s="1"/>
      <c r="F1015" s="1"/>
      <c r="G1015" s="2"/>
      <c r="H1015" s="9"/>
      <c r="I1015" s="9"/>
      <c r="J1015" s="9"/>
      <c r="K1015" s="9"/>
      <c r="L1015" s="9"/>
      <c r="M1015" s="9"/>
      <c r="N1015" s="9"/>
      <c r="O1015" s="9"/>
      <c r="P1015" s="9"/>
    </row>
    <row r="1016" spans="1:16" s="73" customFormat="1" ht="21" customHeight="1" x14ac:dyDescent="0.15">
      <c r="A1016" s="1"/>
      <c r="B1016" s="1"/>
      <c r="C1016" s="1"/>
      <c r="D1016" s="1"/>
      <c r="E1016" s="1"/>
      <c r="F1016" s="1"/>
      <c r="G1016" s="2"/>
      <c r="H1016" s="9"/>
      <c r="I1016" s="9"/>
      <c r="J1016" s="9"/>
      <c r="K1016" s="9"/>
      <c r="L1016" s="9"/>
      <c r="M1016" s="9"/>
      <c r="N1016" s="9"/>
      <c r="O1016" s="9"/>
      <c r="P1016" s="9"/>
    </row>
    <row r="1017" spans="1:16" s="73" customFormat="1" ht="21" customHeight="1" x14ac:dyDescent="0.15">
      <c r="A1017" s="1"/>
      <c r="B1017" s="1"/>
      <c r="C1017" s="1"/>
      <c r="D1017" s="1"/>
      <c r="E1017" s="1"/>
      <c r="F1017" s="1"/>
      <c r="G1017" s="2"/>
      <c r="H1017" s="9"/>
      <c r="I1017" s="9"/>
      <c r="J1017" s="9"/>
      <c r="K1017" s="9"/>
      <c r="L1017" s="9"/>
      <c r="M1017" s="9"/>
      <c r="N1017" s="9"/>
      <c r="O1017" s="9"/>
      <c r="P1017" s="9"/>
    </row>
    <row r="1018" spans="1:16" s="73" customFormat="1" ht="21" customHeight="1" x14ac:dyDescent="0.15">
      <c r="A1018" s="1"/>
      <c r="B1018" s="1"/>
      <c r="C1018" s="1"/>
      <c r="D1018" s="1"/>
      <c r="E1018" s="1"/>
      <c r="F1018" s="1"/>
      <c r="G1018" s="2"/>
      <c r="H1018" s="9"/>
      <c r="I1018" s="9"/>
      <c r="J1018" s="9"/>
      <c r="K1018" s="9"/>
      <c r="L1018" s="9"/>
      <c r="M1018" s="9"/>
      <c r="N1018" s="9"/>
      <c r="O1018" s="9"/>
      <c r="P1018" s="9"/>
    </row>
    <row r="1019" spans="1:16" s="73" customFormat="1" ht="21" customHeight="1" x14ac:dyDescent="0.15">
      <c r="A1019" s="1"/>
      <c r="B1019" s="1"/>
      <c r="C1019" s="1"/>
      <c r="D1019" s="1"/>
      <c r="E1019" s="1"/>
      <c r="F1019" s="1"/>
      <c r="G1019" s="2"/>
      <c r="H1019" s="9"/>
      <c r="I1019" s="9"/>
      <c r="J1019" s="9"/>
      <c r="K1019" s="9"/>
      <c r="L1019" s="9"/>
      <c r="M1019" s="9"/>
      <c r="N1019" s="9"/>
      <c r="O1019" s="9"/>
      <c r="P1019" s="9"/>
    </row>
    <row r="1020" spans="1:16" s="73" customFormat="1" ht="15" customHeight="1" x14ac:dyDescent="0.15">
      <c r="A1020" s="1"/>
      <c r="B1020" s="1"/>
      <c r="C1020" s="1"/>
      <c r="D1020" s="1"/>
      <c r="E1020" s="1"/>
      <c r="F1020" s="1"/>
      <c r="G1020" s="2"/>
      <c r="H1020" s="9"/>
      <c r="I1020" s="9"/>
      <c r="J1020" s="9"/>
      <c r="K1020" s="9"/>
      <c r="L1020" s="9"/>
      <c r="M1020" s="9"/>
      <c r="N1020" s="9"/>
      <c r="O1020" s="9"/>
      <c r="P1020" s="9"/>
    </row>
    <row r="1021" spans="1:16" s="73" customFormat="1" ht="20.25" customHeight="1" x14ac:dyDescent="0.15">
      <c r="A1021" s="1"/>
      <c r="B1021" s="1"/>
      <c r="C1021" s="1"/>
      <c r="D1021" s="1"/>
      <c r="E1021" s="1"/>
      <c r="F1021" s="1"/>
      <c r="G1021" s="2"/>
      <c r="H1021" s="9"/>
      <c r="I1021" s="9"/>
      <c r="J1021" s="9"/>
      <c r="K1021" s="9"/>
      <c r="L1021" s="9"/>
      <c r="M1021" s="9"/>
      <c r="N1021" s="9"/>
      <c r="O1021" s="9"/>
      <c r="P1021" s="9"/>
    </row>
    <row r="1022" spans="1:16" s="73" customFormat="1" ht="20.25" customHeight="1" x14ac:dyDescent="0.15">
      <c r="A1022" s="1"/>
      <c r="B1022" s="1"/>
      <c r="C1022" s="1"/>
      <c r="D1022" s="1"/>
      <c r="E1022" s="1"/>
      <c r="F1022" s="1"/>
      <c r="G1022" s="2"/>
      <c r="H1022" s="9"/>
      <c r="I1022" s="9"/>
      <c r="J1022" s="9"/>
      <c r="K1022" s="9"/>
      <c r="L1022" s="9"/>
      <c r="M1022" s="9"/>
      <c r="N1022" s="9"/>
      <c r="O1022" s="9"/>
      <c r="P1022" s="9"/>
    </row>
    <row r="1023" spans="1:16" s="73" customFormat="1" ht="20.25" customHeight="1" x14ac:dyDescent="0.15">
      <c r="A1023" s="1"/>
      <c r="B1023" s="1"/>
      <c r="C1023" s="1"/>
      <c r="D1023" s="1"/>
      <c r="E1023" s="1"/>
      <c r="F1023" s="1"/>
      <c r="G1023" s="2"/>
      <c r="H1023" s="9"/>
      <c r="I1023" s="9"/>
      <c r="J1023" s="9"/>
      <c r="K1023" s="9"/>
      <c r="L1023" s="9"/>
      <c r="M1023" s="9"/>
      <c r="N1023" s="9"/>
      <c r="O1023" s="9"/>
      <c r="P1023" s="9"/>
    </row>
    <row r="1024" spans="1:16" s="73" customFormat="1" ht="20.25" customHeight="1" x14ac:dyDescent="0.15">
      <c r="A1024" s="1"/>
      <c r="B1024" s="1"/>
      <c r="C1024" s="1"/>
      <c r="D1024" s="1"/>
      <c r="E1024" s="1"/>
      <c r="F1024" s="1"/>
      <c r="G1024" s="2"/>
      <c r="H1024" s="9"/>
      <c r="I1024" s="9"/>
      <c r="J1024" s="9"/>
      <c r="K1024" s="9"/>
      <c r="L1024" s="9"/>
      <c r="M1024" s="9"/>
      <c r="N1024" s="9"/>
      <c r="O1024" s="9"/>
      <c r="P1024" s="9"/>
    </row>
    <row r="1025" spans="1:16" s="73" customFormat="1" ht="20.25" customHeight="1" x14ac:dyDescent="0.15">
      <c r="A1025" s="1"/>
      <c r="B1025" s="1"/>
      <c r="C1025" s="1"/>
      <c r="D1025" s="1"/>
      <c r="E1025" s="1"/>
      <c r="F1025" s="1"/>
      <c r="G1025" s="2"/>
      <c r="H1025" s="9"/>
      <c r="I1025" s="9"/>
      <c r="J1025" s="9"/>
      <c r="K1025" s="9"/>
      <c r="L1025" s="9"/>
      <c r="M1025" s="9"/>
      <c r="N1025" s="9"/>
      <c r="O1025" s="9"/>
      <c r="P1025" s="9"/>
    </row>
    <row r="1026" spans="1:16" s="73" customFormat="1" ht="20.25" customHeight="1" x14ac:dyDescent="0.15">
      <c r="A1026" s="1"/>
      <c r="B1026" s="1"/>
      <c r="C1026" s="1"/>
      <c r="D1026" s="1"/>
      <c r="E1026" s="1"/>
      <c r="F1026" s="1"/>
      <c r="G1026" s="2"/>
      <c r="H1026" s="9"/>
      <c r="I1026" s="9"/>
      <c r="J1026" s="9"/>
      <c r="K1026" s="9"/>
      <c r="L1026" s="9"/>
      <c r="M1026" s="9"/>
      <c r="N1026" s="9"/>
      <c r="O1026" s="9"/>
      <c r="P1026" s="9"/>
    </row>
    <row r="1027" spans="1:16" s="73" customFormat="1" ht="43.5" customHeight="1" x14ac:dyDescent="0.15">
      <c r="A1027" s="1"/>
      <c r="B1027" s="1"/>
      <c r="C1027" s="1"/>
      <c r="D1027" s="1"/>
      <c r="E1027" s="1"/>
      <c r="F1027" s="1"/>
      <c r="G1027" s="2"/>
      <c r="H1027" s="9"/>
      <c r="I1027" s="9"/>
      <c r="J1027" s="9"/>
      <c r="K1027" s="9"/>
      <c r="L1027" s="9"/>
      <c r="M1027" s="9"/>
      <c r="N1027" s="9"/>
      <c r="O1027" s="9"/>
      <c r="P1027" s="9"/>
    </row>
    <row r="1028" spans="1:16" s="73" customFormat="1" ht="20.25" customHeight="1" x14ac:dyDescent="0.15">
      <c r="A1028" s="1"/>
      <c r="B1028" s="1"/>
      <c r="C1028" s="1"/>
      <c r="D1028" s="1"/>
      <c r="E1028" s="1"/>
      <c r="F1028" s="1"/>
      <c r="G1028" s="2"/>
      <c r="H1028" s="9"/>
      <c r="I1028" s="9"/>
      <c r="J1028" s="9"/>
      <c r="K1028" s="9"/>
      <c r="L1028" s="9"/>
      <c r="M1028" s="9"/>
      <c r="N1028" s="9"/>
      <c r="O1028" s="9"/>
      <c r="P1028" s="9"/>
    </row>
    <row r="1029" spans="1:16" s="73" customFormat="1" ht="20.25" customHeight="1" x14ac:dyDescent="0.15">
      <c r="A1029" s="1"/>
      <c r="B1029" s="1"/>
      <c r="C1029" s="1"/>
      <c r="D1029" s="1"/>
      <c r="E1029" s="1"/>
      <c r="F1029" s="1"/>
      <c r="G1029" s="2"/>
      <c r="H1029" s="9"/>
      <c r="I1029" s="39"/>
      <c r="J1029" s="9"/>
      <c r="K1029" s="9"/>
      <c r="L1029" s="9"/>
      <c r="M1029" s="9"/>
      <c r="N1029" s="9"/>
      <c r="O1029" s="9"/>
      <c r="P1029" s="9"/>
    </row>
    <row r="1030" spans="1:16" s="73" customFormat="1" ht="20.25" customHeight="1" x14ac:dyDescent="0.15">
      <c r="A1030" s="1"/>
      <c r="B1030" s="1"/>
      <c r="C1030" s="1"/>
      <c r="D1030" s="1"/>
      <c r="E1030" s="1"/>
      <c r="F1030" s="1"/>
      <c r="G1030" s="2"/>
      <c r="H1030" s="9"/>
      <c r="I1030" s="9"/>
      <c r="J1030" s="9"/>
      <c r="K1030" s="9"/>
      <c r="L1030" s="9"/>
      <c r="M1030" s="9"/>
      <c r="N1030" s="9"/>
      <c r="O1030" s="9"/>
      <c r="P1030" s="9"/>
    </row>
    <row r="1031" spans="1:16" s="73" customFormat="1" ht="26.25" customHeight="1" x14ac:dyDescent="0.15">
      <c r="A1031" s="1"/>
      <c r="B1031" s="1"/>
      <c r="C1031" s="1"/>
      <c r="D1031" s="1"/>
      <c r="E1031" s="1"/>
      <c r="F1031" s="1"/>
      <c r="G1031" s="2"/>
      <c r="H1031" s="9"/>
      <c r="I1031" s="38"/>
      <c r="J1031" s="9"/>
      <c r="K1031" s="9"/>
      <c r="L1031" s="9"/>
      <c r="M1031" s="9"/>
      <c r="N1031" s="9"/>
      <c r="O1031" s="9"/>
      <c r="P1031" s="9"/>
    </row>
    <row r="1032" spans="1:16" s="73" customFormat="1" ht="20.25" customHeight="1" x14ac:dyDescent="0.15">
      <c r="A1032" s="1"/>
      <c r="B1032" s="1"/>
      <c r="C1032" s="1"/>
      <c r="D1032" s="1"/>
      <c r="E1032" s="1"/>
      <c r="F1032" s="1"/>
      <c r="G1032" s="2"/>
      <c r="H1032" s="9"/>
      <c r="I1032" s="9"/>
      <c r="J1032" s="9"/>
      <c r="K1032" s="9"/>
      <c r="L1032" s="9"/>
      <c r="M1032" s="9"/>
      <c r="N1032" s="9"/>
      <c r="O1032" s="9"/>
      <c r="P1032" s="9"/>
    </row>
    <row r="1033" spans="1:16" s="73" customFormat="1" ht="18.75" customHeight="1" x14ac:dyDescent="0.15">
      <c r="A1033" s="1"/>
      <c r="B1033" s="1"/>
      <c r="C1033" s="1"/>
      <c r="D1033" s="1"/>
      <c r="E1033" s="1"/>
      <c r="F1033" s="1"/>
      <c r="G1033" s="2"/>
      <c r="H1033" s="9"/>
      <c r="I1033" s="9"/>
      <c r="J1033" s="9"/>
      <c r="K1033" s="9"/>
      <c r="L1033" s="9"/>
      <c r="M1033" s="9"/>
      <c r="N1033" s="9"/>
      <c r="O1033" s="9"/>
      <c r="P1033" s="9"/>
    </row>
    <row r="1034" spans="1:16" s="73" customFormat="1" ht="18.75" customHeight="1" x14ac:dyDescent="0.15">
      <c r="A1034" s="1"/>
      <c r="B1034" s="1"/>
      <c r="C1034" s="1"/>
      <c r="D1034" s="1"/>
      <c r="E1034" s="1"/>
      <c r="F1034" s="1"/>
      <c r="G1034" s="2"/>
      <c r="H1034" s="9"/>
      <c r="I1034" s="9"/>
      <c r="J1034" s="9"/>
      <c r="K1034" s="9"/>
      <c r="L1034" s="9"/>
      <c r="M1034" s="9"/>
      <c r="N1034" s="9"/>
      <c r="O1034" s="9"/>
      <c r="P1034" s="9"/>
    </row>
    <row r="1035" spans="1:16" s="73" customFormat="1" ht="18.75" customHeight="1" x14ac:dyDescent="0.15">
      <c r="A1035" s="1"/>
      <c r="B1035" s="1"/>
      <c r="C1035" s="1"/>
      <c r="D1035" s="1"/>
      <c r="E1035" s="1"/>
      <c r="F1035" s="1"/>
      <c r="G1035" s="2"/>
      <c r="H1035" s="9"/>
      <c r="I1035" s="9"/>
      <c r="J1035" s="9"/>
      <c r="K1035" s="9"/>
      <c r="L1035" s="9"/>
      <c r="M1035" s="9"/>
      <c r="N1035" s="9"/>
      <c r="O1035" s="9"/>
      <c r="P1035" s="9"/>
    </row>
    <row r="1036" spans="1:16" s="73" customFormat="1" ht="18.75" customHeight="1" x14ac:dyDescent="0.15">
      <c r="A1036" s="1"/>
      <c r="B1036" s="1"/>
      <c r="C1036" s="1"/>
      <c r="D1036" s="1"/>
      <c r="E1036" s="1"/>
      <c r="F1036" s="1"/>
      <c r="G1036" s="2"/>
      <c r="H1036" s="9"/>
      <c r="I1036" s="9"/>
      <c r="J1036" s="9"/>
      <c r="K1036" s="9"/>
      <c r="L1036" s="9"/>
      <c r="M1036" s="9"/>
      <c r="N1036" s="9"/>
      <c r="O1036" s="9"/>
      <c r="P1036" s="9"/>
    </row>
    <row r="1037" spans="1:16" s="73" customFormat="1" ht="18.75" customHeight="1" x14ac:dyDescent="0.15">
      <c r="A1037" s="1"/>
      <c r="B1037" s="1"/>
      <c r="C1037" s="1"/>
      <c r="D1037" s="1"/>
      <c r="E1037" s="1"/>
      <c r="F1037" s="1"/>
      <c r="G1037" s="2"/>
      <c r="H1037" s="9"/>
      <c r="I1037" s="9"/>
      <c r="J1037" s="9"/>
      <c r="K1037" s="9"/>
      <c r="L1037" s="9"/>
      <c r="M1037" s="9"/>
      <c r="N1037" s="9"/>
      <c r="O1037" s="9"/>
      <c r="P1037" s="9"/>
    </row>
    <row r="1038" spans="1:16" s="73" customFormat="1" ht="18.75" customHeight="1" x14ac:dyDescent="0.15">
      <c r="A1038" s="1"/>
      <c r="B1038" s="1"/>
      <c r="C1038" s="1"/>
      <c r="D1038" s="1"/>
      <c r="E1038" s="1"/>
      <c r="F1038" s="1"/>
      <c r="G1038" s="2"/>
      <c r="H1038" s="9"/>
      <c r="I1038" s="9"/>
      <c r="J1038" s="9"/>
      <c r="K1038" s="9"/>
      <c r="L1038" s="9"/>
      <c r="M1038" s="9"/>
      <c r="N1038" s="9"/>
      <c r="O1038" s="9"/>
      <c r="P1038" s="9"/>
    </row>
    <row r="1039" spans="1:16" s="73" customFormat="1" ht="18.75" customHeight="1" x14ac:dyDescent="0.15">
      <c r="A1039" s="1"/>
      <c r="B1039" s="1"/>
      <c r="C1039" s="1"/>
      <c r="D1039" s="1"/>
      <c r="E1039" s="1"/>
      <c r="F1039" s="1"/>
      <c r="G1039" s="2"/>
      <c r="H1039" s="9"/>
      <c r="I1039" s="9"/>
      <c r="J1039" s="9"/>
      <c r="K1039" s="9"/>
      <c r="L1039" s="9"/>
      <c r="M1039" s="9"/>
      <c r="N1039" s="9"/>
      <c r="O1039" s="9"/>
      <c r="P1039" s="9"/>
    </row>
    <row r="1040" spans="1:16" s="73" customFormat="1" ht="18.75" customHeight="1" x14ac:dyDescent="0.15">
      <c r="A1040" s="1"/>
      <c r="B1040" s="1"/>
      <c r="C1040" s="1"/>
      <c r="D1040" s="1"/>
      <c r="E1040" s="1"/>
      <c r="F1040" s="1"/>
      <c r="G1040" s="2"/>
      <c r="H1040" s="9"/>
      <c r="I1040" s="9"/>
      <c r="J1040" s="9"/>
      <c r="K1040" s="9"/>
      <c r="L1040" s="9"/>
      <c r="M1040" s="9"/>
      <c r="N1040" s="9"/>
      <c r="O1040" s="9"/>
      <c r="P1040" s="9"/>
    </row>
    <row r="1041" spans="1:7" s="73" customFormat="1" ht="18.75" customHeight="1" x14ac:dyDescent="0.15">
      <c r="A1041" s="1"/>
      <c r="B1041" s="1"/>
      <c r="C1041" s="1"/>
      <c r="D1041" s="1"/>
      <c r="E1041" s="1"/>
      <c r="F1041" s="1"/>
      <c r="G1041" s="2"/>
    </row>
    <row r="1042" spans="1:7" s="73" customFormat="1" ht="18.75" customHeight="1" x14ac:dyDescent="0.15">
      <c r="A1042" s="1"/>
      <c r="B1042" s="1"/>
      <c r="C1042" s="1"/>
      <c r="D1042" s="1"/>
      <c r="E1042" s="1"/>
      <c r="F1042" s="1"/>
      <c r="G1042" s="2"/>
    </row>
    <row r="1043" spans="1:7" s="73" customFormat="1" ht="18.75" customHeight="1" x14ac:dyDescent="0.15">
      <c r="A1043" s="1"/>
      <c r="B1043" s="1"/>
      <c r="C1043" s="1"/>
      <c r="D1043" s="1"/>
      <c r="E1043" s="1"/>
      <c r="F1043" s="1"/>
      <c r="G1043" s="2"/>
    </row>
    <row r="1044" spans="1:7" s="73" customFormat="1" ht="18.75" customHeight="1" x14ac:dyDescent="0.15">
      <c r="A1044" s="1"/>
      <c r="B1044" s="1"/>
      <c r="C1044" s="1"/>
      <c r="D1044" s="1"/>
      <c r="E1044" s="1"/>
      <c r="F1044" s="1"/>
      <c r="G1044" s="2"/>
    </row>
    <row r="1045" spans="1:7" s="73" customFormat="1" ht="18.75" customHeight="1" x14ac:dyDescent="0.15">
      <c r="A1045" s="1"/>
      <c r="B1045" s="1"/>
      <c r="C1045" s="1"/>
      <c r="D1045" s="1"/>
      <c r="E1045" s="1"/>
      <c r="F1045" s="1"/>
      <c r="G1045" s="2"/>
    </row>
    <row r="1046" spans="1:7" s="73" customFormat="1" ht="23.25" customHeight="1" x14ac:dyDescent="0.15">
      <c r="A1046" s="1"/>
      <c r="B1046" s="1"/>
      <c r="C1046" s="1"/>
      <c r="D1046" s="1"/>
      <c r="E1046" s="1"/>
      <c r="F1046" s="1"/>
      <c r="G1046" s="2"/>
    </row>
    <row r="1047" spans="1:7" s="73" customFormat="1" ht="21.75" customHeight="1" x14ac:dyDescent="0.15">
      <c r="A1047" s="1"/>
      <c r="B1047" s="1"/>
      <c r="C1047" s="1"/>
      <c r="D1047" s="1"/>
      <c r="E1047" s="1"/>
      <c r="F1047" s="1"/>
      <c r="G1047" s="2"/>
    </row>
    <row r="1048" spans="1:7" s="1" customFormat="1" ht="18" x14ac:dyDescent="0.15">
      <c r="G1048" s="2"/>
    </row>
    <row r="1049" spans="1:7" s="1" customFormat="1" ht="18" x14ac:dyDescent="0.15">
      <c r="G1049" s="2"/>
    </row>
    <row r="1050" spans="1:7" s="1" customFormat="1" ht="18" x14ac:dyDescent="0.15">
      <c r="G1050" s="2"/>
    </row>
    <row r="1051" spans="1:7" s="1" customFormat="1" ht="18" x14ac:dyDescent="0.15">
      <c r="G1051" s="2"/>
    </row>
    <row r="1052" spans="1:7" s="74" customFormat="1" ht="18" x14ac:dyDescent="0.15">
      <c r="A1052" s="1"/>
      <c r="B1052" s="1"/>
      <c r="C1052" s="1"/>
      <c r="D1052" s="1"/>
      <c r="E1052" s="1"/>
      <c r="F1052" s="1"/>
      <c r="G1052" s="2"/>
    </row>
    <row r="1053" spans="1:7" s="74" customFormat="1" ht="18" x14ac:dyDescent="0.15">
      <c r="A1053" s="1"/>
      <c r="B1053" s="1"/>
      <c r="C1053" s="1"/>
      <c r="D1053" s="1"/>
      <c r="E1053" s="1"/>
      <c r="F1053" s="1"/>
      <c r="G1053" s="2"/>
    </row>
    <row r="1054" spans="1:7" s="74" customFormat="1" ht="18" x14ac:dyDescent="0.15">
      <c r="A1054" s="1"/>
      <c r="B1054" s="1"/>
      <c r="C1054" s="1"/>
      <c r="D1054" s="1"/>
      <c r="E1054" s="1"/>
      <c r="F1054" s="1"/>
      <c r="G1054" s="2"/>
    </row>
    <row r="1055" spans="1:7" s="74" customFormat="1" ht="18" x14ac:dyDescent="0.15">
      <c r="A1055" s="1"/>
      <c r="B1055" s="1"/>
      <c r="C1055" s="1"/>
      <c r="D1055" s="1"/>
      <c r="E1055" s="1"/>
      <c r="F1055" s="1"/>
      <c r="G1055" s="2"/>
    </row>
    <row r="1056" spans="1:7" s="74" customFormat="1" ht="18" x14ac:dyDescent="0.15">
      <c r="A1056" s="1"/>
      <c r="B1056" s="1"/>
      <c r="C1056" s="1"/>
      <c r="D1056" s="1"/>
      <c r="E1056" s="1"/>
      <c r="F1056" s="1"/>
      <c r="G1056" s="2"/>
    </row>
    <row r="1057" spans="1:7" s="74" customFormat="1" ht="18" x14ac:dyDescent="0.15">
      <c r="A1057" s="1"/>
      <c r="B1057" s="1"/>
      <c r="C1057" s="1"/>
      <c r="D1057" s="1"/>
      <c r="E1057" s="1"/>
      <c r="F1057" s="1"/>
      <c r="G1057" s="2"/>
    </row>
    <row r="1058" spans="1:7" s="74" customFormat="1" ht="18" x14ac:dyDescent="0.15">
      <c r="A1058" s="1"/>
      <c r="B1058" s="1"/>
      <c r="C1058" s="1"/>
      <c r="D1058" s="1"/>
      <c r="E1058" s="1"/>
      <c r="F1058" s="1"/>
      <c r="G1058" s="2"/>
    </row>
    <row r="1059" spans="1:7" s="74" customFormat="1" ht="18" x14ac:dyDescent="0.15">
      <c r="A1059" s="1"/>
      <c r="B1059" s="1"/>
      <c r="C1059" s="1"/>
      <c r="D1059" s="1"/>
      <c r="E1059" s="1"/>
      <c r="F1059" s="1"/>
      <c r="G1059" s="2"/>
    </row>
    <row r="1060" spans="1:7" s="74" customFormat="1" ht="18" x14ac:dyDescent="0.15">
      <c r="A1060" s="1"/>
      <c r="B1060" s="1"/>
      <c r="C1060" s="1"/>
      <c r="D1060" s="1"/>
      <c r="E1060" s="1"/>
      <c r="F1060" s="1"/>
      <c r="G1060" s="2"/>
    </row>
    <row r="1061" spans="1:7" s="74" customFormat="1" ht="18" x14ac:dyDescent="0.15">
      <c r="A1061" s="1"/>
      <c r="B1061" s="1"/>
      <c r="C1061" s="1"/>
      <c r="D1061" s="1"/>
      <c r="E1061" s="1"/>
      <c r="F1061" s="1"/>
      <c r="G1061" s="2"/>
    </row>
    <row r="1062" spans="1:7" s="74" customFormat="1" ht="18" x14ac:dyDescent="0.15">
      <c r="A1062" s="1"/>
      <c r="B1062" s="1"/>
      <c r="C1062" s="1"/>
      <c r="D1062" s="1"/>
      <c r="E1062" s="1"/>
      <c r="F1062" s="1"/>
      <c r="G1062" s="2"/>
    </row>
    <row r="1063" spans="1:7" s="74" customFormat="1" ht="18" x14ac:dyDescent="0.15">
      <c r="A1063" s="1"/>
      <c r="B1063" s="1"/>
      <c r="C1063" s="1"/>
      <c r="D1063" s="1"/>
      <c r="E1063" s="1"/>
      <c r="F1063" s="1"/>
      <c r="G1063" s="2"/>
    </row>
    <row r="1064" spans="1:7" s="74" customFormat="1" ht="18" x14ac:dyDescent="0.15">
      <c r="A1064" s="1"/>
      <c r="B1064" s="1"/>
      <c r="C1064" s="1"/>
      <c r="D1064" s="1"/>
      <c r="E1064" s="1"/>
      <c r="F1064" s="1"/>
      <c r="G1064" s="2"/>
    </row>
    <row r="1065" spans="1:7" s="74" customFormat="1" ht="18" x14ac:dyDescent="0.15">
      <c r="A1065" s="1"/>
      <c r="B1065" s="1"/>
      <c r="C1065" s="1"/>
      <c r="D1065" s="1"/>
      <c r="E1065" s="1"/>
      <c r="F1065" s="1"/>
      <c r="G1065" s="2"/>
    </row>
    <row r="1066" spans="1:7" s="74" customFormat="1" ht="18" x14ac:dyDescent="0.15">
      <c r="A1066" s="1"/>
      <c r="B1066" s="1"/>
      <c r="C1066" s="1"/>
      <c r="D1066" s="1"/>
      <c r="E1066" s="1"/>
      <c r="F1066" s="1"/>
      <c r="G1066" s="2"/>
    </row>
    <row r="1067" spans="1:7" s="74" customFormat="1" ht="18" x14ac:dyDescent="0.15">
      <c r="A1067" s="1"/>
      <c r="B1067" s="1"/>
      <c r="C1067" s="1"/>
      <c r="D1067" s="1"/>
      <c r="E1067" s="1"/>
      <c r="F1067" s="1"/>
      <c r="G1067" s="2"/>
    </row>
    <row r="1068" spans="1:7" s="74" customFormat="1" ht="18" x14ac:dyDescent="0.15">
      <c r="A1068" s="1"/>
      <c r="B1068" s="1"/>
      <c r="C1068" s="1"/>
      <c r="D1068" s="1"/>
      <c r="E1068" s="1"/>
      <c r="F1068" s="1"/>
      <c r="G1068" s="2"/>
    </row>
    <row r="1069" spans="1:7" s="74" customFormat="1" ht="18" x14ac:dyDescent="0.15">
      <c r="A1069" s="1"/>
      <c r="B1069" s="1"/>
      <c r="C1069" s="1"/>
      <c r="D1069" s="1"/>
      <c r="E1069" s="1"/>
      <c r="F1069" s="1"/>
      <c r="G1069" s="2"/>
    </row>
    <row r="1070" spans="1:7" s="74" customFormat="1" ht="18" x14ac:dyDescent="0.15">
      <c r="A1070" s="1"/>
      <c r="B1070" s="1"/>
      <c r="C1070" s="1"/>
      <c r="D1070" s="1"/>
      <c r="E1070" s="1"/>
      <c r="F1070" s="1"/>
      <c r="G1070" s="2"/>
    </row>
    <row r="1071" spans="1:7" s="74" customFormat="1" ht="18" x14ac:dyDescent="0.15">
      <c r="A1071" s="1"/>
      <c r="B1071" s="1"/>
      <c r="C1071" s="1"/>
      <c r="D1071" s="1"/>
      <c r="E1071" s="1"/>
      <c r="F1071" s="1"/>
      <c r="G1071" s="2"/>
    </row>
    <row r="1072" spans="1:7" s="74" customFormat="1" ht="18" x14ac:dyDescent="0.15">
      <c r="A1072" s="1"/>
      <c r="B1072" s="1"/>
      <c r="C1072" s="1"/>
      <c r="D1072" s="1"/>
      <c r="E1072" s="1"/>
      <c r="F1072" s="1"/>
      <c r="G1072" s="2"/>
    </row>
    <row r="1075" spans="7:30" s="1" customFormat="1" x14ac:dyDescent="0.15">
      <c r="G1075" s="2"/>
      <c r="H1075" s="3"/>
      <c r="I1075" s="3"/>
      <c r="J1075" s="3"/>
      <c r="K1075" s="3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</row>
    <row r="1076" spans="7:30" s="1" customFormat="1" x14ac:dyDescent="0.15">
      <c r="G1076" s="2"/>
      <c r="H1076" s="3"/>
      <c r="I1076" s="3"/>
      <c r="J1076" s="3"/>
      <c r="K1076" s="3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</row>
  </sheetData>
  <mergeCells count="10">
    <mergeCell ref="A1:G1"/>
    <mergeCell ref="A2:G2"/>
    <mergeCell ref="A3:G3"/>
    <mergeCell ref="A6:B6"/>
    <mergeCell ref="A7:G7"/>
    <mergeCell ref="B138:C138"/>
    <mergeCell ref="B263:C263"/>
    <mergeCell ref="B393:C393"/>
    <mergeCell ref="B515:C515"/>
    <mergeCell ref="B858:C858"/>
  </mergeCells>
  <pageMargins left="0.78749999999999998" right="0.78749999999999998" top="1.05277777777778" bottom="1.05277777777778" header="0.78749999999999998" footer="0.78749999999999998"/>
  <pageSetup paperSize="9" scale="56" orientation="portrait" horizontalDpi="300" verticalDpi="300" r:id="rId1"/>
  <headerFooter>
    <oddHeader>&amp;C&amp;"Times New Roman,Normal"&amp;12&amp;A</oddHeader>
    <oddFooter>&amp;C&amp;"Times New Roman,Normal"&amp;12Página &amp;P</oddFooter>
  </headerFooter>
  <rowBreaks count="1" manualBreakCount="1">
    <brk id="925" max="16383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342</TotalTime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 REV LIC</vt:lpstr>
      <vt:lpstr>'PRESUP REV LIC'!Área_de_impresión</vt:lpstr>
      <vt:lpstr>'PRESUP REV LIC'!Títulos_a_imprimir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COMPUTEL</dc:creator>
  <dc:description/>
  <cp:lastModifiedBy>Microsoft Office User</cp:lastModifiedBy>
  <cp:revision>45</cp:revision>
  <dcterms:created xsi:type="dcterms:W3CDTF">1997-10-10T10:07:02Z</dcterms:created>
  <dcterms:modified xsi:type="dcterms:W3CDTF">2021-08-24T18:41:25Z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