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BC/Documents/CAASD/_LICITACIONES/2021/CP/CAASD-CCC-CP-2021-0036/"/>
    </mc:Choice>
  </mc:AlternateContent>
  <xr:revisionPtr revIDLastSave="0" documentId="8_{E3A3F584-DE7F-C24D-9A45-4B8CF6AC61F9}" xr6:coauthVersionLast="47" xr6:coauthVersionMax="47" xr10:uidLastSave="{00000000-0000-0000-0000-000000000000}"/>
  <bookViews>
    <workbookView xWindow="0" yWindow="500" windowWidth="20740" windowHeight="11160" xr2:uid="{FF9C44F4-522C-47E4-A4BA-F7F7F868BFF0}"/>
  </bookViews>
  <sheets>
    <sheet name="PRESUPUESTO" sheetId="1" r:id="rId1"/>
  </sheets>
  <definedNames>
    <definedName name="_xlnm._FilterDatabase" localSheetId="0" hidden="1">PRESUPUESTO!$A$9:$G$303</definedName>
    <definedName name="_xlnm.Print_Area" localSheetId="0">PRESUPUESTO!$A$1:$G$327</definedName>
    <definedName name="_xlnm.Print_Titles" localSheetId="0">PRESUPUESTO!$1:$9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6" i="1" l="1"/>
  <c r="F301" i="1"/>
  <c r="F300" i="1"/>
  <c r="F299" i="1"/>
  <c r="F298" i="1"/>
  <c r="F297" i="1"/>
  <c r="F296" i="1"/>
  <c r="F295" i="1"/>
  <c r="F294" i="1"/>
  <c r="C293" i="1"/>
  <c r="F293" i="1" s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4" i="1"/>
  <c r="F273" i="1"/>
  <c r="F272" i="1"/>
  <c r="F271" i="1"/>
  <c r="F270" i="1"/>
  <c r="F269" i="1"/>
  <c r="F268" i="1"/>
  <c r="F265" i="1"/>
  <c r="F264" i="1"/>
  <c r="F263" i="1"/>
  <c r="F262" i="1"/>
  <c r="F261" i="1"/>
  <c r="F260" i="1"/>
  <c r="F259" i="1"/>
  <c r="F258" i="1"/>
  <c r="F257" i="1"/>
  <c r="F254" i="1"/>
  <c r="F253" i="1"/>
  <c r="F252" i="1"/>
  <c r="F251" i="1"/>
  <c r="F250" i="1"/>
  <c r="F249" i="1"/>
  <c r="F248" i="1"/>
  <c r="F247" i="1"/>
  <c r="F244" i="1"/>
  <c r="F243" i="1"/>
  <c r="F242" i="1"/>
  <c r="F241" i="1"/>
  <c r="F240" i="1"/>
  <c r="F239" i="1"/>
  <c r="F238" i="1"/>
  <c r="F237" i="1"/>
  <c r="F234" i="1"/>
  <c r="F233" i="1"/>
  <c r="F232" i="1"/>
  <c r="F231" i="1"/>
  <c r="F230" i="1"/>
  <c r="F229" i="1"/>
  <c r="F228" i="1"/>
  <c r="F227" i="1"/>
  <c r="F226" i="1"/>
  <c r="F225" i="1"/>
  <c r="F222" i="1"/>
  <c r="F221" i="1"/>
  <c r="F220" i="1"/>
  <c r="F219" i="1"/>
  <c r="F218" i="1"/>
  <c r="F217" i="1"/>
  <c r="F216" i="1"/>
  <c r="F215" i="1"/>
  <c r="F214" i="1"/>
  <c r="F213" i="1"/>
  <c r="F212" i="1"/>
  <c r="F209" i="1"/>
  <c r="F208" i="1"/>
  <c r="F207" i="1"/>
  <c r="F206" i="1"/>
  <c r="F205" i="1"/>
  <c r="F204" i="1"/>
  <c r="F203" i="1"/>
  <c r="F202" i="1"/>
  <c r="F201" i="1"/>
  <c r="F200" i="1"/>
  <c r="F199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6" i="1"/>
  <c r="F175" i="1"/>
  <c r="F174" i="1"/>
  <c r="F173" i="1"/>
  <c r="F172" i="1"/>
  <c r="F171" i="1"/>
  <c r="F170" i="1"/>
  <c r="F169" i="1"/>
  <c r="F168" i="1"/>
  <c r="F167" i="1"/>
  <c r="F164" i="1"/>
  <c r="F163" i="1"/>
  <c r="F162" i="1"/>
  <c r="F161" i="1"/>
  <c r="F160" i="1"/>
  <c r="F159" i="1"/>
  <c r="F158" i="1"/>
  <c r="F157" i="1"/>
  <c r="F156" i="1"/>
  <c r="F155" i="1"/>
  <c r="F152" i="1"/>
  <c r="F151" i="1"/>
  <c r="F150" i="1"/>
  <c r="F149" i="1"/>
  <c r="F148" i="1"/>
  <c r="F147" i="1"/>
  <c r="F146" i="1"/>
  <c r="F145" i="1"/>
  <c r="F142" i="1"/>
  <c r="F141" i="1"/>
  <c r="F140" i="1"/>
  <c r="F139" i="1"/>
  <c r="F138" i="1"/>
  <c r="F137" i="1"/>
  <c r="F136" i="1"/>
  <c r="F135" i="1"/>
  <c r="F134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1" i="1"/>
  <c r="F110" i="1"/>
  <c r="F109" i="1"/>
  <c r="F108" i="1"/>
  <c r="F107" i="1"/>
  <c r="F106" i="1"/>
  <c r="F105" i="1"/>
  <c r="F104" i="1"/>
  <c r="F103" i="1"/>
  <c r="F102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A45" i="1"/>
  <c r="A65" i="1" s="1"/>
  <c r="A83" i="1" s="1"/>
  <c r="A101" i="1" s="1"/>
  <c r="A113" i="1" s="1"/>
  <c r="A133" i="1" s="1"/>
  <c r="A144" i="1" s="1"/>
  <c r="A154" i="1" s="1"/>
  <c r="A166" i="1" s="1"/>
  <c r="A178" i="1" s="1"/>
  <c r="A198" i="1" s="1"/>
  <c r="A211" i="1" s="1"/>
  <c r="A224" i="1" s="1"/>
  <c r="A236" i="1" s="1"/>
  <c r="A246" i="1" s="1"/>
  <c r="A256" i="1" s="1"/>
  <c r="A267" i="1" s="1"/>
  <c r="F41" i="1"/>
  <c r="G41" i="1" s="1"/>
  <c r="A41" i="1"/>
  <c r="F37" i="1"/>
  <c r="C36" i="1"/>
  <c r="F36" i="1" s="1"/>
  <c r="C35" i="1"/>
  <c r="F35" i="1" s="1"/>
  <c r="C34" i="1"/>
  <c r="F34" i="1" s="1"/>
  <c r="C33" i="1"/>
  <c r="F33" i="1" s="1"/>
  <c r="C32" i="1"/>
  <c r="F32" i="1" s="1"/>
  <c r="F31" i="1"/>
  <c r="F30" i="1"/>
  <c r="F29" i="1"/>
  <c r="A29" i="1"/>
  <c r="A30" i="1" s="1"/>
  <c r="A31" i="1" s="1"/>
  <c r="A32" i="1" s="1"/>
  <c r="A33" i="1" s="1"/>
  <c r="A34" i="1" s="1"/>
  <c r="A35" i="1" s="1"/>
  <c r="A36" i="1" s="1"/>
  <c r="A37" i="1" s="1"/>
  <c r="F26" i="1"/>
  <c r="F25" i="1"/>
  <c r="F24" i="1"/>
  <c r="F23" i="1"/>
  <c r="A23" i="1"/>
  <c r="A24" i="1" s="1"/>
  <c r="A25" i="1" s="1"/>
  <c r="A26" i="1" s="1"/>
  <c r="F19" i="1"/>
  <c r="F18" i="1"/>
  <c r="F17" i="1"/>
  <c r="F16" i="1"/>
  <c r="G303" i="1" s="1"/>
  <c r="A16" i="1"/>
  <c r="A17" i="1" s="1"/>
  <c r="A18" i="1" s="1"/>
  <c r="A19" i="1" s="1"/>
  <c r="G324" i="1" l="1"/>
  <c r="F309" i="1"/>
  <c r="G322" i="1"/>
  <c r="F308" i="1"/>
  <c r="F306" i="1"/>
  <c r="F307" i="1"/>
  <c r="G318" i="1"/>
  <c r="F305" i="1"/>
  <c r="F310" i="1"/>
  <c r="G274" i="1"/>
  <c r="G222" i="1"/>
  <c r="G19" i="1"/>
  <c r="G164" i="1"/>
  <c r="G301" i="1"/>
  <c r="G81" i="1"/>
  <c r="G99" i="1"/>
  <c r="G152" i="1"/>
  <c r="G196" i="1"/>
  <c r="G26" i="1"/>
  <c r="G63" i="1"/>
  <c r="G142" i="1"/>
  <c r="G176" i="1"/>
  <c r="G234" i="1"/>
  <c r="G244" i="1"/>
  <c r="G254" i="1"/>
  <c r="G265" i="1"/>
  <c r="G209" i="1"/>
  <c r="G111" i="1"/>
  <c r="G131" i="1"/>
  <c r="G37" i="1"/>
  <c r="G320" i="1" l="1"/>
  <c r="G312" i="1"/>
  <c r="G316" i="1" l="1"/>
  <c r="G314" i="1"/>
</calcChain>
</file>

<file path=xl/sharedStrings.xml><?xml version="1.0" encoding="utf-8"?>
<sst xmlns="http://schemas.openxmlformats.org/spreadsheetml/2006/main" count="757" uniqueCount="395">
  <si>
    <t xml:space="preserve">CORPORACIÓN DEL ACUEDUCTO Y ALCANTARILLADO DE SANTO DOMINGO </t>
  </si>
  <si>
    <t>* * *  C. A. A. S. D.  * * *</t>
  </si>
  <si>
    <t>Unidad Ejecutora de Proyectos</t>
  </si>
  <si>
    <t>No.</t>
  </si>
  <si>
    <t>PARTIDAS</t>
  </si>
  <si>
    <t>CANT.</t>
  </si>
  <si>
    <t>UD</t>
  </si>
  <si>
    <t>P.U. RD$</t>
  </si>
  <si>
    <t>VALOR RD$</t>
  </si>
  <si>
    <t>SUB TOTAL
 RD$</t>
  </si>
  <si>
    <t>FASE A</t>
  </si>
  <si>
    <t>TRABAJOS ORDINARIOS</t>
  </si>
  <si>
    <t>INFRAESTRUCTURA DE AGUAS</t>
  </si>
  <si>
    <t>TRABAJOS GENERALES</t>
  </si>
  <si>
    <t>Caseta para materiales y almacén, electricidad (Cubicar desglosado)</t>
  </si>
  <si>
    <t>Limpieza constante y final (Cubicar desglosado)</t>
  </si>
  <si>
    <t>PA</t>
  </si>
  <si>
    <t>Replanteo topográfico, as-built georeferenciado</t>
  </si>
  <si>
    <t>MES</t>
  </si>
  <si>
    <t>Escaneo GPR para ubicación de infraestructuras enteradas</t>
  </si>
  <si>
    <t>MOVIMIENTO DE TIERRAS</t>
  </si>
  <si>
    <t xml:space="preserve">SEGURIDAD VIAL </t>
  </si>
  <si>
    <t>Suministro y colocación de los carteles informativos: desvió, hombres trabajando, excavación</t>
  </si>
  <si>
    <t>Suministro y colocación de cartel informativo de obra</t>
  </si>
  <si>
    <t>Torres de luminarias motorizadas de 4 bombillas (2 unidades)</t>
  </si>
  <si>
    <t>DIA</t>
  </si>
  <si>
    <t>Personal de apoyo para manejo de trafico en Horario Diurno, Nocturno y Días Feriados (3 Hombres 30 días/noches)</t>
  </si>
  <si>
    <t xml:space="preserve">EXCAVACIONES, DEMOLICIONES Y ASFALTO </t>
  </si>
  <si>
    <t>Cortes de pavimentos e=4"</t>
  </si>
  <si>
    <t>M</t>
  </si>
  <si>
    <t>Demolición de los pavimentos y hormigones</t>
  </si>
  <si>
    <t>M2</t>
  </si>
  <si>
    <t>Excavación en roca con retromartillo en zanjas y registros (80%)</t>
  </si>
  <si>
    <t>M3</t>
  </si>
  <si>
    <t>Excavación en roca con compresores en zanjas y registros (20%)</t>
  </si>
  <si>
    <t>Suministro y colocación cama de arena</t>
  </si>
  <si>
    <t>Suministro y colocación de material granual de base, incluye compactación al 95% Proctor</t>
  </si>
  <si>
    <t>Carga y bote material sobrante distancia max. 30 km</t>
  </si>
  <si>
    <t>Reposición de áreas en aceras, contenes, isletas, etc. (Cubicar desglosado) considerar RD$ 980,000.00 como monto de esta partida</t>
  </si>
  <si>
    <t>OBRAS CIVILES</t>
  </si>
  <si>
    <t xml:space="preserve">REGISTROS </t>
  </si>
  <si>
    <t>Registro cuadrado 1.50 x 1.50 x 2.50 mts dimensiones interiores, espesor muros y losas 0.20 mts, de hormigón armado 280 kg/cm2, acero ½" @ 0.20 mts AC AD, incluye tapa cuadrada 1.00 x 1.00 mts polietileno reforzado con fibra de vidrio, 40 TON, escalera de acero inoxidable 304 2.50 altura</t>
  </si>
  <si>
    <t>INSTALACIONES</t>
  </si>
  <si>
    <t xml:space="preserve">NODOS </t>
  </si>
  <si>
    <t>Nodo 1,9</t>
  </si>
  <si>
    <t>5.1.1</t>
  </si>
  <si>
    <t xml:space="preserve">Replanteo </t>
  </si>
  <si>
    <t>5.1.2</t>
  </si>
  <si>
    <t>5.1.3</t>
  </si>
  <si>
    <t xml:space="preserve">Válvula de compuerta de 16" marca U.S. PIPE serie USP1, NRS o similar </t>
  </si>
  <si>
    <t>5.1.4</t>
  </si>
  <si>
    <t>5.1.5</t>
  </si>
  <si>
    <t xml:space="preserve">Caja NEMA 3R 10" x 8" x 6" acero inoxidable SS304 </t>
  </si>
  <si>
    <t>5.1.6</t>
  </si>
  <si>
    <t>Materiales varios instalación (pedestal acero inoxidable 304, U-bolts, tornillos, etc.)</t>
  </si>
  <si>
    <t>5.1.7</t>
  </si>
  <si>
    <t xml:space="preserve">Tubería 16" Carbón Steel A-106 SCH-40 p/soldar </t>
  </si>
  <si>
    <t>5.1.8</t>
  </si>
  <si>
    <t xml:space="preserve">Codo 16" x 90 Carbón Steel SCH-40 p/soldar </t>
  </si>
  <si>
    <t>5.1.9</t>
  </si>
  <si>
    <t xml:space="preserve">Corte y soldadura 16" Carbón Steel SCH-40 p/soldar </t>
  </si>
  <si>
    <t>5.1.10</t>
  </si>
  <si>
    <t>5.1.11</t>
  </si>
  <si>
    <t>Materiales instalación de válvulas (juntas, tornillos, etc.)</t>
  </si>
  <si>
    <t>5.1.12</t>
  </si>
  <si>
    <t xml:space="preserve">Caja telescópica 6" marca AVK, cuerpo en polietileno reforzado con fibra de vidrio y tapa en fundición </t>
  </si>
  <si>
    <t>5.1.13</t>
  </si>
  <si>
    <t xml:space="preserve">Transporte interno de tuberías, accesorios </t>
  </si>
  <si>
    <t>5.1.14</t>
  </si>
  <si>
    <t xml:space="preserve">Supervisión presencial representante de fabricante de Tee partida </t>
  </si>
  <si>
    <t>5.1.15</t>
  </si>
  <si>
    <t xml:space="preserve">Uso de maquinaria especializada de perforación sistema "hot tap" </t>
  </si>
  <si>
    <t>5.1.16</t>
  </si>
  <si>
    <t xml:space="preserve">Uso de grúa, medios auxiliares </t>
  </si>
  <si>
    <t>5.1.17</t>
  </si>
  <si>
    <t>Manejo de tránsito</t>
  </si>
  <si>
    <t>5.1.18</t>
  </si>
  <si>
    <t>Mo. instalación Nodo 1, 9 mediante sistema "hot tap" sin interrupción del servicio de agua, válvula de compuerta 16", cople bridado 16", juntas, tornillería; Instalación caudalímetro de inserción de 16". Probada, funcionado, garantizando estanqueidad.</t>
  </si>
  <si>
    <t>Nodo 4</t>
  </si>
  <si>
    <t>5.2.1</t>
  </si>
  <si>
    <t>5.2.2</t>
  </si>
  <si>
    <t>5.2.3</t>
  </si>
  <si>
    <t xml:space="preserve">Tubería 12" Carbón Steel A-106 SCH-40 p/soldar </t>
  </si>
  <si>
    <t>5.2.4</t>
  </si>
  <si>
    <t xml:space="preserve">Tee 16" Carbón Steel SCH-40 p/soldar </t>
  </si>
  <si>
    <t>5.2.5</t>
  </si>
  <si>
    <t xml:space="preserve">Reducción copa 16" x 12" Carbón Steel SCH-40 p/soldar </t>
  </si>
  <si>
    <t>5.2.6</t>
  </si>
  <si>
    <t xml:space="preserve">Platillo 12" Carbón Steel SCH-40 p/soldar </t>
  </si>
  <si>
    <t>5.2.7</t>
  </si>
  <si>
    <t>Cople bridado de hierro dúctil para acero con restricción de 12" marca Starpipe o similar</t>
  </si>
  <si>
    <t>5.2.8</t>
  </si>
  <si>
    <t>Materiales varios (juntas, tornillos, etc.)</t>
  </si>
  <si>
    <t>5.2.9</t>
  </si>
  <si>
    <t>5.2.10</t>
  </si>
  <si>
    <t>5.2.11</t>
  </si>
  <si>
    <t xml:space="preserve">Corte y soldadura 12" Carbón Steel SCH-40 p/soldar </t>
  </si>
  <si>
    <t>5.2.12</t>
  </si>
  <si>
    <t xml:space="preserve">Revestimiento Epoxi modificado anticorrosivo + Acabado alquídico INTERNATIONAL PAINT </t>
  </si>
  <si>
    <t>5.2.13</t>
  </si>
  <si>
    <t>5.2.14</t>
  </si>
  <si>
    <t>5.2.15</t>
  </si>
  <si>
    <t>5.2.16</t>
  </si>
  <si>
    <t>Mo. Instalación nodo 4, probado, funcionado, garantizando estanqueidad.</t>
  </si>
  <si>
    <t>Nodo 5</t>
  </si>
  <si>
    <t>5.3.1</t>
  </si>
  <si>
    <t>5.3.2</t>
  </si>
  <si>
    <t xml:space="preserve">Válvula de compuerta de 8" marca U.S. PIPE serie USP1, NRS o similar </t>
  </si>
  <si>
    <t>5.3.3</t>
  </si>
  <si>
    <t xml:space="preserve">Tubería 8" Carbón Steel A-106 SCH-40 p/soldar </t>
  </si>
  <si>
    <t>5.3.4</t>
  </si>
  <si>
    <t xml:space="preserve">Tee 12" Carbón Steel SCH-40 p/soldar </t>
  </si>
  <si>
    <t>5.3.5</t>
  </si>
  <si>
    <t xml:space="preserve">Reducción copa 12" x 8" Carbón Steel SCH-40 p/soldar </t>
  </si>
  <si>
    <t>5.3.6</t>
  </si>
  <si>
    <t xml:space="preserve">Platillo 8" Carbón Steel SCH-40 p/soldar </t>
  </si>
  <si>
    <t>5.3.7</t>
  </si>
  <si>
    <t>Cople bridado de hierro dúctil para acero con restricción de 8" marca Starpipe o similar</t>
  </si>
  <si>
    <t>5.3.8</t>
  </si>
  <si>
    <t>5.3.9</t>
  </si>
  <si>
    <t>5.3.10</t>
  </si>
  <si>
    <t>5.3.11</t>
  </si>
  <si>
    <t xml:space="preserve">Corte y soldadura 8" Carbón Steel SCH-40 p/soldar </t>
  </si>
  <si>
    <t>5.3.12</t>
  </si>
  <si>
    <t>5.3.13</t>
  </si>
  <si>
    <t>5.3.14</t>
  </si>
  <si>
    <t>5.3.15</t>
  </si>
  <si>
    <t>5.3.16</t>
  </si>
  <si>
    <t>Mo. Instalación nodo 5, probado, funcionado, garantizando estanqueidad.</t>
  </si>
  <si>
    <t>Nodo 8, 27, 31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</si>
  <si>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</si>
  <si>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</si>
  <si>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</si>
  <si>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</si>
  <si>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</si>
  <si>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</si>
  <si>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</si>
  <si>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</si>
  <si>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</si>
  <si>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Manejo de tránsito.</t>
  </si>
  <si>
    <t>5.4.10</t>
  </si>
  <si>
    <t>Mo. Instalación nodo 8,27,31, probado, funcionado, garantizando estanqueidad.</t>
  </si>
  <si>
    <t>Nodo 6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</si>
  <si>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</si>
  <si>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</si>
  <si>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</si>
  <si>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</si>
  <si>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</si>
  <si>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</si>
  <si>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</si>
  <si>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</si>
  <si>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 xml:space="preserve">Codo 12" x 90 Carbón Steel SCH-40 p/soldar </t>
  </si>
  <si>
    <t>5.5.9</t>
  </si>
  <si>
    <t>5.5.10</t>
  </si>
  <si>
    <t>5.5.11</t>
  </si>
  <si>
    <t>5.5.12</t>
  </si>
  <si>
    <t>5.5.13</t>
  </si>
  <si>
    <t>5.5.14</t>
  </si>
  <si>
    <t>5.5.15</t>
  </si>
  <si>
    <t>5.5.16</t>
  </si>
  <si>
    <t xml:space="preserve">6 Uso de grúa, medios auxiliares </t>
  </si>
  <si>
    <t>5.5.17</t>
  </si>
  <si>
    <t>5.5.18</t>
  </si>
  <si>
    <t>Mo. instalación Nodo 6 mediante sistema "hot tap" sin interrupción del servicio de agua, probada, funcionado, garantizando estanqueidad.</t>
  </si>
  <si>
    <t>Nodo 16, 23, 26, 29, 30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</si>
  <si>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</si>
  <si>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</si>
  <si>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</si>
  <si>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</si>
  <si>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</si>
  <si>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</si>
  <si>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</si>
  <si>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</si>
  <si>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</si>
  <si>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Mo. Instalación nodo 16, 23, 26, 29,30, probado, funcionado, garantizando estanqueidad.</t>
  </si>
  <si>
    <t>Nodo 20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</si>
  <si>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</si>
  <si>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</si>
  <si>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</si>
  <si>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</si>
  <si>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</si>
  <si>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</si>
  <si>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</si>
  <si>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</si>
  <si>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Mo. Instalación nodo 20, probado, funcionado, garantizando estanqueidad.</t>
  </si>
  <si>
    <t>Nodo 18</t>
  </si>
  <si>
    <t>5.8.1</t>
  </si>
  <si>
    <t>5.8.2</t>
  </si>
  <si>
    <t xml:space="preserve">Válvula de compuerta de 6" marca U.S. PIPE serie USP1, NRS o similar </t>
  </si>
  <si>
    <t>5.8.3</t>
  </si>
  <si>
    <t>5.8.4</t>
  </si>
  <si>
    <t>5.8.5</t>
  </si>
  <si>
    <t>5.8.6</t>
  </si>
  <si>
    <t>5.8.7</t>
  </si>
  <si>
    <t>5.8.8</t>
  </si>
  <si>
    <t>5.8.9</t>
  </si>
  <si>
    <t>5.8.10</t>
  </si>
  <si>
    <t>Mo. Instalación nodo 18, probado, funcionado, garantizando estanqueidad.</t>
  </si>
  <si>
    <t>Nodo 19</t>
  </si>
  <si>
    <t>5.9.1</t>
  </si>
  <si>
    <t>5.9.2</t>
  </si>
  <si>
    <t>5.9.3</t>
  </si>
  <si>
    <t>5.9.4</t>
  </si>
  <si>
    <t>5.9.5</t>
  </si>
  <si>
    <t>5.9.6</t>
  </si>
  <si>
    <t>5.9.7</t>
  </si>
  <si>
    <t>5.9.8</t>
  </si>
  <si>
    <t>5.9.9</t>
  </si>
  <si>
    <t>5.9.10</t>
  </si>
  <si>
    <t>Mo. Instalación nodo 19, probado, funcionado, garantizando estanqueidad.</t>
  </si>
  <si>
    <t>Nodo 13</t>
  </si>
  <si>
    <t>5.10.1</t>
  </si>
  <si>
    <t>5.10.2</t>
  </si>
  <si>
    <t>5.10.3</t>
  </si>
  <si>
    <t>5.10.4</t>
  </si>
  <si>
    <t>5.10.5</t>
  </si>
  <si>
    <t>5.10.6</t>
  </si>
  <si>
    <t xml:space="preserve">Codo 16" x 45 Carbón Steel SCH-40 p/soldar </t>
  </si>
  <si>
    <t>5.10.7</t>
  </si>
  <si>
    <t>5.10.8</t>
  </si>
  <si>
    <t>5.10.9</t>
  </si>
  <si>
    <t>5.10.10</t>
  </si>
  <si>
    <t>5.10.11</t>
  </si>
  <si>
    <t>5.10.12</t>
  </si>
  <si>
    <t>5.10.13</t>
  </si>
  <si>
    <t>5.10.14</t>
  </si>
  <si>
    <t>5.10.15</t>
  </si>
  <si>
    <t>5.10.16</t>
  </si>
  <si>
    <t>5.10.17</t>
  </si>
  <si>
    <t>5.10.18</t>
  </si>
  <si>
    <t>Mo. Instalación nodo 13, probado, funcionado, garantizando estanqueidad.</t>
  </si>
  <si>
    <t>Nodo 17</t>
  </si>
  <si>
    <t>5.11.1</t>
  </si>
  <si>
    <t>5.11.2</t>
  </si>
  <si>
    <t>5.11.3</t>
  </si>
  <si>
    <t>5.11.4</t>
  </si>
  <si>
    <t>5.11.5</t>
  </si>
  <si>
    <t>5.11.6</t>
  </si>
  <si>
    <t>5.11.7</t>
  </si>
  <si>
    <t>5.11.8</t>
  </si>
  <si>
    <t>5.11.9</t>
  </si>
  <si>
    <t>5.11.10</t>
  </si>
  <si>
    <t>5.11.11</t>
  </si>
  <si>
    <t>Mo. Instalación nodo 17, probado, funcionado, garantizando estanqueidad.</t>
  </si>
  <si>
    <t>Nodo 21</t>
  </si>
  <si>
    <t>5.12.1</t>
  </si>
  <si>
    <t>5.12.2</t>
  </si>
  <si>
    <t>5.12.3</t>
  </si>
  <si>
    <t>5.12.4</t>
  </si>
  <si>
    <t>5.12.5</t>
  </si>
  <si>
    <t>5.12.6</t>
  </si>
  <si>
    <t>5.12.7</t>
  </si>
  <si>
    <t>5.12.8</t>
  </si>
  <si>
    <t>5.12.9</t>
  </si>
  <si>
    <t>5.12.10</t>
  </si>
  <si>
    <t>5.12.11</t>
  </si>
  <si>
    <t>Mo. Instalación nodo 21, probado, funcionado, garantizando estanqueidad.</t>
  </si>
  <si>
    <t>Nodo 22</t>
  </si>
  <si>
    <t>5.13.1</t>
  </si>
  <si>
    <t>5.13.2</t>
  </si>
  <si>
    <t>5.13.3</t>
  </si>
  <si>
    <t>5.13.4</t>
  </si>
  <si>
    <t>5.13.5</t>
  </si>
  <si>
    <t>5.13.6</t>
  </si>
  <si>
    <t>5.13.7</t>
  </si>
  <si>
    <t>5.13.8</t>
  </si>
  <si>
    <t>5.13.9</t>
  </si>
  <si>
    <t>5.13.10</t>
  </si>
  <si>
    <t>Nodo 24</t>
  </si>
  <si>
    <t>5.14.1</t>
  </si>
  <si>
    <t>5.14.2</t>
  </si>
  <si>
    <t>5.14.3</t>
  </si>
  <si>
    <t>5.14.4</t>
  </si>
  <si>
    <t>5.14.5</t>
  </si>
  <si>
    <t>5.14.6</t>
  </si>
  <si>
    <t>5.14.7</t>
  </si>
  <si>
    <t>5.14.8</t>
  </si>
  <si>
    <t>Mo. Instalación nodo 15, probado, funcionado, garantizando estanqueidad.</t>
  </si>
  <si>
    <t>Nodo 25</t>
  </si>
  <si>
    <t>5.15.1</t>
  </si>
  <si>
    <t>5.15.2</t>
  </si>
  <si>
    <t>5.15.3</t>
  </si>
  <si>
    <t>5.15.4</t>
  </si>
  <si>
    <t>5.15.5</t>
  </si>
  <si>
    <t>5.15.6</t>
  </si>
  <si>
    <t>5.15.7</t>
  </si>
  <si>
    <t>5.15.8</t>
  </si>
  <si>
    <t>Nodo 28</t>
  </si>
  <si>
    <t>5.16.1</t>
  </si>
  <si>
    <t>5.16.2</t>
  </si>
  <si>
    <t>5.16.3</t>
  </si>
  <si>
    <t>5.16.4</t>
  </si>
  <si>
    <t>5.16.5</t>
  </si>
  <si>
    <t>5.16.6</t>
  </si>
  <si>
    <t>5.16.7</t>
  </si>
  <si>
    <t>5.16.8</t>
  </si>
  <si>
    <t>5.16.9</t>
  </si>
  <si>
    <t>Nodo A</t>
  </si>
  <si>
    <t>5.17.1</t>
  </si>
  <si>
    <t>5.17.2</t>
  </si>
  <si>
    <t>Corte e instalación de niple hierro dúctil 61.61" tubería a ser entregada en almacén CAASD</t>
  </si>
  <si>
    <t>5.17.3</t>
  </si>
  <si>
    <t>5.17.4</t>
  </si>
  <si>
    <t>5.17.5</t>
  </si>
  <si>
    <t>5.17.6</t>
  </si>
  <si>
    <t>5.17.7</t>
  </si>
  <si>
    <t>EMPALME KENNEDY / LINCOLN</t>
  </si>
  <si>
    <t>5.18.1</t>
  </si>
  <si>
    <t>5.18.2</t>
  </si>
  <si>
    <t>5.18.3</t>
  </si>
  <si>
    <t>TEE 16" X 8"acero</t>
  </si>
  <si>
    <t>5.18.4</t>
  </si>
  <si>
    <t>Cruz  16"x 6"acero</t>
  </si>
  <si>
    <t>5.18.5</t>
  </si>
  <si>
    <t>5.18.6</t>
  </si>
  <si>
    <t>Junta Dresser 16"</t>
  </si>
  <si>
    <t>5.18.7</t>
  </si>
  <si>
    <t>Cople bridado de hierro dúctil para PVC con restricción de 8"</t>
  </si>
  <si>
    <t>5.18.8</t>
  </si>
  <si>
    <t>Cople bridado de hierro dúctil para acero con restricción de 6"</t>
  </si>
  <si>
    <t>5.18.9</t>
  </si>
  <si>
    <t>5.18.10</t>
  </si>
  <si>
    <t>5.18.11</t>
  </si>
  <si>
    <t>5.18.12</t>
  </si>
  <si>
    <t>Niples acero platillado 16"</t>
  </si>
  <si>
    <t>5.18.13</t>
  </si>
  <si>
    <t>Niples acero platillado 8"</t>
  </si>
  <si>
    <t>5.18.14</t>
  </si>
  <si>
    <t>Niples acero platillado 6"</t>
  </si>
  <si>
    <t>5.18.15</t>
  </si>
  <si>
    <t>5.18.16</t>
  </si>
  <si>
    <t>ML</t>
  </si>
  <si>
    <t>5.18.17</t>
  </si>
  <si>
    <t>5.18.18</t>
  </si>
  <si>
    <t>Tuberia Acero  6"</t>
  </si>
  <si>
    <t>5.18.19</t>
  </si>
  <si>
    <t>5.18.20</t>
  </si>
  <si>
    <t>5.18.21</t>
  </si>
  <si>
    <t>5.18.22</t>
  </si>
  <si>
    <t>5.18.23</t>
  </si>
  <si>
    <t>5.18.24</t>
  </si>
  <si>
    <t>5.18.25</t>
  </si>
  <si>
    <t>Mo. instalación mediante sistema "hot tap" sin interrupción del servicio de agua, válvula de compuerta 16", cople bridado 8", juntas, tornillería; Instalación caudalímetro de inserción de 16". Probada, funcionado, garantizando estanqueidad.</t>
  </si>
  <si>
    <t>SUB TOTAL FASE A TRABAJOS ORDINARIOS</t>
  </si>
  <si>
    <t>DIRECCION TECNICA</t>
  </si>
  <si>
    <t>GASTOS ADMINISTRATIVOS</t>
  </si>
  <si>
    <t>SEGURO Y FIANZA</t>
  </si>
  <si>
    <t>TRANSPORTE</t>
  </si>
  <si>
    <t>LEY # 6/86</t>
  </si>
  <si>
    <t>SUPERVISION C.A.A.S.D.</t>
  </si>
  <si>
    <t>TOTAL DE COSTOS INDIRECTOS</t>
  </si>
  <si>
    <t>SUB-TOTAL GENERAL EN RD$</t>
  </si>
  <si>
    <t>CUENCA HIDROGRAFICA</t>
  </si>
  <si>
    <t xml:space="preserve">EQUIPAMIENTO CAASD </t>
  </si>
  <si>
    <t>ITBIS (18% DE DIRECCIÓN TÉCNICA)SEGÚN NORMA 07-2007 DGII</t>
  </si>
  <si>
    <t xml:space="preserve">IMPREVISTOS </t>
  </si>
  <si>
    <t xml:space="preserve">CODIA </t>
  </si>
  <si>
    <t>TOTAL GENERAL A CONTRATAR</t>
  </si>
  <si>
    <t>Pavimento de 4” de hormigón asfaltico en caliente tipo AC30</t>
  </si>
  <si>
    <t xml:space="preserve">PRESUPUESTO TRABAJOS DE MEJORAMIENTO DE LA RED DE DISTRIBUCION DE AGUA POTABLE EN LOS SECTORES NACO, PIANTINI Y SERALLES </t>
  </si>
  <si>
    <t xml:space="preserve">Tee partida salida ajustable 60.98" x 16" 412/452 Type 2 </t>
  </si>
  <si>
    <t xml:space="preserve">Válvula de compuerta de 16" </t>
  </si>
  <si>
    <t>Medidor electromagnético de inserción de 16" tipo "hot tap" , cuerpo acero inoxidable 304, pantalla colectora digital modelo FT440W-32-98-126-139, incluye fuente dual 115 VAC / 12-24 VDC; accesorios de conexión</t>
  </si>
  <si>
    <t>Cople bridado de hierro dúctil de 16"</t>
  </si>
  <si>
    <t xml:space="preserve">Válvula de compuerta de 12" </t>
  </si>
  <si>
    <t xml:space="preserve">Cople bridado de hierro dúctil para acero con restricción de 12" </t>
  </si>
  <si>
    <t xml:space="preserve">Caja telescópica 6" , cuerpo en polietileno reforzado con fibra de vidrio y tapa en fundición </t>
  </si>
  <si>
    <t xml:space="preserve">Revestimiento Epoxi modificado anticorrosivo + Acabado alquídico </t>
  </si>
  <si>
    <t>Válvula de compuerta de 8"</t>
  </si>
  <si>
    <t xml:space="preserve">Cople bridado de hierro dúctil para acero con restricción de 8" </t>
  </si>
  <si>
    <t xml:space="preserve">Válvula de compuerta de 8" </t>
  </si>
  <si>
    <t xml:space="preserve">Tee partida salida ajustable 61.61" OD x 16" </t>
  </si>
  <si>
    <t>Medidor electromagnético de inserción de 12" tipo "hot tap" ma cuerpo acero inoxidable 304, pantalla colectora digital modelo FT440W-32-98-126-139, incluye fuente dual 115 VAC / 12-24 VDC; accesorios de conexión</t>
  </si>
  <si>
    <t xml:space="preserve">Caja telescópica 6"  cuerpo en polietileno reforzado con fibra de vidrio y tapa en fundición </t>
  </si>
  <si>
    <t xml:space="preserve">Válvula de compuerta de 4" </t>
  </si>
  <si>
    <t xml:space="preserve">Cople bridado de hierro dúctil para acero con restricción de 4" </t>
  </si>
  <si>
    <t xml:space="preserve">Cople bridado con restricción de hierro dúctil para PVC </t>
  </si>
  <si>
    <t xml:space="preserve">Válvula de compuerta de 6" </t>
  </si>
  <si>
    <t xml:space="preserve">Válvula de compuerta de 2" </t>
  </si>
  <si>
    <t xml:space="preserve">Cople bridado con restricción de hierro dúctil para PVC con restricción de 6" </t>
  </si>
  <si>
    <t xml:space="preserve">Cople bridado con restricción de hierro dúctil para PVC con restricción de 2" </t>
  </si>
  <si>
    <t>Válvula de compuerta de 6" m</t>
  </si>
  <si>
    <t>Válvula de compuerta de 4"</t>
  </si>
  <si>
    <t>Cople bridado con restricción de hierro dúctil para PVC con restricción de 6"</t>
  </si>
  <si>
    <t xml:space="preserve">Cople bridado con restricción de hierro dúctil para PVC con restricción de 4" </t>
  </si>
  <si>
    <t xml:space="preserve">Caja telescópica 6", cuerpo en polietileno reforzado con fibra de vidrio y tapa en fundición </t>
  </si>
  <si>
    <t>Cople bridado de hierro dúctil para acero con restricción de 12"</t>
  </si>
  <si>
    <t>Cople bridado con restricción de hierro dúctil para PVC con restricción de 4"</t>
  </si>
  <si>
    <t xml:space="preserve">Caja telescópica 6" cuerpo en polietileno reforzado con fibra de vidrio y tapa en fundición </t>
  </si>
  <si>
    <t>Válvula de compuerta de 2" m</t>
  </si>
  <si>
    <t>Cople bridado con restricción de hierro dúctil para PVC con restricción de 2"</t>
  </si>
  <si>
    <t xml:space="preserve">Cople bridado de hierro dúctil para acero de 16" </t>
  </si>
  <si>
    <t xml:space="preserve">Cople de hierro dúctil para acero de 61.61" </t>
  </si>
  <si>
    <t xml:space="preserve">Tee partida salida ajustable 60.98" x 16" </t>
  </si>
  <si>
    <t>Medidor electromagnético de inserción de 16" tipo "hot tap" cuerpo acero inoxidable 304, pantalla colectora digital modelo FT440W-32-98-126-139, incluye fuente dual 115 VAC / 12-24 VDC; accesorios de conexión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</si>
</sst>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"/>
    <numFmt numFmtId="165" formatCode="0.0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4"/>
      <color indexed="8"/>
      <name val="Arial MT"/>
    </font>
    <font>
      <b/>
      <sz val="14"/>
      <color indexed="8"/>
      <name val="Arial MT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8" fillId="0" borderId="0"/>
    <xf numFmtId="43" fontId="12" fillId="0" borderId="0" applyFont="0" applyFill="0" applyBorder="0" applyAlignment="0" applyProtection="0"/>
  </cellStyleXfs>
  <cellXfs count="110">
    <xf numFmtId="0" fontId="0" fillId="0" borderId="0" xfId="0"/>
    <xf numFmtId="10" fontId="3" fillId="0" borderId="0" xfId="1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 applyProtection="1">
      <alignment horizontal="center" vertical="center"/>
    </xf>
    <xf numFmtId="43" fontId="2" fillId="0" borderId="0" xfId="1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 applyProtection="1">
      <alignment vertical="center" wrapText="1"/>
    </xf>
    <xf numFmtId="43" fontId="2" fillId="0" borderId="0" xfId="1" applyFont="1" applyAlignment="1" applyProtection="1">
      <alignment horizontal="center" vertical="center" wrapText="1"/>
    </xf>
    <xf numFmtId="43" fontId="4" fillId="0" borderId="0" xfId="1" applyFont="1" applyAlignment="1" applyProtection="1">
      <alignment vertical="center" wrapText="1"/>
    </xf>
    <xf numFmtId="0" fontId="3" fillId="0" borderId="0" xfId="0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6" fillId="0" borderId="0" xfId="1" applyFont="1" applyAlignment="1">
      <alignment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0" fontId="2" fillId="0" borderId="4" xfId="3" applyFont="1" applyBorder="1" applyAlignment="1">
      <alignment horizontal="right" vertical="center" wrapText="1"/>
    </xf>
    <xf numFmtId="0" fontId="2" fillId="0" borderId="5" xfId="3" applyFont="1" applyBorder="1" applyAlignment="1">
      <alignment horizontal="left" vertical="center" wrapText="1"/>
    </xf>
    <xf numFmtId="43" fontId="2" fillId="0" borderId="5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0" fontId="2" fillId="0" borderId="7" xfId="3" applyFont="1" applyBorder="1" applyAlignment="1">
      <alignment horizontal="right" vertical="center" wrapText="1"/>
    </xf>
    <xf numFmtId="0" fontId="2" fillId="0" borderId="8" xfId="3" applyFont="1" applyBorder="1" applyAlignment="1">
      <alignment horizontal="left" vertical="center" wrapText="1"/>
    </xf>
    <xf numFmtId="43" fontId="2" fillId="0" borderId="8" xfId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/>
    </xf>
    <xf numFmtId="43" fontId="2" fillId="0" borderId="9" xfId="1" applyFont="1" applyFill="1" applyBorder="1" applyAlignment="1">
      <alignment horizontal="center" vertical="center"/>
    </xf>
    <xf numFmtId="0" fontId="4" fillId="0" borderId="7" xfId="3" applyFont="1" applyBorder="1" applyAlignment="1">
      <alignment horizontal="right" vertical="center" wrapText="1"/>
    </xf>
    <xf numFmtId="0" fontId="4" fillId="0" borderId="8" xfId="3" applyFont="1" applyBorder="1" applyAlignment="1">
      <alignment horizontal="left" vertical="center" wrapText="1"/>
    </xf>
    <xf numFmtId="43" fontId="4" fillId="0" borderId="8" xfId="1" applyFont="1" applyFill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43" fontId="3" fillId="0" borderId="8" xfId="1" applyFont="1" applyBorder="1" applyAlignment="1">
      <alignment vertical="center"/>
    </xf>
    <xf numFmtId="43" fontId="3" fillId="0" borderId="8" xfId="1" applyFont="1" applyBorder="1" applyAlignment="1">
      <alignment horizontal="center" vertical="center"/>
    </xf>
    <xf numFmtId="43" fontId="9" fillId="0" borderId="9" xfId="1" applyFont="1" applyBorder="1" applyAlignment="1">
      <alignment vertical="center"/>
    </xf>
    <xf numFmtId="10" fontId="3" fillId="0" borderId="0" xfId="1" applyNumberFormat="1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43" fontId="3" fillId="0" borderId="11" xfId="1" applyFont="1" applyBorder="1" applyAlignment="1">
      <alignment vertical="center"/>
    </xf>
    <xf numFmtId="43" fontId="3" fillId="0" borderId="11" xfId="1" applyFont="1" applyBorder="1" applyAlignment="1">
      <alignment horizontal="center" vertical="center"/>
    </xf>
    <xf numFmtId="43" fontId="9" fillId="0" borderId="12" xfId="1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43" fontId="3" fillId="0" borderId="5" xfId="1" applyFont="1" applyBorder="1" applyAlignment="1">
      <alignment vertical="center"/>
    </xf>
    <xf numFmtId="43" fontId="3" fillId="0" borderId="5" xfId="1" applyFont="1" applyBorder="1" applyAlignment="1">
      <alignment horizontal="center" vertical="center"/>
    </xf>
    <xf numFmtId="43" fontId="9" fillId="0" borderId="6" xfId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3" borderId="8" xfId="0" applyFont="1" applyFill="1" applyBorder="1" applyAlignment="1">
      <alignment vertical="center" wrapText="1"/>
    </xf>
    <xf numFmtId="43" fontId="4" fillId="0" borderId="11" xfId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2" fontId="9" fillId="0" borderId="7" xfId="0" applyNumberFormat="1" applyFont="1" applyBorder="1" applyAlignment="1">
      <alignment horizontal="right" vertical="center"/>
    </xf>
    <xf numFmtId="2" fontId="9" fillId="0" borderId="4" xfId="0" applyNumberFormat="1" applyFont="1" applyBorder="1" applyAlignment="1">
      <alignment horizontal="right" vertical="center"/>
    </xf>
    <xf numFmtId="165" fontId="10" fillId="4" borderId="13" xfId="4" applyNumberFormat="1" applyFont="1" applyFill="1" applyBorder="1" applyAlignment="1">
      <alignment horizontal="right" vertical="center"/>
    </xf>
    <xf numFmtId="165" fontId="11" fillId="4" borderId="13" xfId="4" applyNumberFormat="1" applyFont="1" applyFill="1" applyBorder="1" applyAlignment="1">
      <alignment horizontal="left" vertical="center"/>
    </xf>
    <xf numFmtId="43" fontId="11" fillId="4" borderId="14" xfId="1" applyFont="1" applyFill="1" applyBorder="1" applyAlignment="1">
      <alignment horizontal="left" vertical="center"/>
    </xf>
    <xf numFmtId="43" fontId="11" fillId="4" borderId="15" xfId="1" applyFont="1" applyFill="1" applyBorder="1" applyAlignment="1" applyProtection="1">
      <alignment horizontal="center" vertical="center"/>
    </xf>
    <xf numFmtId="43" fontId="11" fillId="4" borderId="15" xfId="1" applyFont="1" applyFill="1" applyBorder="1" applyAlignment="1" applyProtection="1">
      <alignment vertical="center" wrapText="1"/>
    </xf>
    <xf numFmtId="43" fontId="10" fillId="4" borderId="15" xfId="1" applyFont="1" applyFill="1" applyBorder="1" applyAlignment="1" applyProtection="1">
      <alignment vertical="center"/>
    </xf>
    <xf numFmtId="43" fontId="9" fillId="4" borderId="16" xfId="1" applyFont="1" applyFill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43" fontId="3" fillId="0" borderId="18" xfId="1" applyFont="1" applyBorder="1" applyAlignment="1">
      <alignment vertical="center"/>
    </xf>
    <xf numFmtId="43" fontId="3" fillId="0" borderId="18" xfId="1" applyFont="1" applyBorder="1" applyAlignment="1">
      <alignment horizontal="center" vertical="center"/>
    </xf>
    <xf numFmtId="43" fontId="3" fillId="0" borderId="19" xfId="1" applyFont="1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10" fontId="3" fillId="0" borderId="21" xfId="2" applyNumberFormat="1" applyFont="1" applyBorder="1" applyAlignment="1">
      <alignment vertical="center"/>
    </xf>
    <xf numFmtId="10" fontId="3" fillId="0" borderId="21" xfId="2" applyNumberFormat="1" applyFont="1" applyBorder="1" applyAlignment="1">
      <alignment horizontal="center" vertical="center"/>
    </xf>
    <xf numFmtId="43" fontId="3" fillId="0" borderId="21" xfId="1" applyFont="1" applyBorder="1" applyAlignment="1">
      <alignment vertical="center"/>
    </xf>
    <xf numFmtId="43" fontId="3" fillId="0" borderId="22" xfId="1" applyFont="1" applyBorder="1" applyAlignment="1">
      <alignment vertical="center"/>
    </xf>
    <xf numFmtId="165" fontId="10" fillId="4" borderId="23" xfId="4" applyNumberFormat="1" applyFont="1" applyFill="1" applyBorder="1" applyAlignment="1">
      <alignment horizontal="right" vertical="center"/>
    </xf>
    <xf numFmtId="165" fontId="11" fillId="4" borderId="24" xfId="4" applyNumberFormat="1" applyFont="1" applyFill="1" applyBorder="1" applyAlignment="1">
      <alignment horizontal="left" vertical="center"/>
    </xf>
    <xf numFmtId="10" fontId="10" fillId="4" borderId="24" xfId="2" applyNumberFormat="1" applyFont="1" applyFill="1" applyBorder="1" applyAlignment="1">
      <alignment vertical="center"/>
    </xf>
    <xf numFmtId="10" fontId="10" fillId="4" borderId="24" xfId="2" applyNumberFormat="1" applyFont="1" applyFill="1" applyBorder="1" applyAlignment="1">
      <alignment horizontal="center" vertical="center"/>
    </xf>
    <xf numFmtId="43" fontId="11" fillId="4" borderId="24" xfId="1" applyFont="1" applyFill="1" applyBorder="1" applyAlignment="1" applyProtection="1">
      <alignment vertical="center" wrapText="1"/>
    </xf>
    <xf numFmtId="43" fontId="10" fillId="4" borderId="24" xfId="1" applyFont="1" applyFill="1" applyBorder="1" applyAlignment="1" applyProtection="1">
      <alignment vertical="center"/>
    </xf>
    <xf numFmtId="43" fontId="9" fillId="4" borderId="25" xfId="1" applyFont="1" applyFill="1" applyBorder="1" applyAlignment="1">
      <alignment vertical="center"/>
    </xf>
    <xf numFmtId="43" fontId="13" fillId="0" borderId="14" xfId="5" applyFont="1" applyFill="1" applyBorder="1" applyAlignment="1" applyProtection="1">
      <alignment vertical="center" wrapText="1"/>
    </xf>
    <xf numFmtId="43" fontId="14" fillId="0" borderId="15" xfId="5" applyFont="1" applyFill="1" applyBorder="1" applyAlignment="1" applyProtection="1">
      <alignment vertical="center" wrapText="1"/>
    </xf>
    <xf numFmtId="43" fontId="14" fillId="0" borderId="15" xfId="1" applyFont="1" applyFill="1" applyBorder="1" applyAlignment="1" applyProtection="1">
      <alignment vertical="center" wrapText="1"/>
    </xf>
    <xf numFmtId="10" fontId="13" fillId="0" borderId="15" xfId="2" applyNumberFormat="1" applyFont="1" applyFill="1" applyBorder="1" applyAlignment="1" applyProtection="1">
      <alignment horizontal="center" vertical="center" wrapText="1"/>
    </xf>
    <xf numFmtId="43" fontId="13" fillId="0" borderId="15" xfId="1" applyFont="1" applyFill="1" applyBorder="1" applyAlignment="1" applyProtection="1">
      <alignment vertical="center" wrapText="1"/>
    </xf>
    <xf numFmtId="43" fontId="14" fillId="0" borderId="26" xfId="1" applyFont="1" applyFill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43" fontId="13" fillId="4" borderId="14" xfId="5" applyFont="1" applyFill="1" applyBorder="1" applyAlignment="1" applyProtection="1">
      <alignment vertical="center" wrapText="1"/>
    </xf>
    <xf numFmtId="43" fontId="14" fillId="4" borderId="15" xfId="5" applyFont="1" applyFill="1" applyBorder="1" applyAlignment="1" applyProtection="1">
      <alignment vertical="center" wrapText="1"/>
    </xf>
    <xf numFmtId="43" fontId="14" fillId="4" borderId="15" xfId="1" applyFont="1" applyFill="1" applyBorder="1" applyAlignment="1" applyProtection="1">
      <alignment vertical="center" wrapText="1"/>
    </xf>
    <xf numFmtId="10" fontId="13" fillId="4" borderId="15" xfId="2" applyNumberFormat="1" applyFont="1" applyFill="1" applyBorder="1" applyAlignment="1" applyProtection="1">
      <alignment horizontal="center" vertical="center" wrapText="1"/>
    </xf>
    <xf numFmtId="43" fontId="13" fillId="4" borderId="15" xfId="1" applyFont="1" applyFill="1" applyBorder="1" applyAlignment="1" applyProtection="1">
      <alignment vertical="center" wrapText="1"/>
    </xf>
    <xf numFmtId="43" fontId="14" fillId="4" borderId="26" xfId="1" applyFont="1" applyFill="1" applyBorder="1" applyAlignment="1" applyProtection="1">
      <alignment vertical="center" wrapText="1"/>
    </xf>
    <xf numFmtId="0" fontId="3" fillId="0" borderId="21" xfId="0" applyFont="1" applyBorder="1" applyAlignment="1">
      <alignment horizontal="left" vertical="center"/>
    </xf>
    <xf numFmtId="43" fontId="9" fillId="0" borderId="22" xfId="1" applyFont="1" applyBorder="1" applyAlignment="1">
      <alignment vertical="center"/>
    </xf>
    <xf numFmtId="165" fontId="11" fillId="4" borderId="24" xfId="4" applyNumberFormat="1" applyFont="1" applyFill="1" applyBorder="1" applyAlignment="1">
      <alignment horizontal="left" vertical="center" wrapText="1"/>
    </xf>
    <xf numFmtId="43" fontId="3" fillId="0" borderId="21" xfId="1" applyFont="1" applyBorder="1" applyAlignment="1">
      <alignment horizontal="center" vertical="center"/>
    </xf>
    <xf numFmtId="43" fontId="11" fillId="4" borderId="24" xfId="1" applyFont="1" applyFill="1" applyBorder="1" applyAlignment="1">
      <alignment horizontal="left" vertical="center"/>
    </xf>
    <xf numFmtId="43" fontId="11" fillId="4" borderId="24" xfId="1" applyFont="1" applyFill="1" applyBorder="1" applyAlignment="1" applyProtection="1">
      <alignment horizontal="center" vertical="center"/>
    </xf>
    <xf numFmtId="43" fontId="10" fillId="0" borderId="0" xfId="5" applyFont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</cellXfs>
  <cellStyles count="6">
    <cellStyle name="Millares" xfId="1" builtinId="3"/>
    <cellStyle name="Millares 2 2 3" xfId="5" xr:uid="{70522024-73CE-4056-8F6C-EEDBEF18D155}"/>
    <cellStyle name="Normal" xfId="0" builtinId="0"/>
    <cellStyle name="Normal 3 2" xfId="4" xr:uid="{A556BD81-987C-456C-B90D-79BECB72BE7B}"/>
    <cellStyle name="Normal_Presup. General Alc. Las Terrenas Junio 07_Presup. Final Las Terrenas Enero 2008" xfId="3" xr:uid="{24113CE6-9082-4166-8A5B-8C757E3B3FC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7EF0-8EA7-42AD-AFA9-4982B6F67790}">
  <dimension ref="A1:K383"/>
  <sheetViews>
    <sheetView tabSelected="1" view="pageBreakPreview" zoomScale="125" zoomScaleNormal="120" zoomScaleSheetLayoutView="90" workbookViewId="0">
      <selection activeCell="B294" sqref="B294"/>
    </sheetView>
  </sheetViews>
  <sheetFormatPr baseColWidth="10" defaultColWidth="11.5" defaultRowHeight="18"/>
  <cols>
    <col min="1" max="1" width="15.1640625" style="13" customWidth="1"/>
    <col min="2" max="2" width="69.5" style="3" bestFit="1" customWidth="1"/>
    <col min="3" max="3" width="17" style="2" bestFit="1" customWidth="1"/>
    <col min="4" max="4" width="12.1640625" style="14" customWidth="1"/>
    <col min="5" max="5" width="24.83203125" style="2" customWidth="1"/>
    <col min="6" max="6" width="22.6640625" style="2" bestFit="1" customWidth="1"/>
    <col min="7" max="7" width="22.5" style="2" customWidth="1"/>
    <col min="8" max="8" width="23.5" style="1" bestFit="1" customWidth="1"/>
    <col min="9" max="9" width="20" style="2" customWidth="1"/>
    <col min="10" max="10" width="21.1640625" style="3" customWidth="1"/>
    <col min="11" max="16384" width="11.5" style="3"/>
  </cols>
  <sheetData>
    <row r="1" spans="1:11">
      <c r="A1" s="107" t="s">
        <v>0</v>
      </c>
      <c r="B1" s="107"/>
      <c r="C1" s="107"/>
      <c r="D1" s="107"/>
      <c r="E1" s="107"/>
      <c r="F1" s="107"/>
      <c r="G1" s="107"/>
    </row>
    <row r="2" spans="1:11">
      <c r="A2" s="108" t="s">
        <v>1</v>
      </c>
      <c r="B2" s="108"/>
      <c r="C2" s="108"/>
      <c r="D2" s="108"/>
      <c r="E2" s="108"/>
      <c r="F2" s="108"/>
      <c r="G2" s="108"/>
    </row>
    <row r="3" spans="1:11">
      <c r="A3" s="107" t="s">
        <v>2</v>
      </c>
      <c r="B3" s="107"/>
      <c r="C3" s="107"/>
      <c r="D3" s="107"/>
      <c r="E3" s="107"/>
      <c r="F3" s="107"/>
      <c r="G3" s="107"/>
    </row>
    <row r="4" spans="1:11">
      <c r="A4" s="4"/>
      <c r="B4" s="5"/>
      <c r="C4" s="6"/>
      <c r="D4" s="6"/>
      <c r="E4" s="6"/>
      <c r="F4" s="6"/>
      <c r="G4" s="7"/>
    </row>
    <row r="5" spans="1:11">
      <c r="A5" s="8"/>
      <c r="B5" s="9"/>
      <c r="C5" s="10"/>
      <c r="D5" s="11"/>
      <c r="E5" s="10"/>
      <c r="F5" s="12"/>
      <c r="G5" s="10"/>
    </row>
    <row r="6" spans="1:11">
      <c r="E6" s="15"/>
      <c r="F6" s="15"/>
    </row>
    <row r="7" spans="1:11" ht="51.75" customHeight="1">
      <c r="A7" s="109" t="s">
        <v>359</v>
      </c>
      <c r="B7" s="109"/>
      <c r="C7" s="109"/>
      <c r="D7" s="109"/>
      <c r="E7" s="109"/>
      <c r="F7" s="109"/>
      <c r="G7" s="109"/>
    </row>
    <row r="8" spans="1:11" ht="19" thickBot="1">
      <c r="E8" s="15"/>
    </row>
    <row r="9" spans="1:11" ht="21" thickTop="1" thickBot="1">
      <c r="A9" s="16" t="s">
        <v>3</v>
      </c>
      <c r="B9" s="17" t="s">
        <v>4</v>
      </c>
      <c r="C9" s="18" t="s">
        <v>5</v>
      </c>
      <c r="D9" s="18" t="s">
        <v>6</v>
      </c>
      <c r="E9" s="18" t="s">
        <v>7</v>
      </c>
      <c r="F9" s="19" t="s">
        <v>8</v>
      </c>
      <c r="G9" s="20" t="s">
        <v>9</v>
      </c>
    </row>
    <row r="10" spans="1:11" ht="19" thickTop="1">
      <c r="A10" s="21"/>
      <c r="B10" s="22"/>
      <c r="C10" s="23"/>
      <c r="D10" s="23"/>
      <c r="E10" s="23"/>
      <c r="F10" s="24"/>
      <c r="G10" s="25"/>
    </row>
    <row r="11" spans="1:11" ht="19">
      <c r="A11" s="26" t="s">
        <v>10</v>
      </c>
      <c r="B11" s="27" t="s">
        <v>11</v>
      </c>
      <c r="C11" s="28"/>
      <c r="D11" s="28"/>
      <c r="E11" s="28"/>
      <c r="F11" s="29"/>
      <c r="G11" s="30"/>
    </row>
    <row r="12" spans="1:11">
      <c r="A12" s="31"/>
      <c r="B12" s="32"/>
      <c r="C12" s="33"/>
      <c r="D12" s="33"/>
      <c r="E12" s="33"/>
      <c r="F12" s="29"/>
      <c r="G12" s="30"/>
    </row>
    <row r="13" spans="1:11" s="2" customFormat="1">
      <c r="A13" s="26"/>
      <c r="B13" s="34"/>
      <c r="C13" s="28"/>
      <c r="D13" s="28"/>
      <c r="E13" s="28"/>
      <c r="F13" s="29"/>
      <c r="G13" s="30"/>
      <c r="H13" s="1"/>
      <c r="J13" s="3"/>
      <c r="K13" s="3"/>
    </row>
    <row r="14" spans="1:11" s="2" customFormat="1" ht="19">
      <c r="A14" s="35"/>
      <c r="B14" s="36" t="s">
        <v>12</v>
      </c>
      <c r="C14" s="37"/>
      <c r="D14" s="38"/>
      <c r="E14" s="37"/>
      <c r="F14" s="37"/>
      <c r="G14" s="39"/>
      <c r="H14" s="40"/>
      <c r="J14" s="3"/>
      <c r="K14" s="3"/>
    </row>
    <row r="15" spans="1:11" s="2" customFormat="1" ht="19">
      <c r="A15" s="35">
        <v>1</v>
      </c>
      <c r="B15" s="36" t="s">
        <v>13</v>
      </c>
      <c r="C15" s="37"/>
      <c r="D15" s="38"/>
      <c r="E15" s="37"/>
      <c r="F15" s="37"/>
      <c r="G15" s="39"/>
      <c r="H15" s="40"/>
      <c r="J15" s="3"/>
      <c r="K15" s="3"/>
    </row>
    <row r="16" spans="1:11" s="2" customFormat="1" ht="38">
      <c r="A16" s="41">
        <f>+A15+0.1</f>
        <v>1.1000000000000001</v>
      </c>
      <c r="B16" s="42" t="s">
        <v>14</v>
      </c>
      <c r="C16" s="37">
        <v>1</v>
      </c>
      <c r="D16" s="38" t="s">
        <v>6</v>
      </c>
      <c r="E16" s="37"/>
      <c r="F16" s="29">
        <f t="shared" ref="F16:F19" si="0">+C16*E16</f>
        <v>0</v>
      </c>
      <c r="G16" s="39"/>
      <c r="H16" s="40"/>
      <c r="J16" s="3"/>
      <c r="K16" s="3"/>
    </row>
    <row r="17" spans="1:11" s="2" customFormat="1" ht="19">
      <c r="A17" s="41">
        <f t="shared" ref="A17:A19" si="1">+A16+0.1</f>
        <v>1.2000000000000002</v>
      </c>
      <c r="B17" s="42" t="s">
        <v>15</v>
      </c>
      <c r="C17" s="37">
        <v>1</v>
      </c>
      <c r="D17" s="38" t="s">
        <v>16</v>
      </c>
      <c r="E17" s="37"/>
      <c r="F17" s="29">
        <f t="shared" si="0"/>
        <v>0</v>
      </c>
      <c r="G17" s="39"/>
      <c r="H17" s="40"/>
      <c r="J17" s="3"/>
      <c r="K17" s="3"/>
    </row>
    <row r="18" spans="1:11" s="2" customFormat="1" ht="19">
      <c r="A18" s="41">
        <f t="shared" si="1"/>
        <v>1.3000000000000003</v>
      </c>
      <c r="B18" s="42" t="s">
        <v>17</v>
      </c>
      <c r="C18" s="37">
        <v>1</v>
      </c>
      <c r="D18" s="38" t="s">
        <v>18</v>
      </c>
      <c r="E18" s="37"/>
      <c r="F18" s="29">
        <f t="shared" si="0"/>
        <v>0</v>
      </c>
      <c r="G18" s="39"/>
      <c r="H18" s="40"/>
      <c r="J18" s="3"/>
      <c r="K18" s="3"/>
    </row>
    <row r="19" spans="1:11" s="2" customFormat="1" ht="19">
      <c r="A19" s="41">
        <f t="shared" si="1"/>
        <v>1.4000000000000004</v>
      </c>
      <c r="B19" s="42" t="s">
        <v>19</v>
      </c>
      <c r="C19" s="37">
        <v>1</v>
      </c>
      <c r="D19" s="38" t="s">
        <v>18</v>
      </c>
      <c r="E19" s="37"/>
      <c r="F19" s="29">
        <f t="shared" si="0"/>
        <v>0</v>
      </c>
      <c r="G19" s="39">
        <f>SUM(F16:F19)</f>
        <v>0</v>
      </c>
      <c r="H19" s="40"/>
      <c r="J19" s="3"/>
      <c r="K19" s="3"/>
    </row>
    <row r="20" spans="1:11" s="2" customFormat="1">
      <c r="A20" s="41"/>
      <c r="B20" s="42"/>
      <c r="C20" s="37"/>
      <c r="D20" s="38"/>
      <c r="E20" s="37"/>
      <c r="F20" s="37"/>
      <c r="G20" s="39"/>
      <c r="H20" s="40"/>
      <c r="J20" s="3"/>
      <c r="K20" s="3"/>
    </row>
    <row r="21" spans="1:11" s="2" customFormat="1" ht="19">
      <c r="A21" s="35">
        <v>2</v>
      </c>
      <c r="B21" s="36" t="s">
        <v>20</v>
      </c>
      <c r="C21" s="37"/>
      <c r="D21" s="38"/>
      <c r="E21" s="37"/>
      <c r="F21" s="37"/>
      <c r="G21" s="39"/>
      <c r="H21" s="40"/>
      <c r="J21" s="3"/>
      <c r="K21" s="3"/>
    </row>
    <row r="22" spans="1:11" s="2" customFormat="1" ht="19">
      <c r="A22" s="35"/>
      <c r="B22" s="36" t="s">
        <v>21</v>
      </c>
      <c r="C22" s="37"/>
      <c r="D22" s="38"/>
      <c r="E22" s="37"/>
      <c r="F22" s="37"/>
      <c r="G22" s="39"/>
      <c r="H22" s="40"/>
      <c r="J22" s="3"/>
      <c r="K22" s="3"/>
    </row>
    <row r="23" spans="1:11" ht="38">
      <c r="A23" s="41">
        <f>+A21+0.1</f>
        <v>2.1</v>
      </c>
      <c r="B23" s="42" t="s">
        <v>22</v>
      </c>
      <c r="C23" s="37">
        <v>6</v>
      </c>
      <c r="D23" s="38" t="s">
        <v>6</v>
      </c>
      <c r="E23" s="37"/>
      <c r="F23" s="29">
        <f t="shared" ref="F23:F26" si="2">+C23*E23</f>
        <v>0</v>
      </c>
      <c r="G23" s="39"/>
      <c r="H23" s="40"/>
    </row>
    <row r="24" spans="1:11" ht="19">
      <c r="A24" s="41">
        <f>+A23+0.1</f>
        <v>2.2000000000000002</v>
      </c>
      <c r="B24" s="42" t="s">
        <v>23</v>
      </c>
      <c r="C24" s="37">
        <v>2</v>
      </c>
      <c r="D24" s="38" t="s">
        <v>6</v>
      </c>
      <c r="E24" s="37"/>
      <c r="F24" s="29">
        <f t="shared" si="2"/>
        <v>0</v>
      </c>
      <c r="G24" s="39"/>
      <c r="H24" s="40"/>
    </row>
    <row r="25" spans="1:11" ht="19">
      <c r="A25" s="41">
        <f t="shared" ref="A25:A26" si="3">+A24+0.1</f>
        <v>2.3000000000000003</v>
      </c>
      <c r="B25" s="42" t="s">
        <v>24</v>
      </c>
      <c r="C25" s="37">
        <v>30</v>
      </c>
      <c r="D25" s="38" t="s">
        <v>25</v>
      </c>
      <c r="E25" s="37"/>
      <c r="F25" s="29">
        <f t="shared" si="2"/>
        <v>0</v>
      </c>
      <c r="G25" s="39"/>
      <c r="H25" s="40"/>
    </row>
    <row r="26" spans="1:11" ht="38">
      <c r="A26" s="41">
        <f t="shared" si="3"/>
        <v>2.4000000000000004</v>
      </c>
      <c r="B26" s="42" t="s">
        <v>26</v>
      </c>
      <c r="C26" s="37">
        <v>30</v>
      </c>
      <c r="D26" s="38" t="s">
        <v>25</v>
      </c>
      <c r="E26" s="37"/>
      <c r="F26" s="29">
        <f t="shared" si="2"/>
        <v>0</v>
      </c>
      <c r="G26" s="39">
        <f>SUM(F23:F26)</f>
        <v>0</v>
      </c>
      <c r="H26" s="2"/>
    </row>
    <row r="27" spans="1:11">
      <c r="A27" s="41"/>
      <c r="B27" s="42"/>
      <c r="C27" s="37"/>
      <c r="D27" s="38"/>
      <c r="E27" s="37"/>
      <c r="F27" s="37"/>
      <c r="G27" s="39"/>
      <c r="H27" s="2"/>
    </row>
    <row r="28" spans="1:11" ht="19">
      <c r="A28" s="35">
        <v>3</v>
      </c>
      <c r="B28" s="36" t="s">
        <v>27</v>
      </c>
      <c r="C28" s="37"/>
      <c r="D28" s="38"/>
      <c r="E28" s="37"/>
      <c r="F28" s="37"/>
      <c r="G28" s="39"/>
      <c r="H28" s="2"/>
    </row>
    <row r="29" spans="1:11" ht="19">
      <c r="A29" s="41">
        <f t="shared" ref="A29:A37" si="4">+A28+0.1</f>
        <v>3.1</v>
      </c>
      <c r="B29" s="42" t="s">
        <v>28</v>
      </c>
      <c r="C29" s="37">
        <v>727.2</v>
      </c>
      <c r="D29" s="38" t="s">
        <v>29</v>
      </c>
      <c r="E29" s="37"/>
      <c r="F29" s="29">
        <f t="shared" ref="F29:F37" si="5">+C29*E29</f>
        <v>0</v>
      </c>
      <c r="G29" s="39"/>
      <c r="H29" s="2"/>
    </row>
    <row r="30" spans="1:11" ht="19">
      <c r="A30" s="41">
        <f t="shared" si="4"/>
        <v>3.2</v>
      </c>
      <c r="B30" s="42" t="s">
        <v>30</v>
      </c>
      <c r="C30" s="37">
        <v>504</v>
      </c>
      <c r="D30" s="38" t="s">
        <v>31</v>
      </c>
      <c r="E30" s="37"/>
      <c r="F30" s="29">
        <f t="shared" si="5"/>
        <v>0</v>
      </c>
      <c r="G30" s="39"/>
      <c r="H30" s="2"/>
    </row>
    <row r="31" spans="1:11" ht="19">
      <c r="A31" s="41">
        <f t="shared" si="4"/>
        <v>3.3000000000000003</v>
      </c>
      <c r="B31" s="42" t="s">
        <v>358</v>
      </c>
      <c r="C31" s="37">
        <v>4089</v>
      </c>
      <c r="D31" s="38" t="s">
        <v>31</v>
      </c>
      <c r="E31" s="37"/>
      <c r="F31" s="29">
        <f t="shared" si="5"/>
        <v>0</v>
      </c>
      <c r="G31" s="39"/>
      <c r="H31" s="2"/>
      <c r="J31" s="106"/>
    </row>
    <row r="32" spans="1:11" ht="38">
      <c r="A32" s="41">
        <f t="shared" si="4"/>
        <v>3.4000000000000004</v>
      </c>
      <c r="B32" s="42" t="s">
        <v>32</v>
      </c>
      <c r="C32" s="37">
        <f>936+267.0032-21.8305</f>
        <v>1181.1727000000001</v>
      </c>
      <c r="D32" s="38" t="s">
        <v>33</v>
      </c>
      <c r="E32" s="37"/>
      <c r="F32" s="29">
        <f t="shared" si="5"/>
        <v>0</v>
      </c>
      <c r="G32" s="39"/>
      <c r="H32" s="2"/>
    </row>
    <row r="33" spans="1:11" ht="38">
      <c r="A33" s="41">
        <f t="shared" si="4"/>
        <v>3.5000000000000004</v>
      </c>
      <c r="B33" s="42" t="s">
        <v>34</v>
      </c>
      <c r="C33" s="37">
        <f>240+267.0032-21.8305</f>
        <v>485.17269999999996</v>
      </c>
      <c r="D33" s="38" t="s">
        <v>33</v>
      </c>
      <c r="E33" s="37"/>
      <c r="F33" s="29">
        <f t="shared" si="5"/>
        <v>0</v>
      </c>
      <c r="G33" s="39"/>
      <c r="H33" s="2"/>
    </row>
    <row r="34" spans="1:11" ht="19">
      <c r="A34" s="41">
        <f t="shared" si="4"/>
        <v>3.6000000000000005</v>
      </c>
      <c r="B34" s="42" t="s">
        <v>35</v>
      </c>
      <c r="C34" s="37">
        <f>85+267.0032-21.8305</f>
        <v>330.17269999999996</v>
      </c>
      <c r="D34" s="38" t="s">
        <v>33</v>
      </c>
      <c r="E34" s="37"/>
      <c r="F34" s="29">
        <f t="shared" si="5"/>
        <v>0</v>
      </c>
      <c r="G34" s="39"/>
      <c r="H34" s="2"/>
    </row>
    <row r="35" spans="1:11" ht="38">
      <c r="A35" s="41">
        <f t="shared" si="4"/>
        <v>3.7000000000000006</v>
      </c>
      <c r="B35" s="42" t="s">
        <v>36</v>
      </c>
      <c r="C35" s="37">
        <f>1060+267.0032-21.8305</f>
        <v>1305.1727000000001</v>
      </c>
      <c r="D35" s="38" t="s">
        <v>33</v>
      </c>
      <c r="E35" s="37"/>
      <c r="F35" s="29">
        <f t="shared" si="5"/>
        <v>0</v>
      </c>
      <c r="G35" s="39"/>
      <c r="H35" s="2"/>
    </row>
    <row r="36" spans="1:11" ht="19">
      <c r="A36" s="41">
        <f t="shared" si="4"/>
        <v>3.8000000000000007</v>
      </c>
      <c r="B36" s="42" t="s">
        <v>37</v>
      </c>
      <c r="C36" s="37">
        <f>1150+267.0032-21.8305</f>
        <v>1395.1727000000001</v>
      </c>
      <c r="D36" s="38" t="s">
        <v>33</v>
      </c>
      <c r="E36" s="37"/>
      <c r="F36" s="29">
        <f t="shared" si="5"/>
        <v>0</v>
      </c>
      <c r="G36" s="39"/>
      <c r="H36" s="2"/>
    </row>
    <row r="37" spans="1:11" ht="57">
      <c r="A37" s="41">
        <f t="shared" si="4"/>
        <v>3.9000000000000008</v>
      </c>
      <c r="B37" s="42" t="s">
        <v>38</v>
      </c>
      <c r="C37" s="37">
        <v>1</v>
      </c>
      <c r="D37" s="38" t="s">
        <v>16</v>
      </c>
      <c r="E37" s="37"/>
      <c r="F37" s="29">
        <f t="shared" si="5"/>
        <v>0</v>
      </c>
      <c r="G37" s="39">
        <f>SUM(F29:F37)</f>
        <v>0</v>
      </c>
      <c r="H37" s="40"/>
    </row>
    <row r="38" spans="1:11">
      <c r="A38" s="41"/>
      <c r="B38" s="42"/>
      <c r="C38" s="37"/>
      <c r="D38" s="38"/>
      <c r="E38" s="37"/>
      <c r="F38" s="37"/>
      <c r="G38" s="39"/>
      <c r="H38" s="40"/>
    </row>
    <row r="39" spans="1:11" s="2" customFormat="1" ht="19">
      <c r="A39" s="35">
        <v>4</v>
      </c>
      <c r="B39" s="36" t="s">
        <v>39</v>
      </c>
      <c r="C39" s="37"/>
      <c r="D39" s="38"/>
      <c r="E39" s="37"/>
      <c r="F39" s="37"/>
      <c r="G39" s="39"/>
      <c r="H39" s="40"/>
      <c r="J39" s="3"/>
      <c r="K39" s="3"/>
    </row>
    <row r="40" spans="1:11" s="2" customFormat="1" ht="19">
      <c r="A40" s="35"/>
      <c r="B40" s="36" t="s">
        <v>40</v>
      </c>
      <c r="C40" s="37"/>
      <c r="D40" s="38"/>
      <c r="E40" s="37"/>
      <c r="F40" s="37"/>
      <c r="G40" s="39"/>
      <c r="H40" s="40"/>
      <c r="J40" s="3"/>
      <c r="K40" s="3"/>
    </row>
    <row r="41" spans="1:11" s="2" customFormat="1" ht="114">
      <c r="A41" s="41">
        <f>+A39+0.1</f>
        <v>4.0999999999999996</v>
      </c>
      <c r="B41" s="42" t="s">
        <v>41</v>
      </c>
      <c r="C41" s="37">
        <v>3</v>
      </c>
      <c r="D41" s="38" t="s">
        <v>6</v>
      </c>
      <c r="E41" s="37"/>
      <c r="F41" s="29">
        <f t="shared" ref="F41" si="6">+C41*E41</f>
        <v>0</v>
      </c>
      <c r="G41" s="39">
        <f>SUM(F41)</f>
        <v>0</v>
      </c>
      <c r="H41" s="40"/>
      <c r="J41" s="3"/>
      <c r="K41" s="3"/>
    </row>
    <row r="42" spans="1:11" s="2" customFormat="1" ht="19" thickBot="1">
      <c r="A42" s="43"/>
      <c r="B42" s="44"/>
      <c r="C42" s="45"/>
      <c r="D42" s="46"/>
      <c r="E42" s="45"/>
      <c r="F42" s="45"/>
      <c r="G42" s="47"/>
      <c r="H42" s="40"/>
      <c r="J42" s="3"/>
      <c r="K42" s="3"/>
    </row>
    <row r="43" spans="1:11" s="2" customFormat="1" ht="20" thickTop="1">
      <c r="A43" s="48">
        <v>5</v>
      </c>
      <c r="B43" s="49" t="s">
        <v>42</v>
      </c>
      <c r="C43" s="50"/>
      <c r="D43" s="51"/>
      <c r="E43" s="50"/>
      <c r="F43" s="50"/>
      <c r="G43" s="52"/>
      <c r="H43" s="40"/>
      <c r="J43" s="3"/>
      <c r="K43" s="3"/>
    </row>
    <row r="44" spans="1:11" s="2" customFormat="1" ht="19">
      <c r="A44" s="35"/>
      <c r="B44" s="36" t="s">
        <v>43</v>
      </c>
      <c r="C44" s="37"/>
      <c r="D44" s="38"/>
      <c r="E44" s="37"/>
      <c r="F44" s="37"/>
      <c r="G44" s="39"/>
      <c r="H44" s="40"/>
      <c r="J44" s="3"/>
      <c r="K44" s="3"/>
    </row>
    <row r="45" spans="1:11" s="2" customFormat="1" ht="19">
      <c r="A45" s="35">
        <f>+A43+0.1</f>
        <v>5.0999999999999996</v>
      </c>
      <c r="B45" s="36" t="s">
        <v>44</v>
      </c>
      <c r="C45" s="37"/>
      <c r="D45" s="38"/>
      <c r="E45" s="37"/>
      <c r="F45" s="37"/>
      <c r="G45" s="39"/>
      <c r="H45" s="40"/>
      <c r="J45" s="3"/>
      <c r="K45" s="3"/>
    </row>
    <row r="46" spans="1:11" s="2" customFormat="1" ht="19">
      <c r="A46" s="53" t="s">
        <v>45</v>
      </c>
      <c r="B46" s="42" t="s">
        <v>46</v>
      </c>
      <c r="C46" s="37">
        <v>2</v>
      </c>
      <c r="D46" s="38" t="s">
        <v>6</v>
      </c>
      <c r="E46" s="37"/>
      <c r="F46" s="29">
        <f t="shared" ref="F46:F63" si="7">+C46*E46</f>
        <v>0</v>
      </c>
      <c r="G46" s="39"/>
      <c r="H46" s="40"/>
      <c r="J46" s="3"/>
      <c r="K46" s="3"/>
    </row>
    <row r="47" spans="1:11" s="2" customFormat="1" ht="19">
      <c r="A47" s="53" t="s">
        <v>47</v>
      </c>
      <c r="B47" s="42" t="s">
        <v>360</v>
      </c>
      <c r="C47" s="37">
        <v>2</v>
      </c>
      <c r="D47" s="38" t="s">
        <v>6</v>
      </c>
      <c r="E47" s="37"/>
      <c r="F47" s="29">
        <f t="shared" si="7"/>
        <v>0</v>
      </c>
      <c r="G47" s="39"/>
      <c r="H47" s="40"/>
      <c r="J47" s="3"/>
      <c r="K47" s="3"/>
    </row>
    <row r="48" spans="1:11" s="2" customFormat="1" ht="19">
      <c r="A48" s="53" t="s">
        <v>48</v>
      </c>
      <c r="B48" s="42" t="s">
        <v>361</v>
      </c>
      <c r="C48" s="37">
        <v>2</v>
      </c>
      <c r="D48" s="38" t="s">
        <v>6</v>
      </c>
      <c r="E48" s="37"/>
      <c r="F48" s="29">
        <f t="shared" si="7"/>
        <v>0</v>
      </c>
      <c r="G48" s="39"/>
      <c r="H48" s="40"/>
      <c r="J48" s="3"/>
      <c r="K48" s="3"/>
    </row>
    <row r="49" spans="1:11" s="2" customFormat="1" ht="76">
      <c r="A49" s="53" t="s">
        <v>50</v>
      </c>
      <c r="B49" s="42" t="s">
        <v>362</v>
      </c>
      <c r="C49" s="37">
        <v>2</v>
      </c>
      <c r="D49" s="38" t="s">
        <v>6</v>
      </c>
      <c r="E49" s="37"/>
      <c r="F49" s="29">
        <f t="shared" si="7"/>
        <v>0</v>
      </c>
      <c r="G49" s="39"/>
      <c r="H49" s="40"/>
      <c r="J49" s="3"/>
      <c r="K49" s="3"/>
    </row>
    <row r="50" spans="1:11" s="2" customFormat="1" ht="19">
      <c r="A50" s="53" t="s">
        <v>51</v>
      </c>
      <c r="B50" s="42" t="s">
        <v>52</v>
      </c>
      <c r="C50" s="37">
        <v>2</v>
      </c>
      <c r="D50" s="38" t="s">
        <v>6</v>
      </c>
      <c r="E50" s="37"/>
      <c r="F50" s="29">
        <f t="shared" si="7"/>
        <v>0</v>
      </c>
      <c r="G50" s="39"/>
      <c r="H50" s="40"/>
      <c r="J50" s="3"/>
      <c r="K50" s="3"/>
    </row>
    <row r="51" spans="1:11" s="2" customFormat="1" ht="38">
      <c r="A51" s="53" t="s">
        <v>53</v>
      </c>
      <c r="B51" s="42" t="s">
        <v>54</v>
      </c>
      <c r="C51" s="37">
        <v>2</v>
      </c>
      <c r="D51" s="38" t="s">
        <v>6</v>
      </c>
      <c r="E51" s="37"/>
      <c r="F51" s="29">
        <f t="shared" si="7"/>
        <v>0</v>
      </c>
      <c r="G51" s="39"/>
      <c r="H51" s="40"/>
      <c r="J51" s="3"/>
      <c r="K51" s="3"/>
    </row>
    <row r="52" spans="1:11" s="2" customFormat="1" ht="19">
      <c r="A52" s="53" t="s">
        <v>55</v>
      </c>
      <c r="B52" s="42" t="s">
        <v>56</v>
      </c>
      <c r="C52" s="37">
        <v>0.9</v>
      </c>
      <c r="D52" s="38" t="s">
        <v>6</v>
      </c>
      <c r="E52" s="37"/>
      <c r="F52" s="29">
        <f t="shared" si="7"/>
        <v>0</v>
      </c>
      <c r="G52" s="39"/>
      <c r="H52" s="40"/>
      <c r="J52" s="3"/>
      <c r="K52" s="3"/>
    </row>
    <row r="53" spans="1:11" s="2" customFormat="1" ht="19">
      <c r="A53" s="53" t="s">
        <v>57</v>
      </c>
      <c r="B53" s="42" t="s">
        <v>58</v>
      </c>
      <c r="C53" s="37">
        <v>2</v>
      </c>
      <c r="D53" s="38" t="s">
        <v>6</v>
      </c>
      <c r="E53" s="37"/>
      <c r="F53" s="29">
        <f t="shared" si="7"/>
        <v>0</v>
      </c>
      <c r="G53" s="39"/>
      <c r="H53" s="40"/>
      <c r="J53" s="3"/>
      <c r="K53" s="3"/>
    </row>
    <row r="54" spans="1:11" s="2" customFormat="1" ht="19">
      <c r="A54" s="53" t="s">
        <v>59</v>
      </c>
      <c r="B54" s="42" t="s">
        <v>60</v>
      </c>
      <c r="C54" s="37">
        <v>6</v>
      </c>
      <c r="D54" s="38" t="s">
        <v>6</v>
      </c>
      <c r="E54" s="37"/>
      <c r="F54" s="29">
        <f t="shared" si="7"/>
        <v>0</v>
      </c>
      <c r="G54" s="39"/>
      <c r="H54" s="40"/>
      <c r="J54" s="3"/>
      <c r="K54" s="3"/>
    </row>
    <row r="55" spans="1:11" s="2" customFormat="1" ht="19">
      <c r="A55" s="53" t="s">
        <v>61</v>
      </c>
      <c r="B55" s="42" t="s">
        <v>363</v>
      </c>
      <c r="C55" s="37">
        <v>2</v>
      </c>
      <c r="D55" s="38" t="s">
        <v>6</v>
      </c>
      <c r="E55" s="37"/>
      <c r="F55" s="29">
        <f t="shared" si="7"/>
        <v>0</v>
      </c>
      <c r="G55" s="39"/>
      <c r="H55" s="40"/>
      <c r="J55" s="3"/>
      <c r="K55" s="3"/>
    </row>
    <row r="56" spans="1:11" s="2" customFormat="1" ht="19">
      <c r="A56" s="53" t="s">
        <v>62</v>
      </c>
      <c r="B56" s="42" t="s">
        <v>63</v>
      </c>
      <c r="C56" s="37">
        <v>2</v>
      </c>
      <c r="D56" s="38" t="s">
        <v>6</v>
      </c>
      <c r="E56" s="37"/>
      <c r="F56" s="29">
        <f t="shared" si="7"/>
        <v>0</v>
      </c>
      <c r="G56" s="39"/>
      <c r="H56" s="40"/>
      <c r="J56" s="3"/>
      <c r="K56" s="3"/>
    </row>
    <row r="57" spans="1:11" s="2" customFormat="1" ht="38">
      <c r="A57" s="53" t="s">
        <v>64</v>
      </c>
      <c r="B57" s="42" t="s">
        <v>65</v>
      </c>
      <c r="C57" s="37">
        <v>2</v>
      </c>
      <c r="D57" s="38" t="s">
        <v>6</v>
      </c>
      <c r="E57" s="37"/>
      <c r="F57" s="29">
        <f t="shared" si="7"/>
        <v>0</v>
      </c>
      <c r="G57" s="39"/>
      <c r="H57" s="40"/>
      <c r="J57" s="3"/>
      <c r="K57" s="3"/>
    </row>
    <row r="58" spans="1:11" s="2" customFormat="1" ht="19">
      <c r="A58" s="53" t="s">
        <v>66</v>
      </c>
      <c r="B58" s="42" t="s">
        <v>67</v>
      </c>
      <c r="C58" s="37">
        <v>2</v>
      </c>
      <c r="D58" s="38" t="s">
        <v>6</v>
      </c>
      <c r="E58" s="37"/>
      <c r="F58" s="29">
        <f t="shared" si="7"/>
        <v>0</v>
      </c>
      <c r="G58" s="39"/>
      <c r="H58" s="40"/>
      <c r="J58" s="3"/>
      <c r="K58" s="3"/>
    </row>
    <row r="59" spans="1:11" s="2" customFormat="1" ht="38">
      <c r="A59" s="53" t="s">
        <v>68</v>
      </c>
      <c r="B59" s="42" t="s">
        <v>69</v>
      </c>
      <c r="C59" s="37">
        <v>2</v>
      </c>
      <c r="D59" s="38" t="s">
        <v>6</v>
      </c>
      <c r="E59" s="37"/>
      <c r="F59" s="29">
        <f t="shared" si="7"/>
        <v>0</v>
      </c>
      <c r="G59" s="39"/>
      <c r="H59" s="40"/>
      <c r="J59" s="3"/>
      <c r="K59" s="3"/>
    </row>
    <row r="60" spans="1:11" s="2" customFormat="1" ht="38">
      <c r="A60" s="53" t="s">
        <v>70</v>
      </c>
      <c r="B60" s="42" t="s">
        <v>71</v>
      </c>
      <c r="C60" s="37">
        <v>2</v>
      </c>
      <c r="D60" s="38" t="s">
        <v>6</v>
      </c>
      <c r="E60" s="37"/>
      <c r="F60" s="29">
        <f t="shared" si="7"/>
        <v>0</v>
      </c>
      <c r="G60" s="39"/>
      <c r="H60" s="40"/>
      <c r="J60" s="3"/>
      <c r="K60" s="3"/>
    </row>
    <row r="61" spans="1:11" s="2" customFormat="1" ht="19">
      <c r="A61" s="53" t="s">
        <v>72</v>
      </c>
      <c r="B61" s="42" t="s">
        <v>73</v>
      </c>
      <c r="C61" s="37">
        <v>2</v>
      </c>
      <c r="D61" s="38" t="s">
        <v>6</v>
      </c>
      <c r="E61" s="37"/>
      <c r="F61" s="29">
        <f t="shared" si="7"/>
        <v>0</v>
      </c>
      <c r="G61" s="39"/>
      <c r="H61" s="40"/>
      <c r="J61" s="3"/>
      <c r="K61" s="3"/>
    </row>
    <row r="62" spans="1:11" s="2" customFormat="1" ht="19">
      <c r="A62" s="53" t="s">
        <v>74</v>
      </c>
      <c r="B62" s="42" t="s">
        <v>75</v>
      </c>
      <c r="C62" s="37">
        <v>1</v>
      </c>
      <c r="D62" s="38" t="s">
        <v>16</v>
      </c>
      <c r="E62" s="37"/>
      <c r="F62" s="29">
        <f t="shared" si="7"/>
        <v>0</v>
      </c>
      <c r="G62" s="39"/>
      <c r="H62" s="40"/>
      <c r="J62" s="3"/>
      <c r="K62" s="3"/>
    </row>
    <row r="63" spans="1:11" s="2" customFormat="1" ht="95">
      <c r="A63" s="53" t="s">
        <v>76</v>
      </c>
      <c r="B63" s="42" t="s">
        <v>77</v>
      </c>
      <c r="C63" s="37">
        <v>2</v>
      </c>
      <c r="D63" s="38" t="s">
        <v>6</v>
      </c>
      <c r="E63" s="37"/>
      <c r="F63" s="29">
        <f t="shared" si="7"/>
        <v>0</v>
      </c>
      <c r="G63" s="39">
        <f>SUM(F46:F63)</f>
        <v>0</v>
      </c>
      <c r="H63" s="40"/>
      <c r="J63" s="3"/>
      <c r="K63" s="3"/>
    </row>
    <row r="64" spans="1:11" s="2" customFormat="1">
      <c r="A64" s="41"/>
      <c r="B64" s="42"/>
      <c r="C64" s="37"/>
      <c r="D64" s="38"/>
      <c r="E64" s="37"/>
      <c r="F64" s="37"/>
      <c r="G64" s="39"/>
      <c r="H64" s="40"/>
      <c r="J64" s="3"/>
      <c r="K64" s="3"/>
    </row>
    <row r="65" spans="1:11" s="2" customFormat="1" ht="19">
      <c r="A65" s="35">
        <f>+A45+0.1</f>
        <v>5.1999999999999993</v>
      </c>
      <c r="B65" s="36" t="s">
        <v>78</v>
      </c>
      <c r="C65" s="37"/>
      <c r="D65" s="38"/>
      <c r="E65" s="37"/>
      <c r="F65" s="37"/>
      <c r="G65" s="39"/>
      <c r="H65" s="40"/>
      <c r="J65" s="3"/>
      <c r="K65" s="3"/>
    </row>
    <row r="66" spans="1:11" s="2" customFormat="1" ht="19">
      <c r="A66" s="41" t="s">
        <v>79</v>
      </c>
      <c r="B66" s="42" t="s">
        <v>46</v>
      </c>
      <c r="C66" s="37">
        <v>1</v>
      </c>
      <c r="D66" s="38" t="s">
        <v>6</v>
      </c>
      <c r="E66" s="37"/>
      <c r="F66" s="29">
        <f t="shared" ref="F66:F81" si="8">+C66*E66</f>
        <v>0</v>
      </c>
      <c r="G66" s="39"/>
      <c r="H66" s="40"/>
      <c r="J66" s="3"/>
      <c r="K66" s="3"/>
    </row>
    <row r="67" spans="1:11" s="2" customFormat="1" ht="19">
      <c r="A67" s="41" t="s">
        <v>80</v>
      </c>
      <c r="B67" s="54" t="s">
        <v>364</v>
      </c>
      <c r="C67" s="37">
        <v>2</v>
      </c>
      <c r="D67" s="38" t="s">
        <v>6</v>
      </c>
      <c r="E67" s="37"/>
      <c r="F67" s="29">
        <f t="shared" si="8"/>
        <v>0</v>
      </c>
      <c r="G67" s="39"/>
      <c r="H67" s="40"/>
      <c r="J67" s="3"/>
      <c r="K67" s="3"/>
    </row>
    <row r="68" spans="1:11" s="2" customFormat="1" ht="19">
      <c r="A68" s="41" t="s">
        <v>81</v>
      </c>
      <c r="B68" s="42" t="s">
        <v>82</v>
      </c>
      <c r="C68" s="37">
        <v>0.36</v>
      </c>
      <c r="D68" s="38" t="s">
        <v>6</v>
      </c>
      <c r="E68" s="37"/>
      <c r="F68" s="29">
        <f t="shared" si="8"/>
        <v>0</v>
      </c>
      <c r="G68" s="39"/>
      <c r="H68" s="40"/>
      <c r="J68" s="3"/>
      <c r="K68" s="3"/>
    </row>
    <row r="69" spans="1:11" s="2" customFormat="1" ht="19">
      <c r="A69" s="41" t="s">
        <v>83</v>
      </c>
      <c r="B69" s="42" t="s">
        <v>84</v>
      </c>
      <c r="C69" s="37">
        <v>1</v>
      </c>
      <c r="D69" s="38" t="s">
        <v>6</v>
      </c>
      <c r="E69" s="37"/>
      <c r="F69" s="29">
        <f t="shared" si="8"/>
        <v>0</v>
      </c>
      <c r="G69" s="39"/>
      <c r="H69" s="40"/>
      <c r="J69" s="3"/>
      <c r="K69" s="3"/>
    </row>
    <row r="70" spans="1:11" s="2" customFormat="1" ht="19">
      <c r="A70" s="41" t="s">
        <v>85</v>
      </c>
      <c r="B70" s="42" t="s">
        <v>86</v>
      </c>
      <c r="C70" s="37">
        <v>2</v>
      </c>
      <c r="D70" s="38" t="s">
        <v>6</v>
      </c>
      <c r="E70" s="37"/>
      <c r="F70" s="29">
        <f t="shared" si="8"/>
        <v>0</v>
      </c>
      <c r="G70" s="39"/>
      <c r="H70" s="40"/>
      <c r="J70" s="3"/>
      <c r="K70" s="3"/>
    </row>
    <row r="71" spans="1:11" s="2" customFormat="1" ht="19">
      <c r="A71" s="41" t="s">
        <v>87</v>
      </c>
      <c r="B71" s="42" t="s">
        <v>88</v>
      </c>
      <c r="C71" s="37">
        <v>2</v>
      </c>
      <c r="D71" s="38" t="s">
        <v>6</v>
      </c>
      <c r="E71" s="37"/>
      <c r="F71" s="29">
        <f t="shared" si="8"/>
        <v>0</v>
      </c>
      <c r="G71" s="39"/>
      <c r="H71" s="40"/>
      <c r="J71" s="3"/>
      <c r="K71" s="3"/>
    </row>
    <row r="72" spans="1:11" s="2" customFormat="1" ht="19">
      <c r="A72" s="41" t="s">
        <v>89</v>
      </c>
      <c r="B72" s="42" t="s">
        <v>365</v>
      </c>
      <c r="C72" s="37">
        <v>2</v>
      </c>
      <c r="D72" s="38" t="s">
        <v>6</v>
      </c>
      <c r="E72" s="37"/>
      <c r="F72" s="29">
        <f t="shared" si="8"/>
        <v>0</v>
      </c>
      <c r="G72" s="39"/>
      <c r="H72" s="40"/>
      <c r="J72" s="3"/>
      <c r="K72" s="3"/>
    </row>
    <row r="73" spans="1:11" s="2" customFormat="1" ht="19">
      <c r="A73" s="41" t="s">
        <v>91</v>
      </c>
      <c r="B73" s="42" t="s">
        <v>92</v>
      </c>
      <c r="C73" s="37">
        <v>1</v>
      </c>
      <c r="D73" s="38" t="s">
        <v>6</v>
      </c>
      <c r="E73" s="37"/>
      <c r="F73" s="29">
        <f t="shared" si="8"/>
        <v>0</v>
      </c>
      <c r="G73" s="39"/>
      <c r="H73" s="40"/>
      <c r="J73" s="3"/>
      <c r="K73" s="3"/>
    </row>
    <row r="74" spans="1:11" s="2" customFormat="1" ht="38">
      <c r="A74" s="41" t="s">
        <v>93</v>
      </c>
      <c r="B74" s="42" t="s">
        <v>366</v>
      </c>
      <c r="C74" s="37">
        <v>2</v>
      </c>
      <c r="D74" s="38" t="s">
        <v>6</v>
      </c>
      <c r="E74" s="37"/>
      <c r="F74" s="29">
        <f t="shared" si="8"/>
        <v>0</v>
      </c>
      <c r="G74" s="39"/>
      <c r="H74" s="40"/>
      <c r="J74" s="3"/>
      <c r="K74" s="3"/>
    </row>
    <row r="75" spans="1:11" s="2" customFormat="1" ht="19">
      <c r="A75" s="41" t="s">
        <v>94</v>
      </c>
      <c r="B75" s="42" t="s">
        <v>60</v>
      </c>
      <c r="C75" s="37">
        <v>3</v>
      </c>
      <c r="D75" s="38" t="s">
        <v>6</v>
      </c>
      <c r="E75" s="37"/>
      <c r="F75" s="29">
        <f t="shared" si="8"/>
        <v>0</v>
      </c>
      <c r="G75" s="39"/>
      <c r="H75" s="40"/>
      <c r="J75" s="3"/>
      <c r="K75" s="3"/>
    </row>
    <row r="76" spans="1:11" s="2" customFormat="1" ht="19">
      <c r="A76" s="41" t="s">
        <v>95</v>
      </c>
      <c r="B76" s="42" t="s">
        <v>96</v>
      </c>
      <c r="C76" s="37">
        <v>4</v>
      </c>
      <c r="D76" s="38" t="s">
        <v>6</v>
      </c>
      <c r="E76" s="37"/>
      <c r="F76" s="29">
        <f t="shared" si="8"/>
        <v>0</v>
      </c>
      <c r="G76" s="39"/>
      <c r="H76" s="40"/>
      <c r="J76" s="3"/>
      <c r="K76" s="3"/>
    </row>
    <row r="77" spans="1:11" s="2" customFormat="1" ht="38">
      <c r="A77" s="41" t="s">
        <v>97</v>
      </c>
      <c r="B77" s="42" t="s">
        <v>367</v>
      </c>
      <c r="C77" s="37">
        <v>4.42</v>
      </c>
      <c r="D77" s="38" t="s">
        <v>31</v>
      </c>
      <c r="E77" s="37"/>
      <c r="F77" s="29">
        <f t="shared" si="8"/>
        <v>0</v>
      </c>
      <c r="G77" s="39"/>
      <c r="H77" s="40"/>
      <c r="J77" s="3"/>
      <c r="K77" s="3"/>
    </row>
    <row r="78" spans="1:11" s="2" customFormat="1" ht="19">
      <c r="A78" s="41" t="s">
        <v>99</v>
      </c>
      <c r="B78" s="42" t="s">
        <v>67</v>
      </c>
      <c r="C78" s="37">
        <v>1</v>
      </c>
      <c r="D78" s="38" t="s">
        <v>6</v>
      </c>
      <c r="E78" s="37"/>
      <c r="F78" s="29">
        <f t="shared" si="8"/>
        <v>0</v>
      </c>
      <c r="G78" s="39"/>
      <c r="H78" s="40"/>
      <c r="J78" s="3"/>
      <c r="K78" s="3"/>
    </row>
    <row r="79" spans="1:11" s="2" customFormat="1" ht="19">
      <c r="A79" s="41" t="s">
        <v>100</v>
      </c>
      <c r="B79" s="42" t="s">
        <v>73</v>
      </c>
      <c r="C79" s="37">
        <v>1</v>
      </c>
      <c r="D79" s="38" t="s">
        <v>6</v>
      </c>
      <c r="E79" s="37"/>
      <c r="F79" s="29">
        <f t="shared" si="8"/>
        <v>0</v>
      </c>
      <c r="G79" s="39"/>
      <c r="H79" s="40"/>
      <c r="J79" s="3"/>
      <c r="K79" s="3"/>
    </row>
    <row r="80" spans="1:11" s="2" customFormat="1" ht="19">
      <c r="A80" s="41" t="s">
        <v>101</v>
      </c>
      <c r="B80" s="42" t="s">
        <v>75</v>
      </c>
      <c r="C80" s="37">
        <v>1</v>
      </c>
      <c r="D80" s="38" t="s">
        <v>16</v>
      </c>
      <c r="E80" s="37"/>
      <c r="F80" s="29">
        <f t="shared" si="8"/>
        <v>0</v>
      </c>
      <c r="G80" s="39"/>
      <c r="H80" s="40"/>
      <c r="J80" s="3"/>
      <c r="K80" s="3"/>
    </row>
    <row r="81" spans="1:11" s="2" customFormat="1" ht="38">
      <c r="A81" s="53" t="s">
        <v>102</v>
      </c>
      <c r="B81" s="56" t="s">
        <v>103</v>
      </c>
      <c r="C81" s="50">
        <v>1</v>
      </c>
      <c r="D81" s="51" t="s">
        <v>6</v>
      </c>
      <c r="E81" s="50"/>
      <c r="F81" s="24">
        <f t="shared" si="8"/>
        <v>0</v>
      </c>
      <c r="G81" s="52">
        <f>SUM(F66:F81)</f>
        <v>0</v>
      </c>
      <c r="H81" s="40"/>
      <c r="J81" s="3"/>
      <c r="K81" s="3"/>
    </row>
    <row r="82" spans="1:11" s="2" customFormat="1">
      <c r="A82" s="41"/>
      <c r="B82" s="42"/>
      <c r="C82" s="37"/>
      <c r="D82" s="38"/>
      <c r="E82" s="37"/>
      <c r="F82" s="37"/>
      <c r="G82" s="39"/>
      <c r="H82" s="40"/>
      <c r="J82" s="3"/>
      <c r="K82" s="3"/>
    </row>
    <row r="83" spans="1:11" s="2" customFormat="1" ht="19">
      <c r="A83" s="35">
        <f>+A65+0.1</f>
        <v>5.2999999999999989</v>
      </c>
      <c r="B83" s="36" t="s">
        <v>104</v>
      </c>
      <c r="C83" s="37"/>
      <c r="D83" s="38"/>
      <c r="E83" s="37"/>
      <c r="F83" s="37"/>
      <c r="G83" s="39"/>
      <c r="H83" s="40"/>
      <c r="J83" s="3"/>
      <c r="K83" s="3"/>
    </row>
    <row r="84" spans="1:11" s="2" customFormat="1" ht="19">
      <c r="A84" s="41" t="s">
        <v>105</v>
      </c>
      <c r="B84" s="42" t="s">
        <v>46</v>
      </c>
      <c r="C84" s="37">
        <v>1</v>
      </c>
      <c r="D84" s="38" t="s">
        <v>6</v>
      </c>
      <c r="E84" s="37"/>
      <c r="F84" s="29">
        <f t="shared" ref="F84:F99" si="9">+C84*E84</f>
        <v>0</v>
      </c>
      <c r="G84" s="39"/>
      <c r="H84" s="40"/>
      <c r="J84" s="3"/>
      <c r="K84" s="3"/>
    </row>
    <row r="85" spans="1:11" s="2" customFormat="1" ht="19">
      <c r="A85" s="41" t="s">
        <v>106</v>
      </c>
      <c r="B85" s="42" t="s">
        <v>368</v>
      </c>
      <c r="C85" s="37">
        <v>2</v>
      </c>
      <c r="D85" s="38" t="s">
        <v>6</v>
      </c>
      <c r="E85" s="37"/>
      <c r="F85" s="29">
        <f t="shared" si="9"/>
        <v>0</v>
      </c>
      <c r="G85" s="39"/>
      <c r="H85" s="40"/>
      <c r="J85" s="3"/>
      <c r="K85" s="3"/>
    </row>
    <row r="86" spans="1:11" s="2" customFormat="1" ht="19">
      <c r="A86" s="41" t="s">
        <v>108</v>
      </c>
      <c r="B86" s="42" t="s">
        <v>109</v>
      </c>
      <c r="C86" s="37">
        <v>0.36</v>
      </c>
      <c r="D86" s="38" t="s">
        <v>6</v>
      </c>
      <c r="E86" s="37"/>
      <c r="F86" s="29">
        <f t="shared" si="9"/>
        <v>0</v>
      </c>
      <c r="G86" s="39"/>
      <c r="H86" s="40"/>
      <c r="J86" s="3"/>
      <c r="K86" s="3"/>
    </row>
    <row r="87" spans="1:11" s="2" customFormat="1" ht="19">
      <c r="A87" s="41" t="s">
        <v>110</v>
      </c>
      <c r="B87" s="42" t="s">
        <v>111</v>
      </c>
      <c r="C87" s="37">
        <v>1</v>
      </c>
      <c r="D87" s="38" t="s">
        <v>6</v>
      </c>
      <c r="E87" s="37"/>
      <c r="F87" s="29">
        <f t="shared" si="9"/>
        <v>0</v>
      </c>
      <c r="G87" s="39"/>
      <c r="H87" s="40"/>
      <c r="J87" s="3"/>
      <c r="K87" s="3"/>
    </row>
    <row r="88" spans="1:11" s="2" customFormat="1" ht="19">
      <c r="A88" s="41" t="s">
        <v>112</v>
      </c>
      <c r="B88" s="42" t="s">
        <v>113</v>
      </c>
      <c r="C88" s="37">
        <v>2</v>
      </c>
      <c r="D88" s="38" t="s">
        <v>6</v>
      </c>
      <c r="E88" s="37"/>
      <c r="F88" s="29">
        <f t="shared" si="9"/>
        <v>0</v>
      </c>
      <c r="G88" s="39"/>
      <c r="H88" s="40"/>
      <c r="J88" s="3"/>
      <c r="K88" s="3"/>
    </row>
    <row r="89" spans="1:11" s="2" customFormat="1" ht="19">
      <c r="A89" s="41" t="s">
        <v>114</v>
      </c>
      <c r="B89" s="42" t="s">
        <v>115</v>
      </c>
      <c r="C89" s="37">
        <v>2</v>
      </c>
      <c r="D89" s="38" t="s">
        <v>6</v>
      </c>
      <c r="E89" s="37"/>
      <c r="F89" s="29">
        <f t="shared" si="9"/>
        <v>0</v>
      </c>
      <c r="G89" s="39"/>
      <c r="H89" s="40"/>
      <c r="J89" s="3"/>
      <c r="K89" s="3"/>
    </row>
    <row r="90" spans="1:11" s="2" customFormat="1" ht="19">
      <c r="A90" s="41" t="s">
        <v>116</v>
      </c>
      <c r="B90" s="42" t="s">
        <v>369</v>
      </c>
      <c r="C90" s="37">
        <v>2</v>
      </c>
      <c r="D90" s="38" t="s">
        <v>6</v>
      </c>
      <c r="E90" s="37"/>
      <c r="F90" s="29">
        <f t="shared" si="9"/>
        <v>0</v>
      </c>
      <c r="G90" s="39"/>
      <c r="H90" s="40"/>
      <c r="J90" s="3"/>
      <c r="K90" s="3"/>
    </row>
    <row r="91" spans="1:11" s="2" customFormat="1" ht="19">
      <c r="A91" s="53" t="s">
        <v>118</v>
      </c>
      <c r="B91" s="42" t="s">
        <v>92</v>
      </c>
      <c r="C91" s="37">
        <v>1</v>
      </c>
      <c r="D91" s="38" t="s">
        <v>6</v>
      </c>
      <c r="E91" s="37"/>
      <c r="F91" s="29">
        <f t="shared" si="9"/>
        <v>0</v>
      </c>
      <c r="G91" s="39"/>
      <c r="H91" s="40"/>
      <c r="J91" s="3"/>
      <c r="K91" s="3"/>
    </row>
    <row r="92" spans="1:11" s="2" customFormat="1" ht="38">
      <c r="A92" s="41" t="s">
        <v>119</v>
      </c>
      <c r="B92" s="42" t="s">
        <v>65</v>
      </c>
      <c r="C92" s="37">
        <v>2</v>
      </c>
      <c r="D92" s="38" t="s">
        <v>6</v>
      </c>
      <c r="E92" s="37"/>
      <c r="F92" s="29">
        <f t="shared" si="9"/>
        <v>0</v>
      </c>
      <c r="G92" s="39"/>
      <c r="H92" s="40"/>
      <c r="J92" s="3"/>
      <c r="K92" s="3"/>
    </row>
    <row r="93" spans="1:11" s="2" customFormat="1" ht="19">
      <c r="A93" s="41" t="s">
        <v>120</v>
      </c>
      <c r="B93" s="42" t="s">
        <v>96</v>
      </c>
      <c r="C93" s="37">
        <v>3</v>
      </c>
      <c r="D93" s="38" t="s">
        <v>6</v>
      </c>
      <c r="E93" s="37"/>
      <c r="F93" s="29">
        <f t="shared" si="9"/>
        <v>0</v>
      </c>
      <c r="G93" s="39"/>
      <c r="H93" s="40"/>
      <c r="J93" s="3"/>
      <c r="K93" s="3"/>
    </row>
    <row r="94" spans="1:11" s="2" customFormat="1" ht="19">
      <c r="A94" s="41" t="s">
        <v>121</v>
      </c>
      <c r="B94" s="42" t="s">
        <v>122</v>
      </c>
      <c r="C94" s="37">
        <v>2</v>
      </c>
      <c r="D94" s="38" t="s">
        <v>6</v>
      </c>
      <c r="E94" s="37"/>
      <c r="F94" s="29">
        <f t="shared" si="9"/>
        <v>0</v>
      </c>
      <c r="G94" s="39"/>
      <c r="H94" s="40"/>
      <c r="J94" s="3"/>
      <c r="K94" s="3"/>
    </row>
    <row r="95" spans="1:11" s="2" customFormat="1" ht="38">
      <c r="A95" s="41" t="s">
        <v>123</v>
      </c>
      <c r="B95" s="42" t="s">
        <v>98</v>
      </c>
      <c r="C95" s="37">
        <v>2.68</v>
      </c>
      <c r="D95" s="38" t="s">
        <v>31</v>
      </c>
      <c r="E95" s="37"/>
      <c r="F95" s="29">
        <f t="shared" si="9"/>
        <v>0</v>
      </c>
      <c r="G95" s="39"/>
      <c r="H95" s="40"/>
      <c r="J95" s="3"/>
      <c r="K95" s="3"/>
    </row>
    <row r="96" spans="1:11" s="2" customFormat="1" ht="19">
      <c r="A96" s="41" t="s">
        <v>124</v>
      </c>
      <c r="B96" s="42" t="s">
        <v>67</v>
      </c>
      <c r="C96" s="37">
        <v>1</v>
      </c>
      <c r="D96" s="38" t="s">
        <v>6</v>
      </c>
      <c r="E96" s="37"/>
      <c r="F96" s="29">
        <f t="shared" si="9"/>
        <v>0</v>
      </c>
      <c r="G96" s="39"/>
      <c r="H96" s="40"/>
      <c r="J96" s="3"/>
      <c r="K96" s="3"/>
    </row>
    <row r="97" spans="1:11" s="2" customFormat="1" ht="19">
      <c r="A97" s="41" t="s">
        <v>125</v>
      </c>
      <c r="B97" s="42" t="s">
        <v>73</v>
      </c>
      <c r="C97" s="37">
        <v>1</v>
      </c>
      <c r="D97" s="38" t="s">
        <v>6</v>
      </c>
      <c r="E97" s="37"/>
      <c r="F97" s="29">
        <f t="shared" si="9"/>
        <v>0</v>
      </c>
      <c r="G97" s="39"/>
      <c r="H97" s="40"/>
      <c r="J97" s="3"/>
      <c r="K97" s="3"/>
    </row>
    <row r="98" spans="1:11" s="2" customFormat="1" ht="19">
      <c r="A98" s="41" t="s">
        <v>126</v>
      </c>
      <c r="B98" s="42" t="s">
        <v>75</v>
      </c>
      <c r="C98" s="37">
        <v>1</v>
      </c>
      <c r="D98" s="38" t="s">
        <v>16</v>
      </c>
      <c r="E98" s="37"/>
      <c r="F98" s="29">
        <f t="shared" si="9"/>
        <v>0</v>
      </c>
      <c r="G98" s="39"/>
      <c r="H98" s="40"/>
      <c r="J98" s="3"/>
      <c r="K98" s="3"/>
    </row>
    <row r="99" spans="1:11" s="2" customFormat="1" ht="38">
      <c r="A99" s="41" t="s">
        <v>127</v>
      </c>
      <c r="B99" s="42" t="s">
        <v>128</v>
      </c>
      <c r="C99" s="37">
        <v>1</v>
      </c>
      <c r="D99" s="38" t="s">
        <v>6</v>
      </c>
      <c r="E99" s="37"/>
      <c r="F99" s="29">
        <f t="shared" si="9"/>
        <v>0</v>
      </c>
      <c r="G99" s="39">
        <f>SUM(F84:F99)</f>
        <v>0</v>
      </c>
      <c r="H99" s="40"/>
      <c r="J99" s="3"/>
      <c r="K99" s="3"/>
    </row>
    <row r="100" spans="1:11" s="2" customFormat="1">
      <c r="A100" s="41"/>
      <c r="B100" s="42"/>
      <c r="C100" s="37"/>
      <c r="D100" s="38"/>
      <c r="E100" s="37"/>
      <c r="F100" s="37"/>
      <c r="G100" s="39"/>
      <c r="H100" s="40"/>
      <c r="J100" s="3"/>
      <c r="K100" s="3"/>
    </row>
    <row r="101" spans="1:11" s="2" customFormat="1" ht="19">
      <c r="A101" s="35">
        <f>+A83+0.1</f>
        <v>5.3999999999999986</v>
      </c>
      <c r="B101" s="36" t="s">
        <v>129</v>
      </c>
      <c r="C101" s="37"/>
      <c r="D101" s="38"/>
      <c r="E101" s="37"/>
      <c r="F101" s="37"/>
      <c r="G101" s="39"/>
      <c r="H101" s="40"/>
      <c r="J101" s="3"/>
      <c r="K101" s="3"/>
    </row>
    <row r="102" spans="1:11" s="2" customFormat="1" ht="19">
      <c r="A102" s="41" t="s">
        <v>130</v>
      </c>
      <c r="B102" s="42" t="s">
        <v>46</v>
      </c>
      <c r="C102" s="37">
        <v>3</v>
      </c>
      <c r="D102" s="38" t="s">
        <v>6</v>
      </c>
      <c r="E102" s="37"/>
      <c r="F102" s="29">
        <f t="shared" ref="F102:F111" si="10">+C102*E102</f>
        <v>0</v>
      </c>
      <c r="G102" s="39"/>
      <c r="H102" s="40"/>
      <c r="J102" s="3"/>
      <c r="K102" s="3"/>
    </row>
    <row r="103" spans="1:11" s="2" customFormat="1" ht="19">
      <c r="A103" s="41" t="s">
        <v>131</v>
      </c>
      <c r="B103" s="42" t="s">
        <v>370</v>
      </c>
      <c r="C103" s="37">
        <v>6</v>
      </c>
      <c r="D103" s="38" t="s">
        <v>6</v>
      </c>
      <c r="E103" s="37"/>
      <c r="F103" s="29">
        <f t="shared" si="10"/>
        <v>0</v>
      </c>
      <c r="G103" s="39"/>
      <c r="H103" s="40"/>
      <c r="J103" s="3"/>
      <c r="K103" s="3"/>
    </row>
    <row r="104" spans="1:11" s="2" customFormat="1" ht="38">
      <c r="A104" s="41" t="s">
        <v>132</v>
      </c>
      <c r="B104" s="42" t="s">
        <v>117</v>
      </c>
      <c r="C104" s="37">
        <v>6</v>
      </c>
      <c r="D104" s="38" t="s">
        <v>6</v>
      </c>
      <c r="E104" s="37"/>
      <c r="F104" s="29">
        <f t="shared" si="10"/>
        <v>0</v>
      </c>
      <c r="G104" s="39"/>
      <c r="H104" s="40"/>
      <c r="J104" s="3"/>
      <c r="K104" s="3"/>
    </row>
    <row r="105" spans="1:11" s="2" customFormat="1" ht="19">
      <c r="A105" s="41" t="s">
        <v>133</v>
      </c>
      <c r="B105" s="42" t="s">
        <v>92</v>
      </c>
      <c r="C105" s="37">
        <v>3</v>
      </c>
      <c r="D105" s="38" t="s">
        <v>6</v>
      </c>
      <c r="E105" s="37"/>
      <c r="F105" s="29">
        <f t="shared" si="10"/>
        <v>0</v>
      </c>
      <c r="G105" s="39"/>
      <c r="H105" s="40"/>
      <c r="J105" s="3"/>
      <c r="K105" s="3"/>
    </row>
    <row r="106" spans="1:11" s="2" customFormat="1" ht="38">
      <c r="A106" s="41" t="s">
        <v>134</v>
      </c>
      <c r="B106" s="42" t="s">
        <v>366</v>
      </c>
      <c r="C106" s="37">
        <v>3</v>
      </c>
      <c r="D106" s="38" t="s">
        <v>6</v>
      </c>
      <c r="E106" s="37"/>
      <c r="F106" s="29">
        <f t="shared" si="10"/>
        <v>0</v>
      </c>
      <c r="G106" s="39"/>
      <c r="H106" s="40"/>
      <c r="J106" s="3"/>
      <c r="K106" s="3"/>
    </row>
    <row r="107" spans="1:11" s="2" customFormat="1" ht="38">
      <c r="A107" s="41" t="s">
        <v>135</v>
      </c>
      <c r="B107" s="42" t="s">
        <v>98</v>
      </c>
      <c r="C107" s="37">
        <v>4.1399999999999997</v>
      </c>
      <c r="D107" s="38" t="s">
        <v>31</v>
      </c>
      <c r="E107" s="37"/>
      <c r="F107" s="29">
        <f t="shared" si="10"/>
        <v>0</v>
      </c>
      <c r="G107" s="39"/>
      <c r="H107" s="40"/>
      <c r="J107" s="3"/>
      <c r="K107" s="3"/>
    </row>
    <row r="108" spans="1:11" s="2" customFormat="1" ht="19">
      <c r="A108" s="41" t="s">
        <v>136</v>
      </c>
      <c r="B108" s="42" t="s">
        <v>67</v>
      </c>
      <c r="C108" s="37">
        <v>3</v>
      </c>
      <c r="D108" s="38" t="s">
        <v>6</v>
      </c>
      <c r="E108" s="37"/>
      <c r="F108" s="29">
        <f t="shared" si="10"/>
        <v>0</v>
      </c>
      <c r="G108" s="39"/>
      <c r="H108" s="40"/>
      <c r="J108" s="3"/>
      <c r="K108" s="3"/>
    </row>
    <row r="109" spans="1:11" s="2" customFormat="1" ht="19">
      <c r="A109" s="41" t="s">
        <v>137</v>
      </c>
      <c r="B109" s="42" t="s">
        <v>73</v>
      </c>
      <c r="C109" s="37">
        <v>3</v>
      </c>
      <c r="D109" s="38" t="s">
        <v>6</v>
      </c>
      <c r="E109" s="37"/>
      <c r="F109" s="29">
        <f t="shared" si="10"/>
        <v>0</v>
      </c>
      <c r="G109" s="39"/>
      <c r="H109" s="40"/>
      <c r="J109" s="3"/>
      <c r="K109" s="3"/>
    </row>
    <row r="110" spans="1:11" s="2" customFormat="1" ht="19">
      <c r="A110" s="41" t="s">
        <v>138</v>
      </c>
      <c r="B110" s="42" t="s">
        <v>139</v>
      </c>
      <c r="C110" s="37">
        <v>1</v>
      </c>
      <c r="D110" s="38" t="s">
        <v>16</v>
      </c>
      <c r="E110" s="37"/>
      <c r="F110" s="29">
        <f t="shared" si="10"/>
        <v>0</v>
      </c>
      <c r="G110" s="39"/>
      <c r="H110" s="40"/>
      <c r="J110" s="3"/>
      <c r="K110" s="3"/>
    </row>
    <row r="111" spans="1:11" s="2" customFormat="1" ht="38">
      <c r="A111" s="41" t="s">
        <v>140</v>
      </c>
      <c r="B111" s="42" t="s">
        <v>141</v>
      </c>
      <c r="C111" s="37">
        <v>3</v>
      </c>
      <c r="D111" s="38" t="s">
        <v>6</v>
      </c>
      <c r="E111" s="37"/>
      <c r="F111" s="29">
        <f t="shared" si="10"/>
        <v>0</v>
      </c>
      <c r="G111" s="39">
        <f>SUM(F102:F111)</f>
        <v>0</v>
      </c>
      <c r="H111" s="40"/>
      <c r="J111" s="3"/>
      <c r="K111" s="3"/>
    </row>
    <row r="112" spans="1:11" s="2" customFormat="1">
      <c r="A112" s="41"/>
      <c r="B112" s="42"/>
      <c r="C112" s="37"/>
      <c r="D112" s="38"/>
      <c r="E112" s="37"/>
      <c r="F112" s="37"/>
      <c r="G112" s="39"/>
      <c r="H112" s="40"/>
      <c r="J112" s="3"/>
      <c r="K112" s="3"/>
    </row>
    <row r="113" spans="1:11" s="2" customFormat="1" ht="19">
      <c r="A113" s="35">
        <f>+A101+0.1</f>
        <v>5.4999999999999982</v>
      </c>
      <c r="B113" s="36" t="s">
        <v>142</v>
      </c>
      <c r="C113" s="37"/>
      <c r="D113" s="38"/>
      <c r="E113" s="37"/>
      <c r="F113" s="37"/>
      <c r="G113" s="39"/>
      <c r="H113" s="40"/>
      <c r="J113" s="3"/>
      <c r="K113" s="3"/>
    </row>
    <row r="114" spans="1:11" s="2" customFormat="1" ht="19">
      <c r="A114" s="41" t="s">
        <v>143</v>
      </c>
      <c r="B114" s="42" t="s">
        <v>46</v>
      </c>
      <c r="C114" s="37">
        <v>1</v>
      </c>
      <c r="D114" s="38" t="s">
        <v>6</v>
      </c>
      <c r="E114" s="37"/>
      <c r="F114" s="29">
        <f t="shared" ref="F114:F131" si="11">+C114*E114</f>
        <v>0</v>
      </c>
      <c r="G114" s="39"/>
      <c r="H114" s="40"/>
      <c r="J114" s="3"/>
      <c r="K114" s="3"/>
    </row>
    <row r="115" spans="1:11" s="2" customFormat="1" ht="19">
      <c r="A115" s="41" t="s">
        <v>144</v>
      </c>
      <c r="B115" s="42" t="s">
        <v>371</v>
      </c>
      <c r="C115" s="37">
        <v>1</v>
      </c>
      <c r="D115" s="38" t="s">
        <v>6</v>
      </c>
      <c r="E115" s="37"/>
      <c r="F115" s="29">
        <f t="shared" si="11"/>
        <v>0</v>
      </c>
      <c r="G115" s="39"/>
      <c r="H115" s="40"/>
      <c r="J115" s="3"/>
      <c r="K115" s="3"/>
    </row>
    <row r="116" spans="1:11" s="2" customFormat="1" ht="19">
      <c r="A116" s="41" t="s">
        <v>145</v>
      </c>
      <c r="B116" s="54" t="s">
        <v>364</v>
      </c>
      <c r="C116" s="37">
        <v>1</v>
      </c>
      <c r="D116" s="38" t="s">
        <v>6</v>
      </c>
      <c r="E116" s="37"/>
      <c r="F116" s="29">
        <f t="shared" si="11"/>
        <v>0</v>
      </c>
      <c r="G116" s="39"/>
      <c r="H116" s="40"/>
      <c r="J116" s="3"/>
      <c r="K116" s="3"/>
    </row>
    <row r="117" spans="1:11" s="2" customFormat="1" ht="76">
      <c r="A117" s="41" t="s">
        <v>146</v>
      </c>
      <c r="B117" s="42" t="s">
        <v>372</v>
      </c>
      <c r="C117" s="37">
        <v>1</v>
      </c>
      <c r="D117" s="38" t="s">
        <v>6</v>
      </c>
      <c r="E117" s="37"/>
      <c r="F117" s="29">
        <f t="shared" si="11"/>
        <v>0</v>
      </c>
      <c r="G117" s="39"/>
      <c r="H117" s="40"/>
      <c r="J117" s="3"/>
      <c r="K117" s="3"/>
    </row>
    <row r="118" spans="1:11" s="2" customFormat="1" ht="19">
      <c r="A118" s="41" t="s">
        <v>147</v>
      </c>
      <c r="B118" s="42" t="s">
        <v>52</v>
      </c>
      <c r="C118" s="37">
        <v>1</v>
      </c>
      <c r="D118" s="38" t="s">
        <v>6</v>
      </c>
      <c r="E118" s="37"/>
      <c r="F118" s="29">
        <f t="shared" si="11"/>
        <v>0</v>
      </c>
      <c r="G118" s="39"/>
      <c r="H118" s="40"/>
      <c r="J118" s="3"/>
      <c r="K118" s="3"/>
    </row>
    <row r="119" spans="1:11" s="2" customFormat="1" ht="38">
      <c r="A119" s="41" t="s">
        <v>148</v>
      </c>
      <c r="B119" s="42" t="s">
        <v>54</v>
      </c>
      <c r="C119" s="37">
        <v>1</v>
      </c>
      <c r="D119" s="38" t="s">
        <v>6</v>
      </c>
      <c r="E119" s="37"/>
      <c r="F119" s="29">
        <f t="shared" si="11"/>
        <v>0</v>
      </c>
      <c r="G119" s="39"/>
      <c r="H119" s="40"/>
      <c r="J119" s="3"/>
      <c r="K119" s="3"/>
    </row>
    <row r="120" spans="1:11" s="2" customFormat="1" ht="19">
      <c r="A120" s="41" t="s">
        <v>149</v>
      </c>
      <c r="B120" s="42" t="s">
        <v>82</v>
      </c>
      <c r="C120" s="37">
        <v>0.95</v>
      </c>
      <c r="D120" s="38" t="s">
        <v>6</v>
      </c>
      <c r="E120" s="37"/>
      <c r="F120" s="29">
        <f t="shared" si="11"/>
        <v>0</v>
      </c>
      <c r="G120" s="39"/>
      <c r="H120" s="40"/>
      <c r="J120" s="3"/>
      <c r="K120" s="3"/>
    </row>
    <row r="121" spans="1:11" s="2" customFormat="1" ht="19">
      <c r="A121" s="41" t="s">
        <v>150</v>
      </c>
      <c r="B121" s="42" t="s">
        <v>151</v>
      </c>
      <c r="C121" s="37">
        <v>2</v>
      </c>
      <c r="D121" s="38" t="s">
        <v>6</v>
      </c>
      <c r="E121" s="37"/>
      <c r="F121" s="29">
        <f t="shared" si="11"/>
        <v>0</v>
      </c>
      <c r="G121" s="39"/>
      <c r="H121" s="40"/>
      <c r="J121" s="3"/>
      <c r="K121" s="3"/>
    </row>
    <row r="122" spans="1:11" s="2" customFormat="1" ht="38">
      <c r="A122" s="53" t="s">
        <v>152</v>
      </c>
      <c r="B122" s="42" t="s">
        <v>90</v>
      </c>
      <c r="C122" s="50">
        <v>1</v>
      </c>
      <c r="D122" s="51" t="s">
        <v>6</v>
      </c>
      <c r="E122" s="50"/>
      <c r="F122" s="24">
        <f t="shared" si="11"/>
        <v>0</v>
      </c>
      <c r="G122" s="52"/>
      <c r="H122" s="40"/>
      <c r="J122" s="3"/>
      <c r="K122" s="3"/>
    </row>
    <row r="123" spans="1:11" s="2" customFormat="1" ht="19">
      <c r="A123" s="41" t="s">
        <v>153</v>
      </c>
      <c r="B123" s="42" t="s">
        <v>92</v>
      </c>
      <c r="C123" s="37">
        <v>1</v>
      </c>
      <c r="D123" s="38" t="s">
        <v>6</v>
      </c>
      <c r="E123" s="37"/>
      <c r="F123" s="29">
        <f t="shared" si="11"/>
        <v>0</v>
      </c>
      <c r="G123" s="39"/>
      <c r="H123" s="40"/>
      <c r="J123" s="3"/>
      <c r="K123" s="3"/>
    </row>
    <row r="124" spans="1:11" s="2" customFormat="1" ht="38">
      <c r="A124" s="41" t="s">
        <v>154</v>
      </c>
      <c r="B124" s="42" t="s">
        <v>373</v>
      </c>
      <c r="C124" s="37">
        <v>1</v>
      </c>
      <c r="D124" s="38" t="s">
        <v>6</v>
      </c>
      <c r="E124" s="37"/>
      <c r="F124" s="29">
        <f t="shared" si="11"/>
        <v>0</v>
      </c>
      <c r="G124" s="39"/>
      <c r="H124" s="40"/>
      <c r="J124" s="3"/>
      <c r="K124" s="3"/>
    </row>
    <row r="125" spans="1:11" s="2" customFormat="1" ht="19">
      <c r="A125" s="41" t="s">
        <v>155</v>
      </c>
      <c r="B125" s="42" t="s">
        <v>96</v>
      </c>
      <c r="C125" s="37">
        <v>4</v>
      </c>
      <c r="D125" s="38" t="s">
        <v>6</v>
      </c>
      <c r="E125" s="37"/>
      <c r="F125" s="29">
        <f t="shared" si="11"/>
        <v>0</v>
      </c>
      <c r="G125" s="39"/>
      <c r="H125" s="40"/>
      <c r="J125" s="3"/>
      <c r="K125" s="3"/>
    </row>
    <row r="126" spans="1:11" s="2" customFormat="1" ht="38">
      <c r="A126" s="41" t="s">
        <v>156</v>
      </c>
      <c r="B126" s="42" t="s">
        <v>98</v>
      </c>
      <c r="C126" s="37">
        <v>6.1</v>
      </c>
      <c r="D126" s="38" t="s">
        <v>31</v>
      </c>
      <c r="E126" s="37"/>
      <c r="F126" s="29">
        <f t="shared" si="11"/>
        <v>0</v>
      </c>
      <c r="G126" s="39"/>
      <c r="H126" s="40"/>
      <c r="J126" s="3"/>
      <c r="K126" s="3"/>
    </row>
    <row r="127" spans="1:11" s="2" customFormat="1" ht="19">
      <c r="A127" s="41" t="s">
        <v>157</v>
      </c>
      <c r="B127" s="42" t="s">
        <v>67</v>
      </c>
      <c r="C127" s="37">
        <v>1</v>
      </c>
      <c r="D127" s="38" t="s">
        <v>6</v>
      </c>
      <c r="E127" s="37"/>
      <c r="F127" s="29">
        <f t="shared" si="11"/>
        <v>0</v>
      </c>
      <c r="G127" s="39"/>
      <c r="H127" s="40"/>
      <c r="J127" s="3"/>
      <c r="K127" s="3"/>
    </row>
    <row r="128" spans="1:11" s="2" customFormat="1" ht="38">
      <c r="A128" s="41" t="s">
        <v>158</v>
      </c>
      <c r="B128" s="42" t="s">
        <v>71</v>
      </c>
      <c r="C128" s="37">
        <v>1</v>
      </c>
      <c r="D128" s="38" t="s">
        <v>6</v>
      </c>
      <c r="E128" s="37"/>
      <c r="F128" s="29">
        <f t="shared" si="11"/>
        <v>0</v>
      </c>
      <c r="G128" s="39"/>
      <c r="H128" s="40"/>
      <c r="J128" s="3"/>
      <c r="K128" s="3"/>
    </row>
    <row r="129" spans="1:11" s="2" customFormat="1" ht="19">
      <c r="A129" s="41" t="s">
        <v>159</v>
      </c>
      <c r="B129" s="42" t="s">
        <v>160</v>
      </c>
      <c r="C129" s="37">
        <v>1</v>
      </c>
      <c r="D129" s="38" t="s">
        <v>6</v>
      </c>
      <c r="E129" s="37"/>
      <c r="F129" s="29">
        <f t="shared" si="11"/>
        <v>0</v>
      </c>
      <c r="G129" s="39"/>
      <c r="H129" s="40"/>
      <c r="J129" s="3"/>
      <c r="K129" s="3"/>
    </row>
    <row r="130" spans="1:11" s="2" customFormat="1" ht="19">
      <c r="A130" s="41" t="s">
        <v>161</v>
      </c>
      <c r="B130" s="42" t="s">
        <v>75</v>
      </c>
      <c r="C130" s="37">
        <v>1</v>
      </c>
      <c r="D130" s="38" t="s">
        <v>16</v>
      </c>
      <c r="E130" s="37"/>
      <c r="F130" s="29">
        <f t="shared" si="11"/>
        <v>0</v>
      </c>
      <c r="G130" s="39"/>
      <c r="H130" s="40"/>
      <c r="J130" s="3"/>
      <c r="K130" s="3"/>
    </row>
    <row r="131" spans="1:11" s="2" customFormat="1" ht="57">
      <c r="A131" s="41" t="s">
        <v>162</v>
      </c>
      <c r="B131" s="42" t="s">
        <v>163</v>
      </c>
      <c r="C131" s="37">
        <v>1</v>
      </c>
      <c r="D131" s="38" t="s">
        <v>6</v>
      </c>
      <c r="E131" s="37"/>
      <c r="F131" s="29">
        <f t="shared" si="11"/>
        <v>0</v>
      </c>
      <c r="G131" s="39">
        <f>SUM(F114:F131)</f>
        <v>0</v>
      </c>
      <c r="H131" s="40"/>
      <c r="J131" s="3"/>
      <c r="K131" s="3"/>
    </row>
    <row r="132" spans="1:11" s="2" customFormat="1">
      <c r="A132" s="41"/>
      <c r="B132" s="42"/>
      <c r="C132" s="37"/>
      <c r="D132" s="38"/>
      <c r="E132" s="37"/>
      <c r="F132" s="37"/>
      <c r="G132" s="39"/>
      <c r="H132" s="40"/>
      <c r="J132" s="3"/>
      <c r="K132" s="3"/>
    </row>
    <row r="133" spans="1:11" s="2" customFormat="1" ht="19">
      <c r="A133" s="35">
        <f>+A113+0.1</f>
        <v>5.5999999999999979</v>
      </c>
      <c r="B133" s="36" t="s">
        <v>164</v>
      </c>
      <c r="C133" s="37"/>
      <c r="D133" s="38"/>
      <c r="E133" s="37"/>
      <c r="F133" s="37"/>
      <c r="G133" s="39"/>
      <c r="H133" s="40"/>
      <c r="J133" s="3"/>
      <c r="K133" s="3"/>
    </row>
    <row r="134" spans="1:11" s="2" customFormat="1" ht="19">
      <c r="A134" s="41" t="s">
        <v>165</v>
      </c>
      <c r="B134" s="42" t="s">
        <v>46</v>
      </c>
      <c r="C134" s="37">
        <v>5</v>
      </c>
      <c r="D134" s="38" t="s">
        <v>6</v>
      </c>
      <c r="E134" s="37"/>
      <c r="F134" s="29">
        <f t="shared" ref="F134:F142" si="12">+C134*E134</f>
        <v>0</v>
      </c>
      <c r="G134" s="39"/>
      <c r="H134" s="40"/>
      <c r="J134" s="3"/>
      <c r="K134" s="3"/>
    </row>
    <row r="135" spans="1:11" s="2" customFormat="1" ht="19">
      <c r="A135" s="41" t="s">
        <v>166</v>
      </c>
      <c r="B135" s="42" t="s">
        <v>374</v>
      </c>
      <c r="C135" s="37">
        <v>5</v>
      </c>
      <c r="D135" s="38" t="s">
        <v>6</v>
      </c>
      <c r="E135" s="37"/>
      <c r="F135" s="29">
        <f t="shared" si="12"/>
        <v>0</v>
      </c>
      <c r="G135" s="39"/>
      <c r="H135" s="40"/>
      <c r="J135" s="3"/>
      <c r="K135" s="3"/>
    </row>
    <row r="136" spans="1:11" s="2" customFormat="1" ht="19">
      <c r="A136" s="41" t="s">
        <v>167</v>
      </c>
      <c r="B136" s="42" t="s">
        <v>375</v>
      </c>
      <c r="C136" s="37">
        <v>10</v>
      </c>
      <c r="D136" s="38" t="s">
        <v>6</v>
      </c>
      <c r="E136" s="37"/>
      <c r="F136" s="29">
        <f t="shared" si="12"/>
        <v>0</v>
      </c>
      <c r="G136" s="39"/>
      <c r="H136" s="40"/>
      <c r="J136" s="3"/>
      <c r="K136" s="3"/>
    </row>
    <row r="137" spans="1:11" s="2" customFormat="1" ht="19">
      <c r="A137" s="41" t="s">
        <v>168</v>
      </c>
      <c r="B137" s="42" t="s">
        <v>92</v>
      </c>
      <c r="C137" s="37">
        <v>5</v>
      </c>
      <c r="D137" s="38" t="s">
        <v>6</v>
      </c>
      <c r="E137" s="37"/>
      <c r="F137" s="29">
        <f t="shared" si="12"/>
        <v>0</v>
      </c>
      <c r="G137" s="39"/>
      <c r="H137" s="40"/>
      <c r="J137" s="3"/>
      <c r="K137" s="3"/>
    </row>
    <row r="138" spans="1:11" s="2" customFormat="1" ht="38">
      <c r="A138" s="41" t="s">
        <v>169</v>
      </c>
      <c r="B138" s="42" t="s">
        <v>366</v>
      </c>
      <c r="C138" s="37">
        <v>5</v>
      </c>
      <c r="D138" s="38" t="s">
        <v>6</v>
      </c>
      <c r="E138" s="37"/>
      <c r="F138" s="29">
        <f t="shared" si="12"/>
        <v>0</v>
      </c>
      <c r="G138" s="39"/>
      <c r="H138" s="40"/>
      <c r="J138" s="3"/>
      <c r="K138" s="3"/>
    </row>
    <row r="139" spans="1:11" s="2" customFormat="1" ht="38">
      <c r="A139" s="41" t="s">
        <v>170</v>
      </c>
      <c r="B139" s="42" t="s">
        <v>98</v>
      </c>
      <c r="C139" s="37">
        <v>3.95</v>
      </c>
      <c r="D139" s="38" t="s">
        <v>31</v>
      </c>
      <c r="E139" s="37"/>
      <c r="F139" s="29">
        <f t="shared" si="12"/>
        <v>0</v>
      </c>
      <c r="G139" s="39"/>
      <c r="H139" s="40"/>
      <c r="J139" s="3"/>
      <c r="K139" s="3"/>
    </row>
    <row r="140" spans="1:11" s="2" customFormat="1" ht="19">
      <c r="A140" s="41" t="s">
        <v>171</v>
      </c>
      <c r="B140" s="42" t="s">
        <v>67</v>
      </c>
      <c r="C140" s="37">
        <v>5</v>
      </c>
      <c r="D140" s="38" t="s">
        <v>6</v>
      </c>
      <c r="E140" s="37"/>
      <c r="F140" s="29">
        <f t="shared" si="12"/>
        <v>0</v>
      </c>
      <c r="G140" s="39"/>
      <c r="H140" s="40"/>
      <c r="J140" s="3"/>
      <c r="K140" s="3"/>
    </row>
    <row r="141" spans="1:11" s="2" customFormat="1" ht="19">
      <c r="A141" s="41" t="s">
        <v>172</v>
      </c>
      <c r="B141" s="42" t="s">
        <v>75</v>
      </c>
      <c r="C141" s="37">
        <v>5</v>
      </c>
      <c r="D141" s="38" t="s">
        <v>16</v>
      </c>
      <c r="E141" s="37"/>
      <c r="F141" s="29">
        <f t="shared" si="12"/>
        <v>0</v>
      </c>
      <c r="G141" s="39"/>
      <c r="H141" s="40"/>
      <c r="J141" s="3"/>
      <c r="K141" s="3"/>
    </row>
    <row r="142" spans="1:11" s="2" customFormat="1" ht="38">
      <c r="A142" s="41" t="s">
        <v>173</v>
      </c>
      <c r="B142" s="42" t="s">
        <v>174</v>
      </c>
      <c r="C142" s="37">
        <v>5</v>
      </c>
      <c r="D142" s="38" t="s">
        <v>6</v>
      </c>
      <c r="E142" s="37"/>
      <c r="F142" s="29">
        <f t="shared" si="12"/>
        <v>0</v>
      </c>
      <c r="G142" s="39">
        <f>SUM(F134:F142)</f>
        <v>0</v>
      </c>
      <c r="H142" s="40"/>
      <c r="J142" s="3"/>
      <c r="K142" s="3"/>
    </row>
    <row r="143" spans="1:11" s="2" customFormat="1">
      <c r="A143" s="41"/>
      <c r="B143" s="42"/>
      <c r="C143" s="37"/>
      <c r="D143" s="38"/>
      <c r="E143" s="37"/>
      <c r="F143" s="37"/>
      <c r="G143" s="39"/>
      <c r="H143" s="40"/>
      <c r="J143" s="3"/>
      <c r="K143" s="3"/>
    </row>
    <row r="144" spans="1:11" s="2" customFormat="1" ht="19">
      <c r="A144" s="35">
        <f>+A133+0.1</f>
        <v>5.6999999999999975</v>
      </c>
      <c r="B144" s="36" t="s">
        <v>175</v>
      </c>
      <c r="C144" s="37"/>
      <c r="D144" s="38"/>
      <c r="E144" s="37"/>
      <c r="F144" s="37"/>
      <c r="G144" s="39"/>
      <c r="H144" s="40"/>
      <c r="J144" s="3"/>
      <c r="K144" s="3"/>
    </row>
    <row r="145" spans="1:11" s="2" customFormat="1" ht="19">
      <c r="A145" s="41" t="s">
        <v>176</v>
      </c>
      <c r="B145" s="42" t="s">
        <v>46</v>
      </c>
      <c r="C145" s="37">
        <v>1</v>
      </c>
      <c r="D145" s="38" t="s">
        <v>6</v>
      </c>
      <c r="E145" s="37"/>
      <c r="F145" s="29">
        <f t="shared" ref="F145:F152" si="13">+C145*E145</f>
        <v>0</v>
      </c>
      <c r="G145" s="39"/>
      <c r="H145" s="40"/>
      <c r="J145" s="3"/>
      <c r="K145" s="3"/>
    </row>
    <row r="146" spans="1:11" s="2" customFormat="1" ht="19">
      <c r="A146" s="41" t="s">
        <v>177</v>
      </c>
      <c r="B146" s="42" t="s">
        <v>374</v>
      </c>
      <c r="C146" s="37">
        <v>2</v>
      </c>
      <c r="D146" s="38" t="s">
        <v>6</v>
      </c>
      <c r="E146" s="37"/>
      <c r="F146" s="29">
        <f t="shared" si="13"/>
        <v>0</v>
      </c>
      <c r="G146" s="39"/>
      <c r="H146" s="40"/>
      <c r="J146" s="3"/>
      <c r="K146" s="3"/>
    </row>
    <row r="147" spans="1:11" s="2" customFormat="1" ht="19">
      <c r="A147" s="41" t="s">
        <v>178</v>
      </c>
      <c r="B147" s="42" t="s">
        <v>376</v>
      </c>
      <c r="C147" s="37">
        <v>4</v>
      </c>
      <c r="D147" s="38" t="s">
        <v>6</v>
      </c>
      <c r="E147" s="37"/>
      <c r="F147" s="29">
        <f t="shared" si="13"/>
        <v>0</v>
      </c>
      <c r="G147" s="39"/>
      <c r="H147" s="40"/>
      <c r="J147" s="3"/>
      <c r="K147" s="3"/>
    </row>
    <row r="148" spans="1:11" s="2" customFormat="1" ht="19">
      <c r="A148" s="41" t="s">
        <v>179</v>
      </c>
      <c r="B148" s="42" t="s">
        <v>92</v>
      </c>
      <c r="C148" s="37">
        <v>1</v>
      </c>
      <c r="D148" s="38" t="s">
        <v>6</v>
      </c>
      <c r="E148" s="37"/>
      <c r="F148" s="29">
        <f t="shared" si="13"/>
        <v>0</v>
      </c>
      <c r="G148" s="39"/>
      <c r="H148" s="40"/>
      <c r="J148" s="3"/>
      <c r="K148" s="3"/>
    </row>
    <row r="149" spans="1:11" s="2" customFormat="1" ht="38">
      <c r="A149" s="41" t="s">
        <v>180</v>
      </c>
      <c r="B149" s="42" t="s">
        <v>366</v>
      </c>
      <c r="C149" s="37">
        <v>2</v>
      </c>
      <c r="D149" s="38" t="s">
        <v>6</v>
      </c>
      <c r="E149" s="37"/>
      <c r="F149" s="29">
        <f t="shared" si="13"/>
        <v>0</v>
      </c>
      <c r="G149" s="39"/>
      <c r="H149" s="40"/>
      <c r="J149" s="3"/>
      <c r="K149" s="3"/>
    </row>
    <row r="150" spans="1:11" s="2" customFormat="1" ht="19">
      <c r="A150" s="41" t="s">
        <v>181</v>
      </c>
      <c r="B150" s="42" t="s">
        <v>67</v>
      </c>
      <c r="C150" s="37">
        <v>1</v>
      </c>
      <c r="D150" s="38" t="s">
        <v>6</v>
      </c>
      <c r="E150" s="37"/>
      <c r="F150" s="29">
        <f t="shared" si="13"/>
        <v>0</v>
      </c>
      <c r="G150" s="39"/>
      <c r="H150" s="40"/>
      <c r="J150" s="3"/>
      <c r="K150" s="3"/>
    </row>
    <row r="151" spans="1:11" s="2" customFormat="1" ht="19">
      <c r="A151" s="41" t="s">
        <v>182</v>
      </c>
      <c r="B151" s="42" t="s">
        <v>75</v>
      </c>
      <c r="C151" s="37">
        <v>1</v>
      </c>
      <c r="D151" s="38" t="s">
        <v>16</v>
      </c>
      <c r="E151" s="37"/>
      <c r="F151" s="29">
        <f t="shared" si="13"/>
        <v>0</v>
      </c>
      <c r="G151" s="39"/>
      <c r="H151" s="40"/>
      <c r="J151" s="3"/>
      <c r="K151" s="3"/>
    </row>
    <row r="152" spans="1:11" s="2" customFormat="1" ht="38">
      <c r="A152" s="41" t="s">
        <v>183</v>
      </c>
      <c r="B152" s="42" t="s">
        <v>184</v>
      </c>
      <c r="C152" s="37">
        <v>1</v>
      </c>
      <c r="D152" s="38" t="s">
        <v>6</v>
      </c>
      <c r="E152" s="37"/>
      <c r="F152" s="29">
        <f t="shared" si="13"/>
        <v>0</v>
      </c>
      <c r="G152" s="39">
        <f>SUM(F145:F152)</f>
        <v>0</v>
      </c>
      <c r="H152" s="40"/>
      <c r="J152" s="3"/>
      <c r="K152" s="3"/>
    </row>
    <row r="153" spans="1:11" s="2" customFormat="1">
      <c r="A153" s="41"/>
      <c r="B153" s="42"/>
      <c r="C153" s="37"/>
      <c r="D153" s="38"/>
      <c r="E153" s="37"/>
      <c r="F153" s="37"/>
      <c r="G153" s="39"/>
      <c r="H153" s="40"/>
      <c r="J153" s="3"/>
      <c r="K153" s="3"/>
    </row>
    <row r="154" spans="1:11" s="2" customFormat="1" ht="19">
      <c r="A154" s="35">
        <f>+A144+0.1</f>
        <v>5.7999999999999972</v>
      </c>
      <c r="B154" s="36" t="s">
        <v>185</v>
      </c>
      <c r="C154" s="37"/>
      <c r="D154" s="38"/>
      <c r="E154" s="37"/>
      <c r="F154" s="37"/>
      <c r="G154" s="39"/>
      <c r="H154" s="40"/>
      <c r="J154" s="3"/>
      <c r="K154" s="3"/>
    </row>
    <row r="155" spans="1:11" s="2" customFormat="1" ht="19">
      <c r="A155" s="41" t="s">
        <v>186</v>
      </c>
      <c r="B155" s="42" t="s">
        <v>46</v>
      </c>
      <c r="C155" s="37">
        <v>1</v>
      </c>
      <c r="D155" s="38" t="s">
        <v>6</v>
      </c>
      <c r="E155" s="37"/>
      <c r="F155" s="29">
        <f t="shared" ref="F155:F164" si="14">+C155*E155</f>
        <v>0</v>
      </c>
      <c r="G155" s="39"/>
      <c r="H155" s="40"/>
      <c r="J155" s="3"/>
      <c r="K155" s="3"/>
    </row>
    <row r="156" spans="1:11" s="2" customFormat="1" ht="19">
      <c r="A156" s="41" t="s">
        <v>187</v>
      </c>
      <c r="B156" s="54" t="s">
        <v>377</v>
      </c>
      <c r="C156" s="37">
        <v>1</v>
      </c>
      <c r="D156" s="38" t="s">
        <v>6</v>
      </c>
      <c r="E156" s="37"/>
      <c r="F156" s="29">
        <f t="shared" si="14"/>
        <v>0</v>
      </c>
      <c r="G156" s="39"/>
      <c r="H156" s="40"/>
      <c r="J156" s="3"/>
      <c r="K156" s="3"/>
    </row>
    <row r="157" spans="1:11" s="2" customFormat="1" ht="19">
      <c r="A157" s="41" t="s">
        <v>189</v>
      </c>
      <c r="B157" s="42" t="s">
        <v>378</v>
      </c>
      <c r="C157" s="37">
        <v>1</v>
      </c>
      <c r="D157" s="38" t="s">
        <v>6</v>
      </c>
      <c r="E157" s="37"/>
      <c r="F157" s="29">
        <f t="shared" si="14"/>
        <v>0</v>
      </c>
      <c r="G157" s="39"/>
      <c r="H157" s="40"/>
      <c r="J157" s="3"/>
      <c r="K157" s="3"/>
    </row>
    <row r="158" spans="1:11" s="2" customFormat="1" ht="38">
      <c r="A158" s="41" t="s">
        <v>190</v>
      </c>
      <c r="B158" s="42" t="s">
        <v>379</v>
      </c>
      <c r="C158" s="37">
        <v>2</v>
      </c>
      <c r="D158" s="38" t="s">
        <v>6</v>
      </c>
      <c r="E158" s="37"/>
      <c r="F158" s="29">
        <f t="shared" si="14"/>
        <v>0</v>
      </c>
      <c r="G158" s="39"/>
      <c r="H158" s="40"/>
      <c r="J158" s="3"/>
      <c r="K158" s="3"/>
    </row>
    <row r="159" spans="1:11" s="2" customFormat="1" ht="38">
      <c r="A159" s="41" t="s">
        <v>191</v>
      </c>
      <c r="B159" s="42" t="s">
        <v>380</v>
      </c>
      <c r="C159" s="37">
        <v>2</v>
      </c>
      <c r="D159" s="38" t="s">
        <v>6</v>
      </c>
      <c r="E159" s="37"/>
      <c r="F159" s="29">
        <f t="shared" si="14"/>
        <v>0</v>
      </c>
      <c r="G159" s="39"/>
      <c r="H159" s="40"/>
      <c r="J159" s="3"/>
      <c r="K159" s="3"/>
    </row>
    <row r="160" spans="1:11" s="2" customFormat="1" ht="19">
      <c r="A160" s="41" t="s">
        <v>192</v>
      </c>
      <c r="B160" s="42" t="s">
        <v>92</v>
      </c>
      <c r="C160" s="37">
        <v>1</v>
      </c>
      <c r="D160" s="38" t="s">
        <v>6</v>
      </c>
      <c r="E160" s="37"/>
      <c r="F160" s="29">
        <f t="shared" si="14"/>
        <v>0</v>
      </c>
      <c r="G160" s="39"/>
      <c r="H160" s="40"/>
      <c r="J160" s="3"/>
      <c r="K160" s="3"/>
    </row>
    <row r="161" spans="1:11" s="2" customFormat="1" ht="39" thickBot="1">
      <c r="A161" s="43" t="s">
        <v>193</v>
      </c>
      <c r="B161" s="44" t="s">
        <v>366</v>
      </c>
      <c r="C161" s="45">
        <v>2</v>
      </c>
      <c r="D161" s="46" t="s">
        <v>6</v>
      </c>
      <c r="E161" s="45"/>
      <c r="F161" s="55">
        <f t="shared" si="14"/>
        <v>0</v>
      </c>
      <c r="G161" s="47"/>
      <c r="H161" s="40"/>
      <c r="J161" s="3"/>
      <c r="K161" s="3"/>
    </row>
    <row r="162" spans="1:11" s="2" customFormat="1" ht="20" thickTop="1">
      <c r="A162" s="53" t="s">
        <v>194</v>
      </c>
      <c r="B162" s="56" t="s">
        <v>67</v>
      </c>
      <c r="C162" s="50">
        <v>1</v>
      </c>
      <c r="D162" s="51" t="s">
        <v>6</v>
      </c>
      <c r="E162" s="50"/>
      <c r="F162" s="24">
        <f t="shared" si="14"/>
        <v>0</v>
      </c>
      <c r="G162" s="52"/>
      <c r="H162" s="40"/>
      <c r="J162" s="3"/>
      <c r="K162" s="3"/>
    </row>
    <row r="163" spans="1:11" s="2" customFormat="1" ht="19">
      <c r="A163" s="41" t="s">
        <v>195</v>
      </c>
      <c r="B163" s="42" t="s">
        <v>75</v>
      </c>
      <c r="C163" s="37">
        <v>1</v>
      </c>
      <c r="D163" s="38" t="s">
        <v>16</v>
      </c>
      <c r="E163" s="37"/>
      <c r="F163" s="29">
        <f t="shared" si="14"/>
        <v>0</v>
      </c>
      <c r="G163" s="39"/>
      <c r="H163" s="40"/>
      <c r="J163" s="3"/>
      <c r="K163" s="3"/>
    </row>
    <row r="164" spans="1:11" s="2" customFormat="1" ht="38">
      <c r="A164" s="41" t="s">
        <v>196</v>
      </c>
      <c r="B164" s="42" t="s">
        <v>197</v>
      </c>
      <c r="C164" s="37">
        <v>1</v>
      </c>
      <c r="D164" s="38" t="s">
        <v>6</v>
      </c>
      <c r="E164" s="37"/>
      <c r="F164" s="29">
        <f t="shared" si="14"/>
        <v>0</v>
      </c>
      <c r="G164" s="39">
        <f>SUM(F155:F164)</f>
        <v>0</v>
      </c>
      <c r="H164" s="40"/>
      <c r="J164" s="3"/>
      <c r="K164" s="3"/>
    </row>
    <row r="165" spans="1:11" s="2" customFormat="1">
      <c r="A165" s="41"/>
      <c r="B165" s="42"/>
      <c r="C165" s="37"/>
      <c r="D165" s="38"/>
      <c r="E165" s="37"/>
      <c r="F165" s="37"/>
      <c r="G165" s="39"/>
      <c r="H165" s="40"/>
      <c r="J165" s="3"/>
      <c r="K165" s="3"/>
    </row>
    <row r="166" spans="1:11" s="2" customFormat="1" ht="19">
      <c r="A166" s="35">
        <f>+A154+0.1</f>
        <v>5.8999999999999968</v>
      </c>
      <c r="B166" s="36" t="s">
        <v>198</v>
      </c>
      <c r="C166" s="37"/>
      <c r="D166" s="38"/>
      <c r="E166" s="37"/>
      <c r="F166" s="37"/>
      <c r="G166" s="39"/>
      <c r="H166" s="40"/>
      <c r="J166" s="3"/>
      <c r="K166" s="3"/>
    </row>
    <row r="167" spans="1:11" s="2" customFormat="1" ht="19">
      <c r="A167" s="41" t="s">
        <v>199</v>
      </c>
      <c r="B167" s="42" t="s">
        <v>46</v>
      </c>
      <c r="C167" s="37">
        <v>1</v>
      </c>
      <c r="D167" s="38" t="s">
        <v>6</v>
      </c>
      <c r="E167" s="37"/>
      <c r="F167" s="29">
        <f t="shared" ref="F167:F176" si="15">+C167*E167</f>
        <v>0</v>
      </c>
      <c r="G167" s="39"/>
      <c r="H167" s="40"/>
      <c r="J167" s="3"/>
      <c r="K167" s="3"/>
    </row>
    <row r="168" spans="1:11" s="2" customFormat="1" ht="19">
      <c r="A168" s="41" t="s">
        <v>200</v>
      </c>
      <c r="B168" s="54" t="s">
        <v>381</v>
      </c>
      <c r="C168" s="37">
        <v>1</v>
      </c>
      <c r="D168" s="38" t="s">
        <v>6</v>
      </c>
      <c r="E168" s="37"/>
      <c r="F168" s="29">
        <f t="shared" si="15"/>
        <v>0</v>
      </c>
      <c r="G168" s="39"/>
      <c r="H168" s="40"/>
      <c r="J168" s="3"/>
      <c r="K168" s="3"/>
    </row>
    <row r="169" spans="1:11" s="2" customFormat="1" ht="19">
      <c r="A169" s="41" t="s">
        <v>201</v>
      </c>
      <c r="B169" s="42" t="s">
        <v>382</v>
      </c>
      <c r="C169" s="37">
        <v>1</v>
      </c>
      <c r="D169" s="38" t="s">
        <v>6</v>
      </c>
      <c r="E169" s="37"/>
      <c r="F169" s="29">
        <f t="shared" si="15"/>
        <v>0</v>
      </c>
      <c r="G169" s="39"/>
      <c r="H169" s="40"/>
      <c r="J169" s="3"/>
      <c r="K169" s="3"/>
    </row>
    <row r="170" spans="1:11" s="2" customFormat="1" ht="38">
      <c r="A170" s="41" t="s">
        <v>202</v>
      </c>
      <c r="B170" s="42" t="s">
        <v>383</v>
      </c>
      <c r="C170" s="37">
        <v>2</v>
      </c>
      <c r="D170" s="38" t="s">
        <v>6</v>
      </c>
      <c r="E170" s="37"/>
      <c r="F170" s="29">
        <f t="shared" si="15"/>
        <v>0</v>
      </c>
      <c r="G170" s="39"/>
      <c r="H170" s="40"/>
      <c r="J170" s="3"/>
      <c r="K170" s="3"/>
    </row>
    <row r="171" spans="1:11" s="2" customFormat="1" ht="38">
      <c r="A171" s="41" t="s">
        <v>203</v>
      </c>
      <c r="B171" s="42" t="s">
        <v>384</v>
      </c>
      <c r="C171" s="37">
        <v>2</v>
      </c>
      <c r="D171" s="38" t="s">
        <v>6</v>
      </c>
      <c r="E171" s="37"/>
      <c r="F171" s="29">
        <f t="shared" si="15"/>
        <v>0</v>
      </c>
      <c r="G171" s="39"/>
      <c r="H171" s="40"/>
      <c r="J171" s="3"/>
      <c r="K171" s="3"/>
    </row>
    <row r="172" spans="1:11" s="2" customFormat="1" ht="19">
      <c r="A172" s="41" t="s">
        <v>204</v>
      </c>
      <c r="B172" s="42" t="s">
        <v>92</v>
      </c>
      <c r="C172" s="37">
        <v>1</v>
      </c>
      <c r="D172" s="38" t="s">
        <v>6</v>
      </c>
      <c r="E172" s="37"/>
      <c r="F172" s="29">
        <f t="shared" si="15"/>
        <v>0</v>
      </c>
      <c r="G172" s="39"/>
      <c r="H172" s="40"/>
      <c r="J172" s="3"/>
      <c r="K172" s="3"/>
    </row>
    <row r="173" spans="1:11" s="2" customFormat="1" ht="38">
      <c r="A173" s="41" t="s">
        <v>205</v>
      </c>
      <c r="B173" s="42" t="s">
        <v>385</v>
      </c>
      <c r="C173" s="37">
        <v>2</v>
      </c>
      <c r="D173" s="38" t="s">
        <v>6</v>
      </c>
      <c r="E173" s="37"/>
      <c r="F173" s="29">
        <f t="shared" si="15"/>
        <v>0</v>
      </c>
      <c r="G173" s="39"/>
      <c r="H173" s="40"/>
      <c r="J173" s="3"/>
      <c r="K173" s="3"/>
    </row>
    <row r="174" spans="1:11" s="2" customFormat="1" ht="19">
      <c r="A174" s="41" t="s">
        <v>206</v>
      </c>
      <c r="B174" s="42" t="s">
        <v>67</v>
      </c>
      <c r="C174" s="37">
        <v>1</v>
      </c>
      <c r="D174" s="38" t="s">
        <v>6</v>
      </c>
      <c r="E174" s="37"/>
      <c r="F174" s="29">
        <f t="shared" si="15"/>
        <v>0</v>
      </c>
      <c r="G174" s="39"/>
      <c r="H174" s="40"/>
      <c r="J174" s="3"/>
      <c r="K174" s="3"/>
    </row>
    <row r="175" spans="1:11" s="2" customFormat="1" ht="19">
      <c r="A175" s="41" t="s">
        <v>207</v>
      </c>
      <c r="B175" s="42" t="s">
        <v>75</v>
      </c>
      <c r="C175" s="37">
        <v>1</v>
      </c>
      <c r="D175" s="38" t="s">
        <v>16</v>
      </c>
      <c r="E175" s="37"/>
      <c r="F175" s="29">
        <f t="shared" si="15"/>
        <v>0</v>
      </c>
      <c r="G175" s="39"/>
      <c r="H175" s="40"/>
      <c r="J175" s="3"/>
      <c r="K175" s="3"/>
    </row>
    <row r="176" spans="1:11" s="2" customFormat="1" ht="38">
      <c r="A176" s="41" t="s">
        <v>208</v>
      </c>
      <c r="B176" s="42" t="s">
        <v>209</v>
      </c>
      <c r="C176" s="37">
        <v>1</v>
      </c>
      <c r="D176" s="38" t="s">
        <v>6</v>
      </c>
      <c r="E176" s="37"/>
      <c r="F176" s="29">
        <f t="shared" si="15"/>
        <v>0</v>
      </c>
      <c r="G176" s="39">
        <f>SUM(F167:F176)</f>
        <v>0</v>
      </c>
      <c r="H176" s="40"/>
      <c r="J176" s="3"/>
      <c r="K176" s="3"/>
    </row>
    <row r="177" spans="1:11" s="2" customFormat="1">
      <c r="A177" s="41"/>
      <c r="B177" s="42"/>
      <c r="C177" s="37"/>
      <c r="D177" s="38"/>
      <c r="E177" s="37"/>
      <c r="F177" s="37"/>
      <c r="G177" s="39"/>
      <c r="H177" s="40"/>
      <c r="J177" s="3"/>
      <c r="K177" s="3"/>
    </row>
    <row r="178" spans="1:11" s="2" customFormat="1" ht="19">
      <c r="A178" s="57">
        <f>+A166-0.8</f>
        <v>5.099999999999997</v>
      </c>
      <c r="B178" s="36" t="s">
        <v>210</v>
      </c>
      <c r="C178" s="37"/>
      <c r="D178" s="38"/>
      <c r="E178" s="37"/>
      <c r="F178" s="37"/>
      <c r="G178" s="39"/>
      <c r="H178" s="40"/>
      <c r="J178" s="3"/>
      <c r="K178" s="3"/>
    </row>
    <row r="179" spans="1:11" s="2" customFormat="1" ht="19">
      <c r="A179" s="41" t="s">
        <v>211</v>
      </c>
      <c r="B179" s="42" t="s">
        <v>46</v>
      </c>
      <c r="C179" s="37">
        <v>1</v>
      </c>
      <c r="D179" s="38" t="s">
        <v>6</v>
      </c>
      <c r="E179" s="37"/>
      <c r="F179" s="29">
        <f t="shared" ref="F179:F196" si="16">+C179*E179</f>
        <v>0</v>
      </c>
      <c r="G179" s="39"/>
      <c r="H179" s="40"/>
      <c r="J179" s="3"/>
      <c r="K179" s="3"/>
    </row>
    <row r="180" spans="1:11" s="2" customFormat="1" ht="19">
      <c r="A180" s="41" t="s">
        <v>212</v>
      </c>
      <c r="B180" s="54" t="s">
        <v>364</v>
      </c>
      <c r="C180" s="37">
        <v>2</v>
      </c>
      <c r="D180" s="38" t="s">
        <v>6</v>
      </c>
      <c r="E180" s="37"/>
      <c r="F180" s="29">
        <f t="shared" si="16"/>
        <v>0</v>
      </c>
      <c r="G180" s="39"/>
      <c r="H180" s="40"/>
      <c r="J180" s="3"/>
      <c r="K180" s="3"/>
    </row>
    <row r="181" spans="1:11" s="2" customFormat="1" ht="19">
      <c r="A181" s="41" t="s">
        <v>213</v>
      </c>
      <c r="B181" s="42" t="s">
        <v>56</v>
      </c>
      <c r="C181" s="37">
        <v>0.18</v>
      </c>
      <c r="D181" s="38" t="s">
        <v>6</v>
      </c>
      <c r="E181" s="37"/>
      <c r="F181" s="29">
        <f t="shared" si="16"/>
        <v>0</v>
      </c>
      <c r="G181" s="39"/>
      <c r="H181" s="40"/>
      <c r="J181" s="3"/>
      <c r="K181" s="3"/>
    </row>
    <row r="182" spans="1:11" s="2" customFormat="1" ht="19">
      <c r="A182" s="41" t="s">
        <v>214</v>
      </c>
      <c r="B182" s="42" t="s">
        <v>82</v>
      </c>
      <c r="C182" s="37">
        <v>0.36</v>
      </c>
      <c r="D182" s="38" t="s">
        <v>6</v>
      </c>
      <c r="E182" s="37"/>
      <c r="F182" s="29">
        <f t="shared" si="16"/>
        <v>0</v>
      </c>
      <c r="G182" s="39"/>
      <c r="H182" s="40"/>
      <c r="J182" s="3"/>
      <c r="K182" s="3"/>
    </row>
    <row r="183" spans="1:11" s="2" customFormat="1" ht="19">
      <c r="A183" s="41" t="s">
        <v>215</v>
      </c>
      <c r="B183" s="42" t="s">
        <v>84</v>
      </c>
      <c r="C183" s="37">
        <v>1</v>
      </c>
      <c r="D183" s="38" t="s">
        <v>6</v>
      </c>
      <c r="E183" s="37"/>
      <c r="F183" s="29">
        <f t="shared" si="16"/>
        <v>0</v>
      </c>
      <c r="G183" s="39"/>
      <c r="H183" s="40"/>
      <c r="J183" s="3"/>
      <c r="K183" s="3"/>
    </row>
    <row r="184" spans="1:11" s="2" customFormat="1" ht="19">
      <c r="A184" s="41" t="s">
        <v>216</v>
      </c>
      <c r="B184" s="42" t="s">
        <v>217</v>
      </c>
      <c r="C184" s="37">
        <v>1</v>
      </c>
      <c r="D184" s="38" t="s">
        <v>6</v>
      </c>
      <c r="E184" s="37"/>
      <c r="F184" s="29">
        <f t="shared" si="16"/>
        <v>0</v>
      </c>
      <c r="G184" s="39"/>
      <c r="H184" s="40"/>
      <c r="J184" s="3"/>
      <c r="K184" s="3"/>
    </row>
    <row r="185" spans="1:11" s="2" customFormat="1" ht="19">
      <c r="A185" s="41" t="s">
        <v>218</v>
      </c>
      <c r="B185" s="42" t="s">
        <v>86</v>
      </c>
      <c r="C185" s="37">
        <v>2</v>
      </c>
      <c r="D185" s="38" t="s">
        <v>6</v>
      </c>
      <c r="E185" s="37"/>
      <c r="F185" s="29">
        <f t="shared" si="16"/>
        <v>0</v>
      </c>
      <c r="G185" s="39"/>
      <c r="H185" s="40"/>
      <c r="J185" s="3"/>
      <c r="K185" s="3"/>
    </row>
    <row r="186" spans="1:11" s="2" customFormat="1" ht="19">
      <c r="A186" s="41" t="s">
        <v>219</v>
      </c>
      <c r="B186" s="42" t="s">
        <v>88</v>
      </c>
      <c r="C186" s="37">
        <v>2</v>
      </c>
      <c r="D186" s="38" t="s">
        <v>6</v>
      </c>
      <c r="E186" s="37"/>
      <c r="F186" s="29">
        <f t="shared" si="16"/>
        <v>0</v>
      </c>
      <c r="G186" s="39"/>
      <c r="H186" s="40"/>
      <c r="J186" s="3"/>
      <c r="K186" s="3"/>
    </row>
    <row r="187" spans="1:11" s="2" customFormat="1" ht="38">
      <c r="A187" s="41" t="s">
        <v>220</v>
      </c>
      <c r="B187" s="42" t="s">
        <v>90</v>
      </c>
      <c r="C187" s="37">
        <v>2</v>
      </c>
      <c r="D187" s="38" t="s">
        <v>6</v>
      </c>
      <c r="E187" s="37"/>
      <c r="F187" s="29">
        <f t="shared" si="16"/>
        <v>0</v>
      </c>
      <c r="G187" s="39"/>
      <c r="H187" s="40"/>
      <c r="J187" s="3"/>
      <c r="K187" s="3"/>
    </row>
    <row r="188" spans="1:11" s="2" customFormat="1" ht="19">
      <c r="A188" s="41" t="s">
        <v>221</v>
      </c>
      <c r="B188" s="42" t="s">
        <v>92</v>
      </c>
      <c r="C188" s="37">
        <v>1</v>
      </c>
      <c r="D188" s="38" t="s">
        <v>6</v>
      </c>
      <c r="E188" s="37"/>
      <c r="F188" s="29">
        <f t="shared" si="16"/>
        <v>0</v>
      </c>
      <c r="G188" s="39"/>
      <c r="H188" s="40"/>
      <c r="J188" s="3"/>
      <c r="K188" s="3"/>
    </row>
    <row r="189" spans="1:11" s="2" customFormat="1" ht="38">
      <c r="A189" s="41" t="s">
        <v>222</v>
      </c>
      <c r="B189" s="42" t="s">
        <v>366</v>
      </c>
      <c r="C189" s="37">
        <v>2</v>
      </c>
      <c r="D189" s="38" t="s">
        <v>6</v>
      </c>
      <c r="E189" s="37"/>
      <c r="F189" s="29">
        <f t="shared" si="16"/>
        <v>0</v>
      </c>
      <c r="G189" s="39"/>
      <c r="H189" s="40"/>
      <c r="J189" s="3"/>
      <c r="K189" s="3"/>
    </row>
    <row r="190" spans="1:11" s="2" customFormat="1" ht="19">
      <c r="A190" s="41" t="s">
        <v>223</v>
      </c>
      <c r="B190" s="42" t="s">
        <v>60</v>
      </c>
      <c r="C190" s="37">
        <v>5</v>
      </c>
      <c r="D190" s="38" t="s">
        <v>6</v>
      </c>
      <c r="E190" s="37"/>
      <c r="F190" s="29">
        <f t="shared" si="16"/>
        <v>0</v>
      </c>
      <c r="G190" s="39"/>
      <c r="H190" s="40"/>
      <c r="J190" s="3"/>
      <c r="K190" s="3"/>
    </row>
    <row r="191" spans="1:11" s="2" customFormat="1" ht="19">
      <c r="A191" s="41" t="s">
        <v>224</v>
      </c>
      <c r="B191" s="42" t="s">
        <v>96</v>
      </c>
      <c r="C191" s="37">
        <v>4</v>
      </c>
      <c r="D191" s="38" t="s">
        <v>6</v>
      </c>
      <c r="E191" s="37"/>
      <c r="F191" s="29">
        <f t="shared" si="16"/>
        <v>0</v>
      </c>
      <c r="G191" s="39"/>
      <c r="H191" s="40"/>
      <c r="J191" s="3"/>
      <c r="K191" s="3"/>
    </row>
    <row r="192" spans="1:11" s="2" customFormat="1" ht="38">
      <c r="A192" s="41" t="s">
        <v>225</v>
      </c>
      <c r="B192" s="42" t="s">
        <v>98</v>
      </c>
      <c r="C192" s="37">
        <v>5.46</v>
      </c>
      <c r="D192" s="38" t="s">
        <v>31</v>
      </c>
      <c r="E192" s="37"/>
      <c r="F192" s="29">
        <f t="shared" si="16"/>
        <v>0</v>
      </c>
      <c r="G192" s="39"/>
      <c r="H192" s="40"/>
      <c r="J192" s="3"/>
      <c r="K192" s="3"/>
    </row>
    <row r="193" spans="1:11" s="2" customFormat="1" ht="19">
      <c r="A193" s="41" t="s">
        <v>226</v>
      </c>
      <c r="B193" s="42" t="s">
        <v>67</v>
      </c>
      <c r="C193" s="37">
        <v>1</v>
      </c>
      <c r="D193" s="38" t="s">
        <v>6</v>
      </c>
      <c r="E193" s="37"/>
      <c r="F193" s="29">
        <f t="shared" si="16"/>
        <v>0</v>
      </c>
      <c r="G193" s="39"/>
      <c r="H193" s="40"/>
      <c r="J193" s="3"/>
      <c r="K193" s="3"/>
    </row>
    <row r="194" spans="1:11" s="2" customFormat="1" ht="19">
      <c r="A194" s="41" t="s">
        <v>227</v>
      </c>
      <c r="B194" s="42" t="s">
        <v>73</v>
      </c>
      <c r="C194" s="37">
        <v>1</v>
      </c>
      <c r="D194" s="38" t="s">
        <v>6</v>
      </c>
      <c r="E194" s="37"/>
      <c r="F194" s="29">
        <f t="shared" si="16"/>
        <v>0</v>
      </c>
      <c r="G194" s="39"/>
      <c r="H194" s="40"/>
      <c r="J194" s="3"/>
      <c r="K194" s="3"/>
    </row>
    <row r="195" spans="1:11" s="2" customFormat="1" ht="19">
      <c r="A195" s="41" t="s">
        <v>228</v>
      </c>
      <c r="B195" s="42" t="s">
        <v>75</v>
      </c>
      <c r="C195" s="37">
        <v>1</v>
      </c>
      <c r="D195" s="38" t="s">
        <v>16</v>
      </c>
      <c r="E195" s="37"/>
      <c r="F195" s="29">
        <f t="shared" si="16"/>
        <v>0</v>
      </c>
      <c r="G195" s="39"/>
      <c r="H195" s="40"/>
      <c r="J195" s="3"/>
      <c r="K195" s="3"/>
    </row>
    <row r="196" spans="1:11" s="2" customFormat="1" ht="38">
      <c r="A196" s="41" t="s">
        <v>229</v>
      </c>
      <c r="B196" s="42" t="s">
        <v>230</v>
      </c>
      <c r="C196" s="37">
        <v>1</v>
      </c>
      <c r="D196" s="38" t="s">
        <v>6</v>
      </c>
      <c r="E196" s="37"/>
      <c r="F196" s="29">
        <f t="shared" si="16"/>
        <v>0</v>
      </c>
      <c r="G196" s="39">
        <f>SUM(F179:F196)</f>
        <v>0</v>
      </c>
      <c r="H196" s="40"/>
      <c r="J196" s="3"/>
      <c r="K196" s="3"/>
    </row>
    <row r="197" spans="1:11" s="2" customFormat="1">
      <c r="A197" s="41"/>
      <c r="B197" s="42"/>
      <c r="C197" s="37"/>
      <c r="D197" s="38"/>
      <c r="E197" s="37"/>
      <c r="F197" s="37"/>
      <c r="G197" s="39"/>
      <c r="H197" s="40"/>
      <c r="J197" s="3"/>
      <c r="K197" s="3"/>
    </row>
    <row r="198" spans="1:11" s="2" customFormat="1" ht="19">
      <c r="A198" s="57">
        <f>+A178+0.01</f>
        <v>5.1099999999999968</v>
      </c>
      <c r="B198" s="36" t="s">
        <v>231</v>
      </c>
      <c r="C198" s="37"/>
      <c r="D198" s="38"/>
      <c r="E198" s="37"/>
      <c r="F198" s="37"/>
      <c r="G198" s="39"/>
      <c r="H198" s="40"/>
      <c r="J198" s="3"/>
      <c r="K198" s="3"/>
    </row>
    <row r="199" spans="1:11" s="2" customFormat="1" ht="19">
      <c r="A199" s="41" t="s">
        <v>232</v>
      </c>
      <c r="B199" s="42" t="s">
        <v>46</v>
      </c>
      <c r="C199" s="37">
        <v>1</v>
      </c>
      <c r="D199" s="38" t="s">
        <v>6</v>
      </c>
      <c r="E199" s="37"/>
      <c r="F199" s="29">
        <f t="shared" ref="F199:F209" si="17">+C199*E199</f>
        <v>0</v>
      </c>
      <c r="G199" s="39"/>
      <c r="H199" s="40"/>
      <c r="J199" s="3"/>
      <c r="K199" s="3"/>
    </row>
    <row r="200" spans="1:11" s="2" customFormat="1" ht="19">
      <c r="A200" s="41" t="s">
        <v>233</v>
      </c>
      <c r="B200" s="54" t="s">
        <v>364</v>
      </c>
      <c r="C200" s="37">
        <v>1</v>
      </c>
      <c r="D200" s="38" t="s">
        <v>6</v>
      </c>
      <c r="E200" s="37"/>
      <c r="F200" s="29">
        <f t="shared" si="17"/>
        <v>0</v>
      </c>
      <c r="G200" s="39"/>
      <c r="H200" s="40"/>
      <c r="J200" s="3"/>
      <c r="K200" s="3"/>
    </row>
    <row r="201" spans="1:11" s="2" customFormat="1" ht="19">
      <c r="A201" s="41" t="s">
        <v>234</v>
      </c>
      <c r="B201" s="42" t="s">
        <v>374</v>
      </c>
      <c r="C201" s="37">
        <v>1</v>
      </c>
      <c r="D201" s="38" t="s">
        <v>6</v>
      </c>
      <c r="E201" s="37"/>
      <c r="F201" s="29">
        <f t="shared" si="17"/>
        <v>0</v>
      </c>
      <c r="G201" s="39"/>
      <c r="H201" s="40"/>
      <c r="J201" s="3"/>
      <c r="K201" s="3"/>
    </row>
    <row r="202" spans="1:11" s="2" customFormat="1" ht="19">
      <c r="A202" s="41" t="s">
        <v>235</v>
      </c>
      <c r="B202" s="42" t="s">
        <v>386</v>
      </c>
      <c r="C202" s="37">
        <v>2</v>
      </c>
      <c r="D202" s="38" t="s">
        <v>6</v>
      </c>
      <c r="E202" s="37"/>
      <c r="F202" s="29">
        <f t="shared" si="17"/>
        <v>0</v>
      </c>
      <c r="G202" s="39"/>
      <c r="H202" s="40"/>
      <c r="J202" s="3"/>
      <c r="K202" s="3"/>
    </row>
    <row r="203" spans="1:11" s="2" customFormat="1" ht="19">
      <c r="A203" s="41" t="s">
        <v>236</v>
      </c>
      <c r="B203" s="42" t="s">
        <v>375</v>
      </c>
      <c r="C203" s="37">
        <v>2</v>
      </c>
      <c r="D203" s="38" t="s">
        <v>6</v>
      </c>
      <c r="E203" s="37"/>
      <c r="F203" s="29">
        <f t="shared" si="17"/>
        <v>0</v>
      </c>
      <c r="G203" s="39"/>
      <c r="H203" s="40"/>
      <c r="J203" s="3"/>
      <c r="K203" s="3"/>
    </row>
    <row r="204" spans="1:11" s="2" customFormat="1" ht="19">
      <c r="A204" s="41" t="s">
        <v>237</v>
      </c>
      <c r="B204" s="42" t="s">
        <v>92</v>
      </c>
      <c r="C204" s="37">
        <v>1</v>
      </c>
      <c r="D204" s="38" t="s">
        <v>6</v>
      </c>
      <c r="E204" s="37"/>
      <c r="F204" s="29">
        <f t="shared" si="17"/>
        <v>0</v>
      </c>
      <c r="G204" s="39"/>
      <c r="H204" s="40"/>
      <c r="J204" s="3"/>
      <c r="K204" s="3"/>
    </row>
    <row r="205" spans="1:11" s="2" customFormat="1" ht="38">
      <c r="A205" s="53" t="s">
        <v>238</v>
      </c>
      <c r="B205" s="56" t="s">
        <v>366</v>
      </c>
      <c r="C205" s="50">
        <v>2</v>
      </c>
      <c r="D205" s="51" t="s">
        <v>6</v>
      </c>
      <c r="E205" s="50"/>
      <c r="F205" s="24">
        <f t="shared" si="17"/>
        <v>0</v>
      </c>
      <c r="G205" s="52"/>
      <c r="H205" s="40"/>
      <c r="J205" s="3"/>
      <c r="K205" s="3"/>
    </row>
    <row r="206" spans="1:11" s="2" customFormat="1" ht="19">
      <c r="A206" s="41" t="s">
        <v>239</v>
      </c>
      <c r="B206" s="42" t="s">
        <v>67</v>
      </c>
      <c r="C206" s="37">
        <v>1</v>
      </c>
      <c r="D206" s="38" t="s">
        <v>6</v>
      </c>
      <c r="E206" s="37"/>
      <c r="F206" s="29">
        <f t="shared" si="17"/>
        <v>0</v>
      </c>
      <c r="G206" s="39"/>
      <c r="H206" s="40"/>
      <c r="J206" s="3"/>
      <c r="K206" s="3"/>
    </row>
    <row r="207" spans="1:11" s="2" customFormat="1" ht="19">
      <c r="A207" s="41" t="s">
        <v>240</v>
      </c>
      <c r="B207" s="42" t="s">
        <v>73</v>
      </c>
      <c r="C207" s="37">
        <v>1</v>
      </c>
      <c r="D207" s="38" t="s">
        <v>6</v>
      </c>
      <c r="E207" s="37"/>
      <c r="F207" s="29">
        <f t="shared" si="17"/>
        <v>0</v>
      </c>
      <c r="G207" s="39"/>
      <c r="H207" s="40"/>
      <c r="J207" s="3"/>
      <c r="K207" s="3"/>
    </row>
    <row r="208" spans="1:11" s="2" customFormat="1" ht="19">
      <c r="A208" s="41" t="s">
        <v>241</v>
      </c>
      <c r="B208" s="42" t="s">
        <v>75</v>
      </c>
      <c r="C208" s="37">
        <v>1</v>
      </c>
      <c r="D208" s="38" t="s">
        <v>16</v>
      </c>
      <c r="E208" s="37"/>
      <c r="F208" s="29">
        <f t="shared" si="17"/>
        <v>0</v>
      </c>
      <c r="G208" s="39"/>
      <c r="H208" s="40"/>
      <c r="J208" s="3"/>
      <c r="K208" s="3"/>
    </row>
    <row r="209" spans="1:11" s="2" customFormat="1" ht="38">
      <c r="A209" s="41" t="s">
        <v>242</v>
      </c>
      <c r="B209" s="42" t="s">
        <v>243</v>
      </c>
      <c r="C209" s="37">
        <v>1</v>
      </c>
      <c r="D209" s="38" t="s">
        <v>6</v>
      </c>
      <c r="E209" s="37"/>
      <c r="F209" s="29">
        <f t="shared" si="17"/>
        <v>0</v>
      </c>
      <c r="G209" s="39">
        <f>SUM(F199:F209)</f>
        <v>0</v>
      </c>
      <c r="H209" s="40"/>
      <c r="J209" s="3"/>
      <c r="K209" s="3"/>
    </row>
    <row r="210" spans="1:11" s="2" customFormat="1">
      <c r="A210" s="41"/>
      <c r="B210" s="42"/>
      <c r="C210" s="37"/>
      <c r="D210" s="38"/>
      <c r="E210" s="37"/>
      <c r="F210" s="37"/>
      <c r="G210" s="39"/>
      <c r="H210" s="40"/>
      <c r="J210" s="3"/>
      <c r="K210" s="3"/>
    </row>
    <row r="211" spans="1:11" s="2" customFormat="1" ht="19">
      <c r="A211" s="57">
        <f>+A198+0.01</f>
        <v>5.1199999999999966</v>
      </c>
      <c r="B211" s="36" t="s">
        <v>244</v>
      </c>
      <c r="C211" s="37"/>
      <c r="D211" s="38"/>
      <c r="E211" s="37"/>
      <c r="F211" s="37"/>
      <c r="G211" s="39"/>
      <c r="H211" s="40"/>
      <c r="J211" s="3"/>
      <c r="K211" s="3"/>
    </row>
    <row r="212" spans="1:11" s="2" customFormat="1" ht="19">
      <c r="A212" s="41" t="s">
        <v>245</v>
      </c>
      <c r="B212" s="42" t="s">
        <v>46</v>
      </c>
      <c r="C212" s="37">
        <v>1</v>
      </c>
      <c r="D212" s="38" t="s">
        <v>6</v>
      </c>
      <c r="E212" s="37"/>
      <c r="F212" s="29">
        <f t="shared" ref="F212:F222" si="18">+C212*E212</f>
        <v>0</v>
      </c>
      <c r="G212" s="39"/>
      <c r="H212" s="40"/>
      <c r="J212" s="3"/>
      <c r="K212" s="3"/>
    </row>
    <row r="213" spans="1:11" s="2" customFormat="1" ht="19">
      <c r="A213" s="41" t="s">
        <v>246</v>
      </c>
      <c r="B213" s="42" t="s">
        <v>364</v>
      </c>
      <c r="C213" s="37">
        <v>1</v>
      </c>
      <c r="D213" s="38" t="s">
        <v>6</v>
      </c>
      <c r="E213" s="37"/>
      <c r="F213" s="29">
        <f t="shared" si="18"/>
        <v>0</v>
      </c>
      <c r="G213" s="39"/>
      <c r="H213" s="40"/>
      <c r="J213" s="3"/>
      <c r="K213" s="3"/>
    </row>
    <row r="214" spans="1:11" s="2" customFormat="1" ht="19">
      <c r="A214" s="41" t="s">
        <v>247</v>
      </c>
      <c r="B214" s="42" t="s">
        <v>82</v>
      </c>
      <c r="C214" s="37">
        <v>0.36</v>
      </c>
      <c r="D214" s="38" t="s">
        <v>6</v>
      </c>
      <c r="E214" s="37"/>
      <c r="F214" s="29">
        <f t="shared" si="18"/>
        <v>0</v>
      </c>
      <c r="G214" s="39"/>
      <c r="H214" s="40"/>
      <c r="J214" s="3"/>
      <c r="K214" s="3"/>
    </row>
    <row r="215" spans="1:11" s="2" customFormat="1" ht="38">
      <c r="A215" s="41" t="s">
        <v>248</v>
      </c>
      <c r="B215" s="42" t="s">
        <v>90</v>
      </c>
      <c r="C215" s="37">
        <v>2</v>
      </c>
      <c r="D215" s="38" t="s">
        <v>6</v>
      </c>
      <c r="E215" s="37"/>
      <c r="F215" s="29">
        <f t="shared" si="18"/>
        <v>0</v>
      </c>
      <c r="G215" s="39"/>
      <c r="H215" s="40"/>
      <c r="J215" s="3"/>
      <c r="K215" s="3"/>
    </row>
    <row r="216" spans="1:11" s="2" customFormat="1" ht="19">
      <c r="A216" s="41" t="s">
        <v>249</v>
      </c>
      <c r="B216" s="42" t="s">
        <v>92</v>
      </c>
      <c r="C216" s="37">
        <v>1</v>
      </c>
      <c r="D216" s="38" t="s">
        <v>6</v>
      </c>
      <c r="E216" s="37"/>
      <c r="F216" s="29">
        <f t="shared" si="18"/>
        <v>0</v>
      </c>
      <c r="G216" s="39"/>
      <c r="H216" s="40"/>
      <c r="J216" s="3"/>
      <c r="K216" s="3"/>
    </row>
    <row r="217" spans="1:11" s="2" customFormat="1" ht="38">
      <c r="A217" s="41" t="s">
        <v>250</v>
      </c>
      <c r="B217" s="42" t="s">
        <v>366</v>
      </c>
      <c r="C217" s="37">
        <v>1</v>
      </c>
      <c r="D217" s="38" t="s">
        <v>6</v>
      </c>
      <c r="E217" s="37"/>
      <c r="F217" s="29">
        <f t="shared" si="18"/>
        <v>0</v>
      </c>
      <c r="G217" s="39"/>
      <c r="H217" s="40"/>
      <c r="J217" s="3"/>
      <c r="K217" s="3"/>
    </row>
    <row r="218" spans="1:11" s="2" customFormat="1" ht="38">
      <c r="A218" s="41" t="s">
        <v>251</v>
      </c>
      <c r="B218" s="42" t="s">
        <v>98</v>
      </c>
      <c r="C218" s="37">
        <v>2.33</v>
      </c>
      <c r="D218" s="38" t="s">
        <v>31</v>
      </c>
      <c r="E218" s="37"/>
      <c r="F218" s="29">
        <f t="shared" si="18"/>
        <v>0</v>
      </c>
      <c r="G218" s="39"/>
      <c r="H218" s="40"/>
      <c r="J218" s="3"/>
      <c r="K218" s="3"/>
    </row>
    <row r="219" spans="1:11" s="2" customFormat="1" ht="19">
      <c r="A219" s="41" t="s">
        <v>252</v>
      </c>
      <c r="B219" s="42" t="s">
        <v>67</v>
      </c>
      <c r="C219" s="37">
        <v>1</v>
      </c>
      <c r="D219" s="38" t="s">
        <v>6</v>
      </c>
      <c r="E219" s="37"/>
      <c r="F219" s="29">
        <f t="shared" si="18"/>
        <v>0</v>
      </c>
      <c r="G219" s="39"/>
      <c r="H219" s="40"/>
      <c r="J219" s="3"/>
      <c r="K219" s="3"/>
    </row>
    <row r="220" spans="1:11" s="2" customFormat="1" ht="19">
      <c r="A220" s="41" t="s">
        <v>253</v>
      </c>
      <c r="B220" s="42" t="s">
        <v>73</v>
      </c>
      <c r="C220" s="37">
        <v>1</v>
      </c>
      <c r="D220" s="38" t="s">
        <v>6</v>
      </c>
      <c r="E220" s="37"/>
      <c r="F220" s="29">
        <f t="shared" si="18"/>
        <v>0</v>
      </c>
      <c r="G220" s="39"/>
      <c r="H220" s="40"/>
      <c r="J220" s="3"/>
      <c r="K220" s="3"/>
    </row>
    <row r="221" spans="1:11" s="2" customFormat="1" ht="19">
      <c r="A221" s="41" t="s">
        <v>254</v>
      </c>
      <c r="B221" s="42" t="s">
        <v>75</v>
      </c>
      <c r="C221" s="37">
        <v>1</v>
      </c>
      <c r="D221" s="38" t="s">
        <v>16</v>
      </c>
      <c r="E221" s="37"/>
      <c r="F221" s="29">
        <f t="shared" si="18"/>
        <v>0</v>
      </c>
      <c r="G221" s="39"/>
      <c r="H221" s="40"/>
      <c r="J221" s="3"/>
      <c r="K221" s="3"/>
    </row>
    <row r="222" spans="1:11" s="2" customFormat="1" ht="38">
      <c r="A222" s="41" t="s">
        <v>255</v>
      </c>
      <c r="B222" s="42" t="s">
        <v>256</v>
      </c>
      <c r="C222" s="37">
        <v>1</v>
      </c>
      <c r="D222" s="38" t="s">
        <v>6</v>
      </c>
      <c r="E222" s="37"/>
      <c r="F222" s="29">
        <f t="shared" si="18"/>
        <v>0</v>
      </c>
      <c r="G222" s="39">
        <f>SUM(F212:F222)</f>
        <v>0</v>
      </c>
      <c r="H222" s="40"/>
      <c r="J222" s="3"/>
      <c r="K222" s="3"/>
    </row>
    <row r="223" spans="1:11" s="2" customFormat="1">
      <c r="A223" s="41"/>
      <c r="B223" s="42"/>
      <c r="C223" s="37"/>
      <c r="D223" s="38"/>
      <c r="E223" s="37"/>
      <c r="F223" s="37"/>
      <c r="G223" s="39"/>
      <c r="H223" s="40"/>
      <c r="J223" s="3"/>
      <c r="K223" s="3"/>
    </row>
    <row r="224" spans="1:11" s="2" customFormat="1" ht="19">
      <c r="A224" s="57">
        <f>+A211+0.01</f>
        <v>5.1299999999999963</v>
      </c>
      <c r="B224" s="36" t="s">
        <v>257</v>
      </c>
      <c r="C224" s="37"/>
      <c r="D224" s="38"/>
      <c r="E224" s="37"/>
      <c r="F224" s="37"/>
      <c r="G224" s="39"/>
      <c r="H224" s="40"/>
      <c r="J224" s="3"/>
      <c r="K224" s="3"/>
    </row>
    <row r="225" spans="1:11" s="2" customFormat="1" ht="19">
      <c r="A225" s="41" t="s">
        <v>258</v>
      </c>
      <c r="B225" s="42" t="s">
        <v>46</v>
      </c>
      <c r="C225" s="37">
        <v>1</v>
      </c>
      <c r="D225" s="38" t="s">
        <v>6</v>
      </c>
      <c r="E225" s="37"/>
      <c r="F225" s="29">
        <f t="shared" ref="F225:F234" si="19">+C225*E225</f>
        <v>0</v>
      </c>
      <c r="G225" s="39"/>
      <c r="H225" s="40"/>
      <c r="J225" s="3"/>
      <c r="K225" s="3"/>
    </row>
    <row r="226" spans="1:11" s="2" customFormat="1" ht="19">
      <c r="A226" s="41" t="s">
        <v>259</v>
      </c>
      <c r="B226" s="42" t="s">
        <v>374</v>
      </c>
      <c r="C226" s="37">
        <v>1</v>
      </c>
      <c r="D226" s="38" t="s">
        <v>6</v>
      </c>
      <c r="E226" s="37"/>
      <c r="F226" s="29">
        <f t="shared" si="19"/>
        <v>0</v>
      </c>
      <c r="G226" s="39"/>
      <c r="H226" s="40"/>
      <c r="J226" s="3"/>
      <c r="K226" s="3"/>
    </row>
    <row r="227" spans="1:11" s="2" customFormat="1" ht="19">
      <c r="A227" s="41" t="s">
        <v>260</v>
      </c>
      <c r="B227" s="42" t="s">
        <v>378</v>
      </c>
      <c r="C227" s="37">
        <v>1</v>
      </c>
      <c r="D227" s="38" t="s">
        <v>6</v>
      </c>
      <c r="E227" s="37"/>
      <c r="F227" s="29">
        <f t="shared" si="19"/>
        <v>0</v>
      </c>
      <c r="G227" s="39"/>
      <c r="H227" s="40"/>
      <c r="J227" s="3"/>
      <c r="K227" s="3"/>
    </row>
    <row r="228" spans="1:11" s="2" customFormat="1" ht="38">
      <c r="A228" s="41" t="s">
        <v>261</v>
      </c>
      <c r="B228" s="42" t="s">
        <v>387</v>
      </c>
      <c r="C228" s="37">
        <v>2</v>
      </c>
      <c r="D228" s="38" t="s">
        <v>6</v>
      </c>
      <c r="E228" s="37"/>
      <c r="F228" s="29">
        <f t="shared" si="19"/>
        <v>0</v>
      </c>
      <c r="G228" s="39"/>
      <c r="H228" s="40"/>
      <c r="J228" s="3"/>
      <c r="K228" s="3"/>
    </row>
    <row r="229" spans="1:11" s="2" customFormat="1" ht="38">
      <c r="A229" s="41" t="s">
        <v>262</v>
      </c>
      <c r="B229" s="42" t="s">
        <v>380</v>
      </c>
      <c r="C229" s="37">
        <v>2</v>
      </c>
      <c r="D229" s="38" t="s">
        <v>6</v>
      </c>
      <c r="E229" s="37"/>
      <c r="F229" s="29">
        <f t="shared" si="19"/>
        <v>0</v>
      </c>
      <c r="G229" s="39"/>
      <c r="H229" s="40"/>
      <c r="J229" s="3"/>
      <c r="K229" s="3"/>
    </row>
    <row r="230" spans="1:11" s="2" customFormat="1" ht="19">
      <c r="A230" s="41" t="s">
        <v>263</v>
      </c>
      <c r="B230" s="42" t="s">
        <v>92</v>
      </c>
      <c r="C230" s="37">
        <v>1</v>
      </c>
      <c r="D230" s="38" t="s">
        <v>6</v>
      </c>
      <c r="E230" s="37"/>
      <c r="F230" s="29">
        <f t="shared" si="19"/>
        <v>0</v>
      </c>
      <c r="G230" s="39"/>
      <c r="H230" s="40"/>
      <c r="J230" s="3"/>
      <c r="K230" s="3"/>
    </row>
    <row r="231" spans="1:11" s="2" customFormat="1" ht="38">
      <c r="A231" s="41" t="s">
        <v>264</v>
      </c>
      <c r="B231" s="42" t="s">
        <v>388</v>
      </c>
      <c r="C231" s="37">
        <v>2</v>
      </c>
      <c r="D231" s="38" t="s">
        <v>6</v>
      </c>
      <c r="E231" s="37"/>
      <c r="F231" s="29">
        <f t="shared" si="19"/>
        <v>0</v>
      </c>
      <c r="G231" s="39"/>
      <c r="H231" s="40"/>
      <c r="J231" s="3"/>
      <c r="K231" s="3"/>
    </row>
    <row r="232" spans="1:11" s="2" customFormat="1" ht="19">
      <c r="A232" s="41" t="s">
        <v>265</v>
      </c>
      <c r="B232" s="42" t="s">
        <v>67</v>
      </c>
      <c r="C232" s="37">
        <v>1</v>
      </c>
      <c r="D232" s="38" t="s">
        <v>6</v>
      </c>
      <c r="E232" s="37"/>
      <c r="F232" s="29">
        <f t="shared" si="19"/>
        <v>0</v>
      </c>
      <c r="G232" s="39"/>
      <c r="H232" s="40"/>
      <c r="J232" s="3"/>
      <c r="K232" s="3"/>
    </row>
    <row r="233" spans="1:11" s="2" customFormat="1" ht="19">
      <c r="A233" s="41" t="s">
        <v>266</v>
      </c>
      <c r="B233" s="42" t="s">
        <v>75</v>
      </c>
      <c r="C233" s="37">
        <v>1</v>
      </c>
      <c r="D233" s="38" t="s">
        <v>16</v>
      </c>
      <c r="E233" s="37"/>
      <c r="F233" s="29">
        <f t="shared" si="19"/>
        <v>0</v>
      </c>
      <c r="G233" s="39"/>
      <c r="H233" s="40"/>
      <c r="J233" s="3"/>
      <c r="K233" s="3"/>
    </row>
    <row r="234" spans="1:11" s="2" customFormat="1" ht="38">
      <c r="A234" s="41" t="s">
        <v>267</v>
      </c>
      <c r="B234" s="42" t="s">
        <v>197</v>
      </c>
      <c r="C234" s="37">
        <v>1</v>
      </c>
      <c r="D234" s="38" t="s">
        <v>6</v>
      </c>
      <c r="E234" s="37"/>
      <c r="F234" s="29">
        <f t="shared" si="19"/>
        <v>0</v>
      </c>
      <c r="G234" s="39">
        <f>SUM(F225:F234)</f>
        <v>0</v>
      </c>
      <c r="H234" s="40"/>
      <c r="J234" s="3"/>
      <c r="K234" s="3"/>
    </row>
    <row r="235" spans="1:11" s="2" customFormat="1">
      <c r="A235" s="41"/>
      <c r="B235" s="42"/>
      <c r="C235" s="37"/>
      <c r="D235" s="38"/>
      <c r="E235" s="37"/>
      <c r="F235" s="37"/>
      <c r="G235" s="39"/>
      <c r="H235" s="40"/>
      <c r="J235" s="3"/>
      <c r="K235" s="3"/>
    </row>
    <row r="236" spans="1:11" s="2" customFormat="1" ht="19">
      <c r="A236" s="57">
        <f>+A224+0.01</f>
        <v>5.1399999999999961</v>
      </c>
      <c r="B236" s="36" t="s">
        <v>268</v>
      </c>
      <c r="C236" s="37"/>
      <c r="D236" s="38"/>
      <c r="E236" s="37"/>
      <c r="F236" s="37"/>
      <c r="G236" s="39"/>
      <c r="H236" s="40"/>
      <c r="J236" s="3"/>
      <c r="K236" s="3"/>
    </row>
    <row r="237" spans="1:11" s="2" customFormat="1" ht="19">
      <c r="A237" s="41" t="s">
        <v>269</v>
      </c>
      <c r="B237" s="42" t="s">
        <v>46</v>
      </c>
      <c r="C237" s="37">
        <v>1</v>
      </c>
      <c r="D237" s="38" t="s">
        <v>6</v>
      </c>
      <c r="E237" s="37"/>
      <c r="F237" s="29">
        <f t="shared" ref="F237:F244" si="20">+C237*E237</f>
        <v>0</v>
      </c>
      <c r="G237" s="39"/>
      <c r="H237" s="40"/>
      <c r="J237" s="3"/>
      <c r="K237" s="3"/>
    </row>
    <row r="238" spans="1:11" s="2" customFormat="1" ht="19">
      <c r="A238" s="41" t="s">
        <v>270</v>
      </c>
      <c r="B238" s="42" t="s">
        <v>377</v>
      </c>
      <c r="C238" s="37">
        <v>1</v>
      </c>
      <c r="D238" s="38" t="s">
        <v>6</v>
      </c>
      <c r="E238" s="37"/>
      <c r="F238" s="29">
        <f t="shared" si="20"/>
        <v>0</v>
      </c>
      <c r="G238" s="39"/>
      <c r="H238" s="40"/>
      <c r="J238" s="3"/>
      <c r="K238" s="3"/>
    </row>
    <row r="239" spans="1:11" s="2" customFormat="1" ht="38">
      <c r="A239" s="41" t="s">
        <v>271</v>
      </c>
      <c r="B239" s="42" t="s">
        <v>379</v>
      </c>
      <c r="C239" s="37">
        <v>2</v>
      </c>
      <c r="D239" s="38" t="s">
        <v>6</v>
      </c>
      <c r="E239" s="37"/>
      <c r="F239" s="29">
        <f t="shared" si="20"/>
        <v>0</v>
      </c>
      <c r="G239" s="39"/>
      <c r="H239" s="40"/>
      <c r="J239" s="3"/>
      <c r="K239" s="3"/>
    </row>
    <row r="240" spans="1:11" s="2" customFormat="1" ht="19">
      <c r="A240" s="41" t="s">
        <v>272</v>
      </c>
      <c r="B240" s="42" t="s">
        <v>92</v>
      </c>
      <c r="C240" s="37">
        <v>1</v>
      </c>
      <c r="D240" s="38" t="s">
        <v>6</v>
      </c>
      <c r="E240" s="37"/>
      <c r="F240" s="29">
        <f t="shared" si="20"/>
        <v>0</v>
      </c>
      <c r="G240" s="39"/>
      <c r="H240" s="40"/>
      <c r="J240" s="3"/>
      <c r="K240" s="3"/>
    </row>
    <row r="241" spans="1:11" s="2" customFormat="1" ht="38">
      <c r="A241" s="41" t="s">
        <v>273</v>
      </c>
      <c r="B241" s="42" t="s">
        <v>366</v>
      </c>
      <c r="C241" s="37">
        <v>1</v>
      </c>
      <c r="D241" s="38" t="s">
        <v>6</v>
      </c>
      <c r="E241" s="37"/>
      <c r="F241" s="29">
        <f t="shared" si="20"/>
        <v>0</v>
      </c>
      <c r="G241" s="39"/>
      <c r="H241" s="40"/>
      <c r="J241" s="3"/>
      <c r="K241" s="3"/>
    </row>
    <row r="242" spans="1:11" s="2" customFormat="1" ht="19">
      <c r="A242" s="41" t="s">
        <v>274</v>
      </c>
      <c r="B242" s="42" t="s">
        <v>67</v>
      </c>
      <c r="C242" s="37">
        <v>1</v>
      </c>
      <c r="D242" s="38" t="s">
        <v>6</v>
      </c>
      <c r="E242" s="37"/>
      <c r="F242" s="29">
        <f t="shared" si="20"/>
        <v>0</v>
      </c>
      <c r="G242" s="39"/>
      <c r="H242" s="40"/>
      <c r="J242" s="3"/>
      <c r="K242" s="3"/>
    </row>
    <row r="243" spans="1:11" s="2" customFormat="1" ht="19">
      <c r="A243" s="41" t="s">
        <v>275</v>
      </c>
      <c r="B243" s="42" t="s">
        <v>75</v>
      </c>
      <c r="C243" s="37">
        <v>1</v>
      </c>
      <c r="D243" s="38" t="s">
        <v>16</v>
      </c>
      <c r="E243" s="37"/>
      <c r="F243" s="29">
        <f t="shared" si="20"/>
        <v>0</v>
      </c>
      <c r="G243" s="39"/>
      <c r="H243" s="40"/>
      <c r="J243" s="3"/>
      <c r="K243" s="3"/>
    </row>
    <row r="244" spans="1:11" s="2" customFormat="1" ht="39" customHeight="1">
      <c r="A244" s="41" t="s">
        <v>276</v>
      </c>
      <c r="B244" s="42" t="s">
        <v>277</v>
      </c>
      <c r="C244" s="37">
        <v>1</v>
      </c>
      <c r="D244" s="38" t="s">
        <v>6</v>
      </c>
      <c r="E244" s="37"/>
      <c r="F244" s="29">
        <f t="shared" si="20"/>
        <v>0</v>
      </c>
      <c r="G244" s="39">
        <f>SUM(F237:F244)</f>
        <v>0</v>
      </c>
      <c r="H244" s="40"/>
      <c r="J244" s="3"/>
      <c r="K244" s="3"/>
    </row>
    <row r="245" spans="1:11" s="2" customFormat="1" ht="19" thickBot="1">
      <c r="A245" s="43"/>
      <c r="B245" s="44"/>
      <c r="C245" s="45"/>
      <c r="D245" s="46"/>
      <c r="E245" s="45"/>
      <c r="F245" s="45"/>
      <c r="G245" s="47"/>
      <c r="H245" s="40"/>
      <c r="J245" s="3"/>
      <c r="K245" s="3"/>
    </row>
    <row r="246" spans="1:11" s="2" customFormat="1" ht="20" thickTop="1">
      <c r="A246" s="58">
        <f>+A236+0.01</f>
        <v>5.1499999999999959</v>
      </c>
      <c r="B246" s="49" t="s">
        <v>278</v>
      </c>
      <c r="C246" s="50"/>
      <c r="D246" s="51"/>
      <c r="E246" s="50"/>
      <c r="F246" s="50"/>
      <c r="G246" s="52"/>
      <c r="H246" s="40"/>
      <c r="J246" s="3"/>
      <c r="K246" s="3"/>
    </row>
    <row r="247" spans="1:11" s="2" customFormat="1" ht="19">
      <c r="A247" s="41" t="s">
        <v>279</v>
      </c>
      <c r="B247" s="42" t="s">
        <v>46</v>
      </c>
      <c r="C247" s="37">
        <v>1</v>
      </c>
      <c r="D247" s="38" t="s">
        <v>6</v>
      </c>
      <c r="E247" s="37"/>
      <c r="F247" s="29">
        <f t="shared" ref="F247:F254" si="21">+C247*E247</f>
        <v>0</v>
      </c>
      <c r="G247" s="39"/>
      <c r="H247" s="40"/>
      <c r="J247" s="3"/>
      <c r="K247" s="3"/>
    </row>
    <row r="248" spans="1:11" s="2" customFormat="1" ht="19">
      <c r="A248" s="41" t="s">
        <v>280</v>
      </c>
      <c r="B248" s="42" t="s">
        <v>389</v>
      </c>
      <c r="C248" s="37">
        <v>1</v>
      </c>
      <c r="D248" s="38" t="s">
        <v>6</v>
      </c>
      <c r="E248" s="37"/>
      <c r="F248" s="29">
        <f t="shared" si="21"/>
        <v>0</v>
      </c>
      <c r="G248" s="39"/>
      <c r="H248" s="40"/>
      <c r="J248" s="3"/>
      <c r="K248" s="3"/>
    </row>
    <row r="249" spans="1:11" s="2" customFormat="1" ht="38">
      <c r="A249" s="41" t="s">
        <v>281</v>
      </c>
      <c r="B249" s="42" t="s">
        <v>390</v>
      </c>
      <c r="C249" s="37">
        <v>2</v>
      </c>
      <c r="D249" s="38" t="s">
        <v>6</v>
      </c>
      <c r="E249" s="37"/>
      <c r="F249" s="29">
        <f t="shared" si="21"/>
        <v>0</v>
      </c>
      <c r="G249" s="39"/>
      <c r="H249" s="40"/>
      <c r="J249" s="3"/>
      <c r="K249" s="3"/>
    </row>
    <row r="250" spans="1:11" s="2" customFormat="1" ht="19">
      <c r="A250" s="41" t="s">
        <v>282</v>
      </c>
      <c r="B250" s="42" t="s">
        <v>92</v>
      </c>
      <c r="C250" s="37">
        <v>1</v>
      </c>
      <c r="D250" s="38" t="s">
        <v>6</v>
      </c>
      <c r="E250" s="37"/>
      <c r="F250" s="29">
        <f t="shared" si="21"/>
        <v>0</v>
      </c>
      <c r="G250" s="39"/>
      <c r="H250" s="40"/>
      <c r="J250" s="3"/>
      <c r="K250" s="3"/>
    </row>
    <row r="251" spans="1:11" s="2" customFormat="1" ht="38">
      <c r="A251" s="41" t="s">
        <v>283</v>
      </c>
      <c r="B251" s="42" t="s">
        <v>366</v>
      </c>
      <c r="C251" s="37">
        <v>1</v>
      </c>
      <c r="D251" s="38" t="s">
        <v>6</v>
      </c>
      <c r="E251" s="37"/>
      <c r="F251" s="29">
        <f t="shared" si="21"/>
        <v>0</v>
      </c>
      <c r="G251" s="39"/>
      <c r="H251" s="40"/>
      <c r="J251" s="3"/>
      <c r="K251" s="3"/>
    </row>
    <row r="252" spans="1:11" s="2" customFormat="1" ht="19">
      <c r="A252" s="41" t="s">
        <v>284</v>
      </c>
      <c r="B252" s="42" t="s">
        <v>67</v>
      </c>
      <c r="C252" s="37">
        <v>1</v>
      </c>
      <c r="D252" s="38" t="s">
        <v>6</v>
      </c>
      <c r="E252" s="37"/>
      <c r="F252" s="29">
        <f t="shared" si="21"/>
        <v>0</v>
      </c>
      <c r="G252" s="39"/>
      <c r="H252" s="40"/>
      <c r="J252" s="3"/>
      <c r="K252" s="3"/>
    </row>
    <row r="253" spans="1:11" s="2" customFormat="1" ht="19">
      <c r="A253" s="41" t="s">
        <v>285</v>
      </c>
      <c r="B253" s="42" t="s">
        <v>75</v>
      </c>
      <c r="C253" s="37">
        <v>1</v>
      </c>
      <c r="D253" s="38" t="s">
        <v>16</v>
      </c>
      <c r="E253" s="37"/>
      <c r="F253" s="29">
        <f t="shared" si="21"/>
        <v>0</v>
      </c>
      <c r="G253" s="39"/>
      <c r="H253" s="40"/>
      <c r="J253" s="3"/>
      <c r="K253" s="3"/>
    </row>
    <row r="254" spans="1:11" s="2" customFormat="1" ht="38">
      <c r="A254" s="41" t="s">
        <v>286</v>
      </c>
      <c r="B254" s="42" t="s">
        <v>197</v>
      </c>
      <c r="C254" s="37">
        <v>1</v>
      </c>
      <c r="D254" s="38" t="s">
        <v>6</v>
      </c>
      <c r="E254" s="37"/>
      <c r="F254" s="29">
        <f t="shared" si="21"/>
        <v>0</v>
      </c>
      <c r="G254" s="39">
        <f>SUM(F247:F254)</f>
        <v>0</v>
      </c>
      <c r="H254" s="40"/>
      <c r="J254" s="3"/>
      <c r="K254" s="3"/>
    </row>
    <row r="255" spans="1:11" s="2" customFormat="1">
      <c r="A255" s="41"/>
      <c r="B255" s="42"/>
      <c r="C255" s="37"/>
      <c r="D255" s="38"/>
      <c r="E255" s="37"/>
      <c r="F255" s="37"/>
      <c r="G255" s="39"/>
      <c r="H255" s="40"/>
      <c r="J255" s="3"/>
      <c r="K255" s="3"/>
    </row>
    <row r="256" spans="1:11" s="2" customFormat="1" ht="19">
      <c r="A256" s="57">
        <f>+A246+0.01</f>
        <v>5.1599999999999957</v>
      </c>
      <c r="B256" s="36" t="s">
        <v>287</v>
      </c>
      <c r="C256" s="37"/>
      <c r="D256" s="38"/>
      <c r="E256" s="37"/>
      <c r="F256" s="37"/>
      <c r="G256" s="39"/>
      <c r="H256" s="40"/>
      <c r="J256" s="3"/>
      <c r="K256" s="3"/>
    </row>
    <row r="257" spans="1:11" s="2" customFormat="1" ht="19">
      <c r="A257" s="41" t="s">
        <v>288</v>
      </c>
      <c r="B257" s="42" t="s">
        <v>46</v>
      </c>
      <c r="C257" s="37">
        <v>1</v>
      </c>
      <c r="D257" s="38" t="s">
        <v>6</v>
      </c>
      <c r="E257" s="37"/>
      <c r="F257" s="29">
        <f t="shared" ref="F257:F265" si="22">+C257*E257</f>
        <v>0</v>
      </c>
      <c r="G257" s="39"/>
      <c r="H257" s="40"/>
      <c r="J257" s="3"/>
      <c r="K257" s="3"/>
    </row>
    <row r="258" spans="1:11" s="2" customFormat="1" ht="19">
      <c r="A258" s="41" t="s">
        <v>289</v>
      </c>
      <c r="B258" s="42" t="s">
        <v>361</v>
      </c>
      <c r="C258" s="37">
        <v>1</v>
      </c>
      <c r="D258" s="38" t="s">
        <v>6</v>
      </c>
      <c r="E258" s="37"/>
      <c r="F258" s="29">
        <f t="shared" si="22"/>
        <v>0</v>
      </c>
      <c r="G258" s="39"/>
      <c r="H258" s="40"/>
      <c r="J258" s="3"/>
      <c r="K258" s="3"/>
    </row>
    <row r="259" spans="1:11" s="2" customFormat="1" ht="19">
      <c r="A259" s="41" t="s">
        <v>290</v>
      </c>
      <c r="B259" s="42" t="s">
        <v>391</v>
      </c>
      <c r="C259" s="37">
        <v>2</v>
      </c>
      <c r="D259" s="38" t="s">
        <v>6</v>
      </c>
      <c r="E259" s="37"/>
      <c r="F259" s="29">
        <f t="shared" si="22"/>
        <v>0</v>
      </c>
      <c r="G259" s="39"/>
      <c r="H259" s="40"/>
      <c r="J259" s="3"/>
      <c r="K259" s="3"/>
    </row>
    <row r="260" spans="1:11" s="2" customFormat="1" ht="19">
      <c r="A260" s="41" t="s">
        <v>291</v>
      </c>
      <c r="B260" s="42" t="s">
        <v>92</v>
      </c>
      <c r="C260" s="37">
        <v>1</v>
      </c>
      <c r="D260" s="38" t="s">
        <v>6</v>
      </c>
      <c r="E260" s="37"/>
      <c r="F260" s="29">
        <f t="shared" si="22"/>
        <v>0</v>
      </c>
      <c r="G260" s="39"/>
      <c r="H260" s="40"/>
      <c r="J260" s="3"/>
      <c r="K260" s="3"/>
    </row>
    <row r="261" spans="1:11" s="2" customFormat="1" ht="38">
      <c r="A261" s="41" t="s">
        <v>292</v>
      </c>
      <c r="B261" s="42" t="s">
        <v>366</v>
      </c>
      <c r="C261" s="37">
        <v>1</v>
      </c>
      <c r="D261" s="38" t="s">
        <v>6</v>
      </c>
      <c r="E261" s="37"/>
      <c r="F261" s="29">
        <f t="shared" si="22"/>
        <v>0</v>
      </c>
      <c r="G261" s="39"/>
      <c r="H261" s="40"/>
      <c r="J261" s="3"/>
      <c r="K261" s="3"/>
    </row>
    <row r="262" spans="1:11" s="2" customFormat="1" ht="19">
      <c r="A262" s="41" t="s">
        <v>293</v>
      </c>
      <c r="B262" s="42" t="s">
        <v>67</v>
      </c>
      <c r="C262" s="37">
        <v>1</v>
      </c>
      <c r="D262" s="38" t="s">
        <v>6</v>
      </c>
      <c r="E262" s="37"/>
      <c r="F262" s="29">
        <f t="shared" si="22"/>
        <v>0</v>
      </c>
      <c r="G262" s="39"/>
      <c r="H262" s="40"/>
      <c r="J262" s="3"/>
      <c r="K262" s="3"/>
    </row>
    <row r="263" spans="1:11" s="2" customFormat="1" ht="19">
      <c r="A263" s="41" t="s">
        <v>294</v>
      </c>
      <c r="B263" s="42" t="s">
        <v>73</v>
      </c>
      <c r="C263" s="37">
        <v>1</v>
      </c>
      <c r="D263" s="38" t="s">
        <v>6</v>
      </c>
      <c r="E263" s="37"/>
      <c r="F263" s="29">
        <f t="shared" si="22"/>
        <v>0</v>
      </c>
      <c r="G263" s="39"/>
      <c r="H263" s="40"/>
      <c r="J263" s="3"/>
      <c r="K263" s="3"/>
    </row>
    <row r="264" spans="1:11" s="2" customFormat="1" ht="19">
      <c r="A264" s="41" t="s">
        <v>295</v>
      </c>
      <c r="B264" s="42" t="s">
        <v>75</v>
      </c>
      <c r="C264" s="37">
        <v>1</v>
      </c>
      <c r="D264" s="38" t="s">
        <v>16</v>
      </c>
      <c r="E264" s="37"/>
      <c r="F264" s="29">
        <f t="shared" si="22"/>
        <v>0</v>
      </c>
      <c r="G264" s="39"/>
      <c r="H264" s="40"/>
      <c r="J264" s="3"/>
      <c r="K264" s="3"/>
    </row>
    <row r="265" spans="1:11" s="2" customFormat="1" ht="38">
      <c r="A265" s="41" t="s">
        <v>296</v>
      </c>
      <c r="B265" s="42" t="s">
        <v>197</v>
      </c>
      <c r="C265" s="37">
        <v>1</v>
      </c>
      <c r="D265" s="38" t="s">
        <v>6</v>
      </c>
      <c r="E265" s="37"/>
      <c r="F265" s="29">
        <f t="shared" si="22"/>
        <v>0</v>
      </c>
      <c r="G265" s="39">
        <f>SUM(F257:F265)</f>
        <v>0</v>
      </c>
      <c r="H265" s="40"/>
      <c r="J265" s="3"/>
      <c r="K265" s="3"/>
    </row>
    <row r="266" spans="1:11" s="2" customFormat="1">
      <c r="A266" s="41"/>
      <c r="B266" s="42"/>
      <c r="C266" s="37"/>
      <c r="D266" s="38"/>
      <c r="E266" s="37"/>
      <c r="F266" s="37"/>
      <c r="G266" s="39"/>
      <c r="H266" s="40"/>
      <c r="J266" s="3"/>
      <c r="K266" s="3"/>
    </row>
    <row r="267" spans="1:11" s="2" customFormat="1" ht="19">
      <c r="A267" s="57">
        <f>+A256+0.01</f>
        <v>5.1699999999999955</v>
      </c>
      <c r="B267" s="36" t="s">
        <v>297</v>
      </c>
      <c r="C267" s="37"/>
      <c r="D267" s="38"/>
      <c r="E267" s="37"/>
      <c r="F267" s="37"/>
      <c r="G267" s="39"/>
      <c r="H267" s="40"/>
      <c r="J267" s="3"/>
      <c r="K267" s="3"/>
    </row>
    <row r="268" spans="1:11" s="2" customFormat="1" ht="19">
      <c r="A268" s="41" t="s">
        <v>298</v>
      </c>
      <c r="B268" s="42" t="s">
        <v>46</v>
      </c>
      <c r="C268" s="37">
        <v>1</v>
      </c>
      <c r="D268" s="38" t="s">
        <v>6</v>
      </c>
      <c r="E268" s="37"/>
      <c r="F268" s="29">
        <f t="shared" ref="F268:F274" si="23">+C268*E268</f>
        <v>0</v>
      </c>
      <c r="G268" s="39"/>
      <c r="H268" s="40"/>
      <c r="J268" s="3"/>
      <c r="K268" s="3"/>
    </row>
    <row r="269" spans="1:11" s="2" customFormat="1" ht="38">
      <c r="A269" s="41" t="s">
        <v>299</v>
      </c>
      <c r="B269" s="42" t="s">
        <v>300</v>
      </c>
      <c r="C269" s="37">
        <v>1</v>
      </c>
      <c r="D269" s="38" t="s">
        <v>6</v>
      </c>
      <c r="E269" s="37"/>
      <c r="F269" s="29">
        <f t="shared" si="23"/>
        <v>0</v>
      </c>
      <c r="G269" s="39"/>
      <c r="H269" s="40"/>
      <c r="J269" s="3"/>
      <c r="K269" s="3"/>
    </row>
    <row r="270" spans="1:11" s="2" customFormat="1" ht="19">
      <c r="A270" s="41" t="s">
        <v>301</v>
      </c>
      <c r="B270" s="42" t="s">
        <v>392</v>
      </c>
      <c r="C270" s="37">
        <v>2</v>
      </c>
      <c r="D270" s="38" t="s">
        <v>6</v>
      </c>
      <c r="E270" s="37"/>
      <c r="F270" s="29">
        <f t="shared" si="23"/>
        <v>0</v>
      </c>
      <c r="G270" s="39"/>
      <c r="H270" s="40"/>
      <c r="J270" s="3"/>
      <c r="K270" s="3"/>
    </row>
    <row r="271" spans="1:11" s="2" customFormat="1" ht="19">
      <c r="A271" s="41" t="s">
        <v>302</v>
      </c>
      <c r="B271" s="42" t="s">
        <v>67</v>
      </c>
      <c r="C271" s="37">
        <v>1</v>
      </c>
      <c r="D271" s="38" t="s">
        <v>6</v>
      </c>
      <c r="E271" s="37"/>
      <c r="F271" s="29">
        <f t="shared" si="23"/>
        <v>0</v>
      </c>
      <c r="G271" s="39"/>
      <c r="H271" s="40"/>
      <c r="J271" s="3"/>
      <c r="K271" s="3"/>
    </row>
    <row r="272" spans="1:11" s="2" customFormat="1" ht="19">
      <c r="A272" s="41" t="s">
        <v>303</v>
      </c>
      <c r="B272" s="42" t="s">
        <v>73</v>
      </c>
      <c r="C272" s="37">
        <v>1</v>
      </c>
      <c r="D272" s="38" t="s">
        <v>6</v>
      </c>
      <c r="E272" s="37"/>
      <c r="F272" s="29">
        <f t="shared" si="23"/>
        <v>0</v>
      </c>
      <c r="G272" s="39"/>
      <c r="H272" s="40"/>
      <c r="J272" s="3"/>
      <c r="K272" s="3"/>
    </row>
    <row r="273" spans="1:11" s="2" customFormat="1" ht="19">
      <c r="A273" s="41" t="s">
        <v>304</v>
      </c>
      <c r="B273" s="42" t="s">
        <v>75</v>
      </c>
      <c r="C273" s="37">
        <v>1</v>
      </c>
      <c r="D273" s="38" t="s">
        <v>16</v>
      </c>
      <c r="E273" s="37"/>
      <c r="F273" s="29">
        <f t="shared" si="23"/>
        <v>0</v>
      </c>
      <c r="G273" s="39"/>
      <c r="H273" s="40"/>
      <c r="J273" s="3"/>
      <c r="K273" s="3"/>
    </row>
    <row r="274" spans="1:11" s="2" customFormat="1" ht="38">
      <c r="A274" s="41" t="s">
        <v>305</v>
      </c>
      <c r="B274" s="42" t="s">
        <v>197</v>
      </c>
      <c r="C274" s="37">
        <v>1</v>
      </c>
      <c r="D274" s="38" t="s">
        <v>6</v>
      </c>
      <c r="E274" s="37"/>
      <c r="F274" s="29">
        <f t="shared" si="23"/>
        <v>0</v>
      </c>
      <c r="G274" s="39">
        <f>SUM(F268:F274)</f>
        <v>0</v>
      </c>
      <c r="H274" s="40"/>
      <c r="J274" s="3"/>
      <c r="K274" s="3"/>
    </row>
    <row r="275" spans="1:11" s="2" customFormat="1">
      <c r="A275" s="41"/>
      <c r="B275" s="42"/>
      <c r="C275" s="37"/>
      <c r="D275" s="38"/>
      <c r="E275" s="37"/>
      <c r="F275" s="29"/>
      <c r="G275" s="39"/>
      <c r="H275" s="40"/>
      <c r="J275" s="3"/>
      <c r="K275" s="3"/>
    </row>
    <row r="276" spans="1:11" s="2" customFormat="1" ht="19">
      <c r="A276" s="41">
        <v>5.18</v>
      </c>
      <c r="B276" s="36" t="s">
        <v>306</v>
      </c>
      <c r="C276" s="37"/>
      <c r="D276" s="38"/>
      <c r="E276" s="37"/>
      <c r="F276" s="29"/>
      <c r="G276" s="39"/>
      <c r="H276" s="40"/>
      <c r="J276" s="3"/>
      <c r="K276" s="3"/>
    </row>
    <row r="277" spans="1:11" s="2" customFormat="1" ht="19">
      <c r="A277" s="41" t="s">
        <v>307</v>
      </c>
      <c r="B277" s="42" t="s">
        <v>393</v>
      </c>
      <c r="C277" s="38">
        <v>1</v>
      </c>
      <c r="D277" s="38" t="s">
        <v>6</v>
      </c>
      <c r="E277" s="37"/>
      <c r="F277" s="29">
        <f>+E277*C277</f>
        <v>0</v>
      </c>
      <c r="G277" s="39"/>
      <c r="H277" s="40"/>
      <c r="J277" s="3"/>
      <c r="K277" s="3"/>
    </row>
    <row r="278" spans="1:11" s="2" customFormat="1" ht="19">
      <c r="A278" s="41" t="s">
        <v>308</v>
      </c>
      <c r="B278" s="42" t="s">
        <v>84</v>
      </c>
      <c r="C278" s="38">
        <v>1</v>
      </c>
      <c r="D278" s="38" t="s">
        <v>6</v>
      </c>
      <c r="E278" s="37"/>
      <c r="F278" s="29">
        <f t="shared" ref="F278:F301" si="24">+E278*C278</f>
        <v>0</v>
      </c>
      <c r="G278" s="39"/>
      <c r="H278" s="40"/>
      <c r="J278" s="3"/>
      <c r="K278" s="3"/>
    </row>
    <row r="279" spans="1:11" s="2" customFormat="1" ht="19">
      <c r="A279" s="41" t="s">
        <v>309</v>
      </c>
      <c r="B279" s="42" t="s">
        <v>310</v>
      </c>
      <c r="C279" s="38">
        <v>1</v>
      </c>
      <c r="D279" s="38" t="s">
        <v>6</v>
      </c>
      <c r="E279" s="37"/>
      <c r="F279" s="29">
        <f t="shared" si="24"/>
        <v>0</v>
      </c>
      <c r="G279" s="39"/>
      <c r="H279" s="40"/>
      <c r="J279" s="3"/>
      <c r="K279" s="3"/>
    </row>
    <row r="280" spans="1:11" s="2" customFormat="1" ht="19">
      <c r="A280" s="41" t="s">
        <v>311</v>
      </c>
      <c r="B280" s="42" t="s">
        <v>312</v>
      </c>
      <c r="C280" s="38">
        <v>1</v>
      </c>
      <c r="D280" s="38" t="s">
        <v>6</v>
      </c>
      <c r="E280" s="37"/>
      <c r="F280" s="29">
        <f t="shared" si="24"/>
        <v>0</v>
      </c>
      <c r="G280" s="39"/>
      <c r="H280" s="40"/>
      <c r="J280" s="3"/>
      <c r="K280" s="3"/>
    </row>
    <row r="281" spans="1:11" s="2" customFormat="1" ht="19">
      <c r="A281" s="41" t="s">
        <v>313</v>
      </c>
      <c r="B281" s="42" t="s">
        <v>58</v>
      </c>
      <c r="C281" s="38">
        <v>1</v>
      </c>
      <c r="D281" s="38" t="s">
        <v>6</v>
      </c>
      <c r="E281" s="38"/>
      <c r="F281" s="29">
        <f t="shared" si="24"/>
        <v>0</v>
      </c>
      <c r="G281" s="39"/>
      <c r="H281" s="40"/>
      <c r="J281" s="3"/>
      <c r="K281" s="3"/>
    </row>
    <row r="282" spans="1:11" s="2" customFormat="1" ht="19">
      <c r="A282" s="41" t="s">
        <v>314</v>
      </c>
      <c r="B282" s="42" t="s">
        <v>315</v>
      </c>
      <c r="C282" s="38">
        <v>9</v>
      </c>
      <c r="D282" s="38" t="s">
        <v>6</v>
      </c>
      <c r="E282" s="37"/>
      <c r="F282" s="29">
        <f t="shared" si="24"/>
        <v>0</v>
      </c>
      <c r="G282" s="39"/>
      <c r="H282" s="40"/>
      <c r="J282" s="3"/>
      <c r="K282" s="3"/>
    </row>
    <row r="283" spans="1:11" s="2" customFormat="1" ht="19">
      <c r="A283" s="41" t="s">
        <v>316</v>
      </c>
      <c r="B283" s="42" t="s">
        <v>317</v>
      </c>
      <c r="C283" s="38">
        <v>4</v>
      </c>
      <c r="D283" s="38" t="s">
        <v>6</v>
      </c>
      <c r="E283" s="37"/>
      <c r="F283" s="29">
        <f t="shared" si="24"/>
        <v>0</v>
      </c>
      <c r="G283" s="39"/>
      <c r="H283" s="40"/>
      <c r="J283" s="3"/>
      <c r="K283" s="3"/>
    </row>
    <row r="284" spans="1:11" s="2" customFormat="1" ht="19">
      <c r="A284" s="41" t="s">
        <v>318</v>
      </c>
      <c r="B284" s="42" t="s">
        <v>319</v>
      </c>
      <c r="C284" s="38">
        <v>4</v>
      </c>
      <c r="D284" s="38" t="s">
        <v>6</v>
      </c>
      <c r="E284" s="37"/>
      <c r="F284" s="29">
        <f t="shared" si="24"/>
        <v>0</v>
      </c>
      <c r="G284" s="39"/>
      <c r="H284" s="40"/>
      <c r="J284" s="3"/>
      <c r="K284" s="3"/>
    </row>
    <row r="285" spans="1:11" s="2" customFormat="1" ht="38">
      <c r="A285" s="41" t="s">
        <v>320</v>
      </c>
      <c r="B285" s="42" t="s">
        <v>49</v>
      </c>
      <c r="C285" s="38">
        <v>2</v>
      </c>
      <c r="D285" s="38" t="s">
        <v>6</v>
      </c>
      <c r="E285" s="37"/>
      <c r="F285" s="29">
        <f t="shared" si="24"/>
        <v>0</v>
      </c>
      <c r="G285" s="39"/>
      <c r="H285" s="40"/>
      <c r="J285" s="3"/>
      <c r="K285" s="3"/>
    </row>
    <row r="286" spans="1:11" s="2" customFormat="1" ht="38">
      <c r="A286" s="41" t="s">
        <v>321</v>
      </c>
      <c r="B286" s="42" t="s">
        <v>107</v>
      </c>
      <c r="C286" s="38">
        <v>1</v>
      </c>
      <c r="D286" s="38" t="s">
        <v>6</v>
      </c>
      <c r="E286" s="38"/>
      <c r="F286" s="29">
        <f t="shared" si="24"/>
        <v>0</v>
      </c>
      <c r="G286" s="39"/>
      <c r="H286" s="40"/>
      <c r="J286" s="3"/>
      <c r="K286" s="3"/>
    </row>
    <row r="287" spans="1:11" s="2" customFormat="1" ht="38">
      <c r="A287" s="41" t="s">
        <v>322</v>
      </c>
      <c r="B287" s="42" t="s">
        <v>188</v>
      </c>
      <c r="C287" s="38">
        <v>2</v>
      </c>
      <c r="D287" s="38" t="s">
        <v>6</v>
      </c>
      <c r="E287" s="37"/>
      <c r="F287" s="29">
        <f t="shared" si="24"/>
        <v>0</v>
      </c>
      <c r="G287" s="39"/>
      <c r="H287" s="40"/>
      <c r="J287" s="3"/>
      <c r="K287" s="3"/>
    </row>
    <row r="288" spans="1:11" s="2" customFormat="1" ht="19">
      <c r="A288" s="41" t="s">
        <v>323</v>
      </c>
      <c r="B288" s="42" t="s">
        <v>324</v>
      </c>
      <c r="C288" s="38">
        <v>3</v>
      </c>
      <c r="D288" s="38" t="s">
        <v>6</v>
      </c>
      <c r="E288" s="37"/>
      <c r="F288" s="29">
        <f t="shared" si="24"/>
        <v>0</v>
      </c>
      <c r="G288" s="39"/>
      <c r="H288" s="40"/>
      <c r="J288" s="3"/>
      <c r="K288" s="3"/>
    </row>
    <row r="289" spans="1:11" s="2" customFormat="1" ht="19">
      <c r="A289" s="41" t="s">
        <v>325</v>
      </c>
      <c r="B289" s="42" t="s">
        <v>326</v>
      </c>
      <c r="C289" s="38">
        <v>2</v>
      </c>
      <c r="D289" s="38" t="s">
        <v>6</v>
      </c>
      <c r="E289" s="37"/>
      <c r="F289" s="29">
        <f t="shared" si="24"/>
        <v>0</v>
      </c>
      <c r="G289" s="39"/>
      <c r="H289" s="40"/>
      <c r="J289" s="3"/>
      <c r="K289" s="3"/>
    </row>
    <row r="290" spans="1:11" s="2" customFormat="1" ht="19">
      <c r="A290" s="41" t="s">
        <v>327</v>
      </c>
      <c r="B290" s="42" t="s">
        <v>328</v>
      </c>
      <c r="C290" s="38">
        <v>4</v>
      </c>
      <c r="D290" s="38" t="s">
        <v>6</v>
      </c>
      <c r="E290" s="37"/>
      <c r="F290" s="29">
        <f t="shared" si="24"/>
        <v>0</v>
      </c>
      <c r="G290" s="39"/>
      <c r="H290" s="40"/>
      <c r="J290" s="3"/>
      <c r="K290" s="3"/>
    </row>
    <row r="291" spans="1:11" s="2" customFormat="1" ht="76">
      <c r="A291" s="41" t="s">
        <v>329</v>
      </c>
      <c r="B291" s="42" t="s">
        <v>394</v>
      </c>
      <c r="C291" s="38">
        <v>1</v>
      </c>
      <c r="D291" s="38" t="s">
        <v>6</v>
      </c>
      <c r="E291" s="38"/>
      <c r="F291" s="29">
        <f t="shared" si="24"/>
        <v>0</v>
      </c>
      <c r="G291" s="39"/>
      <c r="H291" s="40"/>
      <c r="J291" s="3"/>
      <c r="K291" s="3"/>
    </row>
    <row r="292" spans="1:11" s="2" customFormat="1" ht="19">
      <c r="A292" s="41" t="s">
        <v>330</v>
      </c>
      <c r="B292" s="42" t="s">
        <v>56</v>
      </c>
      <c r="C292" s="38">
        <v>45</v>
      </c>
      <c r="D292" s="38" t="s">
        <v>331</v>
      </c>
      <c r="E292" s="38"/>
      <c r="F292" s="29">
        <f t="shared" si="24"/>
        <v>0</v>
      </c>
      <c r="G292" s="39"/>
      <c r="H292" s="40"/>
      <c r="J292" s="3"/>
      <c r="K292" s="3"/>
    </row>
    <row r="293" spans="1:11" s="2" customFormat="1" ht="19">
      <c r="A293" s="41" t="s">
        <v>332</v>
      </c>
      <c r="B293" s="42" t="s">
        <v>109</v>
      </c>
      <c r="C293" s="38">
        <f>15+5.79</f>
        <v>20.79</v>
      </c>
      <c r="D293" s="38" t="s">
        <v>331</v>
      </c>
      <c r="E293" s="38"/>
      <c r="F293" s="29">
        <f t="shared" si="24"/>
        <v>0</v>
      </c>
      <c r="G293" s="39"/>
      <c r="H293" s="40"/>
      <c r="J293" s="3"/>
      <c r="K293" s="3"/>
    </row>
    <row r="294" spans="1:11" s="2" customFormat="1" ht="19">
      <c r="A294" s="41" t="s">
        <v>333</v>
      </c>
      <c r="B294" s="42" t="s">
        <v>334</v>
      </c>
      <c r="C294" s="38">
        <v>3</v>
      </c>
      <c r="D294" s="38" t="s">
        <v>331</v>
      </c>
      <c r="E294" s="37"/>
      <c r="F294" s="29">
        <f t="shared" si="24"/>
        <v>0</v>
      </c>
      <c r="G294" s="39"/>
      <c r="H294" s="40"/>
      <c r="J294" s="3"/>
      <c r="K294" s="3"/>
    </row>
    <row r="295" spans="1:11" ht="38">
      <c r="A295" s="41" t="s">
        <v>335</v>
      </c>
      <c r="B295" s="42" t="s">
        <v>373</v>
      </c>
      <c r="C295" s="38">
        <v>5</v>
      </c>
      <c r="D295" s="38" t="s">
        <v>6</v>
      </c>
      <c r="E295" s="38"/>
      <c r="F295" s="29">
        <f t="shared" si="24"/>
        <v>0</v>
      </c>
      <c r="G295" s="39"/>
      <c r="H295" s="40"/>
    </row>
    <row r="296" spans="1:11" ht="19">
      <c r="A296" s="41" t="s">
        <v>336</v>
      </c>
      <c r="B296" s="42" t="s">
        <v>67</v>
      </c>
      <c r="C296" s="38">
        <v>1</v>
      </c>
      <c r="D296" s="38" t="s">
        <v>6</v>
      </c>
      <c r="E296" s="37"/>
      <c r="F296" s="29">
        <f t="shared" si="24"/>
        <v>0</v>
      </c>
      <c r="G296" s="39"/>
      <c r="H296" s="40"/>
    </row>
    <row r="297" spans="1:11" ht="38">
      <c r="A297" s="41" t="s">
        <v>337</v>
      </c>
      <c r="B297" s="42" t="s">
        <v>69</v>
      </c>
      <c r="C297" s="38">
        <v>1</v>
      </c>
      <c r="D297" s="38" t="s">
        <v>6</v>
      </c>
      <c r="E297" s="37"/>
      <c r="F297" s="29">
        <f t="shared" si="24"/>
        <v>0</v>
      </c>
      <c r="G297" s="39"/>
      <c r="H297" s="40"/>
    </row>
    <row r="298" spans="1:11" ht="38">
      <c r="A298" s="41" t="s">
        <v>338</v>
      </c>
      <c r="B298" s="42" t="s">
        <v>71</v>
      </c>
      <c r="C298" s="38">
        <v>1</v>
      </c>
      <c r="D298" s="38" t="s">
        <v>6</v>
      </c>
      <c r="E298" s="37"/>
      <c r="F298" s="29">
        <f t="shared" si="24"/>
        <v>0</v>
      </c>
      <c r="G298" s="39"/>
      <c r="H298" s="40"/>
    </row>
    <row r="299" spans="1:11" ht="19">
      <c r="A299" s="41" t="s">
        <v>339</v>
      </c>
      <c r="B299" s="42" t="s">
        <v>73</v>
      </c>
      <c r="C299" s="38">
        <v>1</v>
      </c>
      <c r="D299" s="38" t="s">
        <v>6</v>
      </c>
      <c r="E299" s="37"/>
      <c r="F299" s="29">
        <f t="shared" si="24"/>
        <v>0</v>
      </c>
      <c r="G299" s="39"/>
      <c r="H299" s="40"/>
    </row>
    <row r="300" spans="1:11" ht="19">
      <c r="A300" s="41" t="s">
        <v>340</v>
      </c>
      <c r="B300" s="42" t="s">
        <v>75</v>
      </c>
      <c r="C300" s="38">
        <v>1</v>
      </c>
      <c r="D300" s="38" t="s">
        <v>16</v>
      </c>
      <c r="E300" s="37"/>
      <c r="F300" s="29">
        <f t="shared" si="24"/>
        <v>0</v>
      </c>
      <c r="G300" s="39"/>
      <c r="H300" s="40"/>
    </row>
    <row r="301" spans="1:11" ht="76">
      <c r="A301" s="41" t="s">
        <v>341</v>
      </c>
      <c r="B301" s="42" t="s">
        <v>342</v>
      </c>
      <c r="C301" s="38">
        <v>1</v>
      </c>
      <c r="D301" s="38" t="s">
        <v>6</v>
      </c>
      <c r="E301" s="37"/>
      <c r="F301" s="29">
        <f t="shared" si="24"/>
        <v>0</v>
      </c>
      <c r="G301" s="39">
        <f>SUM(F277:F301)</f>
        <v>0</v>
      </c>
      <c r="H301" s="40"/>
    </row>
    <row r="302" spans="1:11" ht="19" thickBot="1">
      <c r="A302" s="41"/>
      <c r="B302" s="42"/>
      <c r="C302" s="38"/>
      <c r="D302" s="38"/>
      <c r="E302" s="37"/>
      <c r="F302" s="29"/>
      <c r="G302" s="39"/>
      <c r="H302" s="40"/>
    </row>
    <row r="303" spans="1:11" ht="20" thickTop="1" thickBot="1">
      <c r="A303" s="59"/>
      <c r="B303" s="60" t="s">
        <v>343</v>
      </c>
      <c r="C303" s="61"/>
      <c r="D303" s="62"/>
      <c r="E303" s="63"/>
      <c r="F303" s="64"/>
      <c r="G303" s="65">
        <f>SUM(F10:F302)</f>
        <v>0</v>
      </c>
      <c r="H303" s="106"/>
      <c r="J303" s="2"/>
    </row>
    <row r="304" spans="1:11" ht="21" customHeight="1" thickTop="1">
      <c r="A304" s="66"/>
      <c r="B304" s="67"/>
      <c r="C304" s="68"/>
      <c r="D304" s="69"/>
      <c r="E304" s="68"/>
      <c r="F304" s="68"/>
      <c r="G304" s="70"/>
      <c r="H304" s="3"/>
      <c r="I304" s="3"/>
    </row>
    <row r="305" spans="1:10" ht="21" customHeight="1">
      <c r="A305" s="71"/>
      <c r="B305" s="72" t="s">
        <v>344</v>
      </c>
      <c r="C305" s="73"/>
      <c r="D305" s="74">
        <v>0.1</v>
      </c>
      <c r="E305" s="75"/>
      <c r="F305" s="75">
        <f t="shared" ref="F305:F310" si="25">+D305*$G$303</f>
        <v>0</v>
      </c>
      <c r="G305" s="76"/>
      <c r="H305" s="3"/>
      <c r="I305" s="3"/>
    </row>
    <row r="306" spans="1:10" ht="21" customHeight="1">
      <c r="A306" s="71"/>
      <c r="B306" s="72" t="s">
        <v>345</v>
      </c>
      <c r="C306" s="73"/>
      <c r="D306" s="74">
        <v>2.5000000000000001E-2</v>
      </c>
      <c r="E306" s="75"/>
      <c r="F306" s="75">
        <f t="shared" si="25"/>
        <v>0</v>
      </c>
      <c r="G306" s="76"/>
      <c r="H306" s="3"/>
      <c r="I306" s="3"/>
    </row>
    <row r="307" spans="1:10" ht="21" customHeight="1">
      <c r="A307" s="71"/>
      <c r="B307" s="72" t="s">
        <v>346</v>
      </c>
      <c r="C307" s="73"/>
      <c r="D307" s="74">
        <v>5.3499999999999999E-2</v>
      </c>
      <c r="E307" s="75"/>
      <c r="F307" s="75">
        <f t="shared" si="25"/>
        <v>0</v>
      </c>
      <c r="G307" s="76"/>
      <c r="H307" s="3"/>
      <c r="I307" s="3"/>
    </row>
    <row r="308" spans="1:10" ht="21" customHeight="1">
      <c r="A308" s="71"/>
      <c r="B308" s="72" t="s">
        <v>347</v>
      </c>
      <c r="C308" s="73"/>
      <c r="D308" s="74">
        <v>0.02</v>
      </c>
      <c r="E308" s="75"/>
      <c r="F308" s="75">
        <f t="shared" si="25"/>
        <v>0</v>
      </c>
      <c r="G308" s="76"/>
      <c r="H308" s="3"/>
      <c r="I308" s="3"/>
    </row>
    <row r="309" spans="1:10" ht="21" customHeight="1">
      <c r="A309" s="71"/>
      <c r="B309" s="72" t="s">
        <v>348</v>
      </c>
      <c r="C309" s="73"/>
      <c r="D309" s="74">
        <v>0.01</v>
      </c>
      <c r="E309" s="75"/>
      <c r="F309" s="75">
        <f t="shared" si="25"/>
        <v>0</v>
      </c>
      <c r="G309" s="76"/>
      <c r="H309" s="3"/>
      <c r="I309" s="3"/>
    </row>
    <row r="310" spans="1:10" ht="21" customHeight="1">
      <c r="A310" s="71"/>
      <c r="B310" s="72" t="s">
        <v>349</v>
      </c>
      <c r="C310" s="73"/>
      <c r="D310" s="74">
        <v>0.05</v>
      </c>
      <c r="E310" s="75"/>
      <c r="F310" s="75">
        <f t="shared" si="25"/>
        <v>0</v>
      </c>
      <c r="G310" s="76"/>
      <c r="H310" s="3"/>
      <c r="I310" s="3"/>
    </row>
    <row r="311" spans="1:10" ht="21" customHeight="1" thickBot="1">
      <c r="A311" s="71"/>
      <c r="B311" s="72"/>
      <c r="C311" s="73"/>
      <c r="D311" s="74"/>
      <c r="E311" s="75"/>
      <c r="F311" s="75"/>
      <c r="G311" s="76"/>
      <c r="H311" s="3"/>
      <c r="I311" s="3"/>
    </row>
    <row r="312" spans="1:10" ht="21" customHeight="1" thickTop="1" thickBot="1">
      <c r="A312" s="77"/>
      <c r="B312" s="78" t="s">
        <v>350</v>
      </c>
      <c r="C312" s="79"/>
      <c r="D312" s="80"/>
      <c r="E312" s="81"/>
      <c r="F312" s="82"/>
      <c r="G312" s="83">
        <f>SUM(F305:F310)</f>
        <v>0</v>
      </c>
      <c r="H312" s="3"/>
      <c r="I312" s="3"/>
    </row>
    <row r="313" spans="1:10" s="90" customFormat="1" ht="21" thickTop="1" thickBot="1">
      <c r="A313" s="84"/>
      <c r="B313" s="85"/>
      <c r="C313" s="86"/>
      <c r="D313" s="87"/>
      <c r="E313" s="88"/>
      <c r="F313" s="88"/>
      <c r="G313" s="89"/>
      <c r="H313" s="3"/>
      <c r="I313" s="3"/>
      <c r="J313" s="3"/>
    </row>
    <row r="314" spans="1:10" s="90" customFormat="1" ht="21" thickTop="1" thickBot="1">
      <c r="A314" s="91"/>
      <c r="B314" s="92" t="s">
        <v>351</v>
      </c>
      <c r="C314" s="93"/>
      <c r="D314" s="94"/>
      <c r="E314" s="95"/>
      <c r="F314" s="95"/>
      <c r="G314" s="96">
        <f>+G312+G303</f>
        <v>0</v>
      </c>
      <c r="H314" s="3"/>
      <c r="I314" s="3"/>
      <c r="J314" s="3"/>
    </row>
    <row r="315" spans="1:10" ht="21" customHeight="1" thickTop="1" thickBot="1">
      <c r="A315" s="71"/>
      <c r="B315" s="97"/>
      <c r="C315" s="73"/>
      <c r="D315" s="74"/>
      <c r="E315" s="75"/>
      <c r="F315" s="75"/>
      <c r="G315" s="98"/>
      <c r="H315" s="3"/>
      <c r="I315" s="3"/>
    </row>
    <row r="316" spans="1:10" ht="21" thickTop="1" thickBot="1">
      <c r="A316" s="77"/>
      <c r="B316" s="92" t="s">
        <v>352</v>
      </c>
      <c r="C316" s="79"/>
      <c r="D316" s="80">
        <v>0.03</v>
      </c>
      <c r="E316" s="81"/>
      <c r="F316" s="82"/>
      <c r="G316" s="83">
        <f>+D316*G312</f>
        <v>0</v>
      </c>
      <c r="H316" s="3"/>
      <c r="I316" s="3"/>
    </row>
    <row r="317" spans="1:10" ht="20" thickTop="1" thickBot="1">
      <c r="A317" s="71"/>
      <c r="B317" s="97"/>
      <c r="C317" s="73"/>
      <c r="D317" s="74"/>
      <c r="E317" s="75"/>
      <c r="F317" s="75"/>
      <c r="G317" s="98"/>
      <c r="H317" s="3"/>
      <c r="I317" s="3"/>
    </row>
    <row r="318" spans="1:10" ht="20" thickTop="1" thickBot="1">
      <c r="A318" s="77"/>
      <c r="B318" s="78" t="s">
        <v>353</v>
      </c>
      <c r="C318" s="79"/>
      <c r="D318" s="80">
        <v>0.06</v>
      </c>
      <c r="E318" s="81"/>
      <c r="F318" s="82"/>
      <c r="G318" s="83">
        <f>+D318*G303</f>
        <v>0</v>
      </c>
      <c r="H318" s="3"/>
      <c r="I318" s="3"/>
    </row>
    <row r="319" spans="1:10" ht="20" thickTop="1" thickBot="1">
      <c r="A319" s="71"/>
      <c r="B319" s="97"/>
      <c r="C319" s="73"/>
      <c r="D319" s="74"/>
      <c r="E319" s="75"/>
      <c r="F319" s="75"/>
      <c r="G319" s="98"/>
      <c r="H319" s="3"/>
      <c r="I319" s="3"/>
    </row>
    <row r="320" spans="1:10" ht="40" thickTop="1" thickBot="1">
      <c r="A320" s="77"/>
      <c r="B320" s="99" t="s">
        <v>354</v>
      </c>
      <c r="C320" s="79"/>
      <c r="D320" s="80">
        <v>0.18</v>
      </c>
      <c r="E320" s="81"/>
      <c r="F320" s="82"/>
      <c r="G320" s="83">
        <f>+D320*F305</f>
        <v>0</v>
      </c>
      <c r="H320" s="3"/>
      <c r="I320" s="3"/>
    </row>
    <row r="321" spans="1:9" ht="20" thickTop="1" thickBot="1">
      <c r="A321" s="71"/>
      <c r="B321" s="97"/>
      <c r="C321" s="73"/>
      <c r="D321" s="74"/>
      <c r="E321" s="75"/>
      <c r="F321" s="75"/>
      <c r="G321" s="98"/>
      <c r="H321" s="3"/>
      <c r="I321" s="3"/>
    </row>
    <row r="322" spans="1:9" ht="20" thickTop="1" thickBot="1">
      <c r="A322" s="77"/>
      <c r="B322" s="78" t="s">
        <v>355</v>
      </c>
      <c r="C322" s="79"/>
      <c r="D322" s="80">
        <v>0.05</v>
      </c>
      <c r="E322" s="81"/>
      <c r="F322" s="82"/>
      <c r="G322" s="83">
        <f>+D322*G303</f>
        <v>0</v>
      </c>
      <c r="H322" s="3"/>
      <c r="I322" s="3"/>
    </row>
    <row r="323" spans="1:9" ht="20" thickTop="1" thickBot="1">
      <c r="A323" s="71"/>
      <c r="B323" s="97"/>
      <c r="C323" s="73"/>
      <c r="D323" s="74"/>
      <c r="E323" s="75"/>
      <c r="F323" s="75"/>
      <c r="G323" s="98"/>
      <c r="H323" s="3"/>
      <c r="I323" s="3"/>
    </row>
    <row r="324" spans="1:9" ht="20" thickTop="1" thickBot="1">
      <c r="A324" s="77"/>
      <c r="B324" s="78" t="s">
        <v>356</v>
      </c>
      <c r="C324" s="79"/>
      <c r="D324" s="80">
        <v>1E-3</v>
      </c>
      <c r="E324" s="81"/>
      <c r="F324" s="82"/>
      <c r="G324" s="83">
        <f>+D324*G303</f>
        <v>0</v>
      </c>
      <c r="H324" s="3"/>
      <c r="I324" s="3"/>
    </row>
    <row r="325" spans="1:9" ht="20" thickTop="1" thickBot="1">
      <c r="A325" s="71"/>
      <c r="B325" s="97"/>
      <c r="C325" s="100"/>
      <c r="D325" s="100"/>
      <c r="E325" s="75"/>
      <c r="F325" s="75"/>
      <c r="G325" s="98"/>
      <c r="H325" s="3"/>
      <c r="I325" s="3"/>
    </row>
    <row r="326" spans="1:9" ht="20" thickTop="1" thickBot="1">
      <c r="A326" s="77"/>
      <c r="B326" s="78" t="s">
        <v>357</v>
      </c>
      <c r="C326" s="101"/>
      <c r="D326" s="102"/>
      <c r="E326" s="81"/>
      <c r="F326" s="82"/>
      <c r="G326" s="83">
        <f>+G314+G316+G318+G320+G322+G324</f>
        <v>0</v>
      </c>
      <c r="H326" s="3"/>
      <c r="I326" s="3"/>
    </row>
    <row r="327" spans="1:9" ht="19" thickTop="1">
      <c r="A327" s="103"/>
      <c r="B327" s="103"/>
      <c r="C327" s="104"/>
      <c r="D327" s="105"/>
      <c r="E327" s="104"/>
      <c r="F327" s="104"/>
      <c r="G327" s="104"/>
      <c r="H327" s="3"/>
      <c r="I327" s="3"/>
    </row>
    <row r="328" spans="1:9">
      <c r="H328" s="3"/>
      <c r="I328" s="3"/>
    </row>
    <row r="329" spans="1:9">
      <c r="H329" s="3"/>
      <c r="I329" s="3"/>
    </row>
    <row r="330" spans="1:9">
      <c r="H330" s="3"/>
      <c r="I330" s="3"/>
    </row>
    <row r="331" spans="1:9">
      <c r="H331" s="3"/>
      <c r="I331" s="3"/>
    </row>
    <row r="332" spans="1:9">
      <c r="H332" s="3"/>
      <c r="I332" s="3"/>
    </row>
    <row r="333" spans="1:9">
      <c r="H333" s="3"/>
      <c r="I333" s="3"/>
    </row>
    <row r="334" spans="1:9">
      <c r="H334" s="3"/>
      <c r="I334" s="3"/>
    </row>
    <row r="335" spans="1:9">
      <c r="H335" s="3"/>
      <c r="I335" s="3"/>
    </row>
    <row r="336" spans="1:9">
      <c r="H336" s="3"/>
      <c r="I336" s="3"/>
    </row>
    <row r="337" spans="8:9">
      <c r="H337" s="3"/>
      <c r="I337" s="3"/>
    </row>
    <row r="338" spans="8:9">
      <c r="H338" s="3"/>
      <c r="I338" s="3"/>
    </row>
    <row r="339" spans="8:9">
      <c r="H339" s="3"/>
      <c r="I339" s="3"/>
    </row>
    <row r="340" spans="8:9">
      <c r="H340" s="3"/>
      <c r="I340" s="3"/>
    </row>
    <row r="341" spans="8:9">
      <c r="H341" s="3"/>
      <c r="I341" s="3"/>
    </row>
    <row r="342" spans="8:9">
      <c r="H342" s="3"/>
      <c r="I342" s="3"/>
    </row>
    <row r="343" spans="8:9">
      <c r="H343" s="3"/>
      <c r="I343" s="3"/>
    </row>
    <row r="344" spans="8:9">
      <c r="H344" s="3"/>
      <c r="I344" s="3"/>
    </row>
    <row r="345" spans="8:9">
      <c r="H345" s="3"/>
      <c r="I345" s="3"/>
    </row>
    <row r="346" spans="8:9">
      <c r="H346" s="3"/>
      <c r="I346" s="3"/>
    </row>
    <row r="347" spans="8:9">
      <c r="H347" s="3"/>
      <c r="I347" s="3"/>
    </row>
    <row r="348" spans="8:9">
      <c r="H348" s="3"/>
      <c r="I348" s="3"/>
    </row>
    <row r="349" spans="8:9">
      <c r="H349" s="3"/>
      <c r="I349" s="3"/>
    </row>
    <row r="350" spans="8:9">
      <c r="H350" s="3"/>
      <c r="I350" s="3"/>
    </row>
    <row r="351" spans="8:9">
      <c r="H351" s="3"/>
      <c r="I351" s="3"/>
    </row>
    <row r="352" spans="8:9">
      <c r="H352" s="3"/>
      <c r="I352" s="3"/>
    </row>
    <row r="353" spans="8:9">
      <c r="H353" s="3"/>
      <c r="I353" s="3"/>
    </row>
    <row r="354" spans="8:9">
      <c r="H354" s="3"/>
      <c r="I354" s="3"/>
    </row>
    <row r="355" spans="8:9">
      <c r="H355" s="3"/>
      <c r="I355" s="3"/>
    </row>
    <row r="356" spans="8:9">
      <c r="H356" s="3"/>
      <c r="I356" s="3"/>
    </row>
    <row r="357" spans="8:9">
      <c r="H357" s="3"/>
      <c r="I357" s="3"/>
    </row>
    <row r="358" spans="8:9">
      <c r="H358" s="3"/>
      <c r="I358" s="3"/>
    </row>
    <row r="359" spans="8:9">
      <c r="H359" s="3"/>
      <c r="I359" s="3"/>
    </row>
    <row r="360" spans="8:9">
      <c r="H360" s="3"/>
      <c r="I360" s="3"/>
    </row>
    <row r="361" spans="8:9">
      <c r="H361" s="3"/>
      <c r="I361" s="3"/>
    </row>
    <row r="362" spans="8:9">
      <c r="H362" s="3"/>
      <c r="I362" s="3"/>
    </row>
    <row r="363" spans="8:9">
      <c r="H363" s="3"/>
      <c r="I363" s="3"/>
    </row>
    <row r="364" spans="8:9">
      <c r="H364" s="3"/>
      <c r="I364" s="3"/>
    </row>
    <row r="365" spans="8:9">
      <c r="H365" s="3"/>
      <c r="I365" s="3"/>
    </row>
    <row r="366" spans="8:9">
      <c r="H366" s="3"/>
      <c r="I366" s="3"/>
    </row>
    <row r="367" spans="8:9">
      <c r="H367" s="3"/>
      <c r="I367" s="3"/>
    </row>
    <row r="368" spans="8:9">
      <c r="H368" s="3"/>
      <c r="I368" s="3"/>
    </row>
    <row r="369" spans="8:9">
      <c r="H369" s="3"/>
      <c r="I369" s="3"/>
    </row>
    <row r="370" spans="8:9">
      <c r="H370" s="3"/>
      <c r="I370" s="3"/>
    </row>
    <row r="371" spans="8:9">
      <c r="H371" s="3"/>
      <c r="I371" s="3"/>
    </row>
    <row r="372" spans="8:9">
      <c r="H372" s="3"/>
      <c r="I372" s="3"/>
    </row>
    <row r="373" spans="8:9">
      <c r="H373" s="3"/>
      <c r="I373" s="3"/>
    </row>
    <row r="374" spans="8:9">
      <c r="H374" s="3"/>
      <c r="I374" s="3"/>
    </row>
    <row r="375" spans="8:9">
      <c r="H375" s="3"/>
      <c r="I375" s="3"/>
    </row>
    <row r="376" spans="8:9">
      <c r="H376" s="3"/>
      <c r="I376" s="3"/>
    </row>
    <row r="377" spans="8:9">
      <c r="H377" s="3"/>
      <c r="I377" s="3"/>
    </row>
    <row r="378" spans="8:9">
      <c r="H378" s="3"/>
      <c r="I378" s="3"/>
    </row>
    <row r="379" spans="8:9">
      <c r="H379" s="3"/>
      <c r="I379" s="3"/>
    </row>
    <row r="380" spans="8:9">
      <c r="H380" s="3"/>
      <c r="I380" s="3"/>
    </row>
    <row r="381" spans="8:9">
      <c r="H381" s="3"/>
      <c r="I381" s="3"/>
    </row>
    <row r="382" spans="8:9">
      <c r="H382" s="3"/>
      <c r="I382" s="3"/>
    </row>
    <row r="383" spans="8:9">
      <c r="H383" s="3"/>
      <c r="I383" s="3"/>
    </row>
  </sheetData>
  <autoFilter ref="A9:G303" xr:uid="{BA8D7EF0-8EA7-42AD-AFA9-4982B6F67790}"/>
  <mergeCells count="4">
    <mergeCell ref="A1:G1"/>
    <mergeCell ref="A2:G2"/>
    <mergeCell ref="A3:G3"/>
    <mergeCell ref="A7:G7"/>
  </mergeCells>
  <printOptions horizontalCentered="1"/>
  <pageMargins left="0.70866141732283472" right="0.70866141732283472" top="0.74803149606299213" bottom="0.94488188976377963" header="0.31496062992125984" footer="0.78740157480314965"/>
  <pageSetup scale="49" orientation="portrait" r:id="rId1"/>
  <headerFooter>
    <oddFooter>&amp;L&amp;"Arial,Normal"&amp;8&amp;F&amp;Z&amp;R&amp;"Arial,Normal"&amp;9&amp;P de &amp;N</oddFooter>
  </headerFooter>
  <rowBreaks count="4" manualBreakCount="4">
    <brk id="42" max="6" man="1"/>
    <brk id="245" max="6" man="1"/>
    <brk id="290" max="6" man="1"/>
    <brk id="30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Rojas</dc:creator>
  <cp:lastModifiedBy>Microsoft Office User</cp:lastModifiedBy>
  <dcterms:created xsi:type="dcterms:W3CDTF">2021-10-13T14:53:46Z</dcterms:created>
  <dcterms:modified xsi:type="dcterms:W3CDTF">2021-10-22T21:34:59Z</dcterms:modified>
</cp:coreProperties>
</file>