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elle.rios\Desktop\Ecologica\"/>
    </mc:Choice>
  </mc:AlternateContent>
  <xr:revisionPtr revIDLastSave="0" documentId="13_ncr:1_{1C87F552-AE60-4BC4-8EC1-ADC1AE0162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_" sheetId="1" r:id="rId1"/>
  </sheets>
  <externalReferences>
    <externalReference r:id="rId2"/>
    <externalReference r:id="rId3"/>
    <externalReference r:id="rId4"/>
    <externalReference r:id="rId5"/>
  </externalReferences>
  <definedNames>
    <definedName name="Actual">(PeriodInActual*('[1]Project Planner'!$E1&gt;0))*PeriodInPlan</definedName>
    <definedName name="ActualBeyond">PeriodInActual*('[1]Project Planner'!$E1&gt;0)</definedName>
    <definedName name="AMORTIZACION">[2]CUBICACION!$D$741</definedName>
    <definedName name="ARMOTIZACION">'[3]CUBICACION '!$E$1472</definedName>
    <definedName name="DES">'[4]analisis de pu'!#REF!</definedName>
    <definedName name="DESPLU3">'[4]analisis de pu'!#REF!</definedName>
    <definedName name="Digitadores">#REF!</definedName>
    <definedName name="Digitadores2">#REF!</definedName>
    <definedName name="H">#N/A</definedName>
    <definedName name="PercentComplete">PercentCompleteBeyond*PeriodInPlan</definedName>
    <definedName name="PercentCompleteBeyond">('[1]Project Planner'!A$4=MEDIAN('[1]Project Planner'!A$4,'[1]Project Planner'!$E1,'[1]Project Planner'!$E1+'[1]Project Planner'!$F1)*('[1]Project Planner'!$E1&gt;0))*(('[1]Project Planner'!A$4&lt;(INT('[1]Project Planner'!$E1+'[1]Project Planner'!$F1*'[1]Project Planner'!$G1)))+('[1]Project Planner'!A$4='[1]Project Planner'!$E1))*('[1]Project Planner'!$G1&gt;0)</definedName>
    <definedName name="period_selected">'[1]Project Planner'!$H$2</definedName>
    <definedName name="PeriodInActual">'[1]Project Planner'!A$4=MEDIAN('[1]Project Planner'!A$4,'[1]Project Planner'!$E1,'[1]Project Planner'!$E1+'[1]Project Planner'!$F1-1)</definedName>
    <definedName name="PeriodInPlan">'[1]Project Planner'!A$4=MEDIAN('[1]Project Planner'!A$4,'[1]Project Planner'!$C1,'[1]Project Planner'!$C1+'[1]Project Planner'!$D1-1)</definedName>
    <definedName name="Plan">PeriodInPlan*('[1]Project Planner'!$C1&gt;0)</definedName>
    <definedName name="_xlnm.Print_Area" localSheetId="0">PRESUPUESTO_!$A$1:$G$351</definedName>
    <definedName name="_xlnm.Print_Titles" localSheetId="0">PRESUPUESTO_!$1:$8</definedName>
    <definedName name="TitleRegion..BO60">#REF!</definedName>
  </definedNames>
  <calcPr calcId="191029" iterateDelta="1E-4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1" i="1" l="1"/>
  <c r="F71" i="1"/>
  <c r="F310" i="1"/>
  <c r="G310" i="1" s="1"/>
  <c r="F308" i="1"/>
  <c r="G308" i="1" s="1"/>
  <c r="C306" i="1"/>
  <c r="F306" i="1" s="1"/>
  <c r="G306" i="1" s="1"/>
  <c r="F304" i="1"/>
  <c r="G304" i="1" s="1"/>
  <c r="C302" i="1"/>
  <c r="F302" i="1" s="1"/>
  <c r="G302" i="1" s="1"/>
  <c r="F294" i="1"/>
  <c r="C294" i="1"/>
  <c r="F291" i="1"/>
  <c r="F292" i="1" s="1"/>
  <c r="F290" i="1"/>
  <c r="C289" i="1"/>
  <c r="F289" i="1" s="1"/>
  <c r="F288" i="1"/>
  <c r="C288" i="1"/>
  <c r="C295" i="1" s="1"/>
  <c r="C296" i="1" s="1"/>
  <c r="F287" i="1"/>
  <c r="F284" i="1"/>
  <c r="F282" i="1"/>
  <c r="F281" i="1"/>
  <c r="F279" i="1"/>
  <c r="A278" i="1"/>
  <c r="A280" i="1" s="1"/>
  <c r="A283" i="1" s="1"/>
  <c r="A285" i="1" s="1"/>
  <c r="F276" i="1"/>
  <c r="F275" i="1"/>
  <c r="F274" i="1"/>
  <c r="F273" i="1"/>
  <c r="F272" i="1"/>
  <c r="C271" i="1"/>
  <c r="F271" i="1" s="1"/>
  <c r="C270" i="1"/>
  <c r="F270" i="1" s="1"/>
  <c r="F269" i="1"/>
  <c r="F268" i="1"/>
  <c r="F267" i="1"/>
  <c r="G267" i="1" s="1"/>
  <c r="F262" i="1"/>
  <c r="G262" i="1" s="1"/>
  <c r="F260" i="1"/>
  <c r="G260" i="1" s="1"/>
  <c r="F258" i="1"/>
  <c r="G258" i="1" s="1"/>
  <c r="F255" i="1"/>
  <c r="F254" i="1"/>
  <c r="F251" i="1"/>
  <c r="F250" i="1"/>
  <c r="G251" i="1" s="1"/>
  <c r="F246" i="1"/>
  <c r="C245" i="1"/>
  <c r="F245" i="1" s="1"/>
  <c r="F244" i="1"/>
  <c r="F243" i="1"/>
  <c r="C242" i="1"/>
  <c r="F242" i="1" s="1"/>
  <c r="F241" i="1"/>
  <c r="F237" i="1"/>
  <c r="G237" i="1" s="1"/>
  <c r="F235" i="1"/>
  <c r="G235" i="1" s="1"/>
  <c r="F233" i="1"/>
  <c r="G233" i="1" s="1"/>
  <c r="F230" i="1"/>
  <c r="F229" i="1"/>
  <c r="F226" i="1"/>
  <c r="F225" i="1"/>
  <c r="F221" i="1"/>
  <c r="C220" i="1"/>
  <c r="F220" i="1" s="1"/>
  <c r="F219" i="1"/>
  <c r="F218" i="1"/>
  <c r="C217" i="1"/>
  <c r="F217" i="1" s="1"/>
  <c r="F216" i="1"/>
  <c r="F212" i="1"/>
  <c r="G212" i="1" s="1"/>
  <c r="F210" i="1"/>
  <c r="G210" i="1" s="1"/>
  <c r="F208" i="1"/>
  <c r="G208" i="1" s="1"/>
  <c r="F205" i="1"/>
  <c r="F204" i="1"/>
  <c r="G205" i="1" s="1"/>
  <c r="F201" i="1"/>
  <c r="F200" i="1"/>
  <c r="F196" i="1"/>
  <c r="C195" i="1"/>
  <c r="F195" i="1" s="1"/>
  <c r="F194" i="1"/>
  <c r="F193" i="1"/>
  <c r="C192" i="1"/>
  <c r="F192" i="1" s="1"/>
  <c r="F191" i="1"/>
  <c r="F187" i="1"/>
  <c r="G187" i="1" s="1"/>
  <c r="F185" i="1"/>
  <c r="G185" i="1" s="1"/>
  <c r="F183" i="1"/>
  <c r="G183" i="1" s="1"/>
  <c r="F180" i="1"/>
  <c r="F179" i="1"/>
  <c r="F176" i="1"/>
  <c r="F175" i="1"/>
  <c r="F171" i="1"/>
  <c r="C170" i="1"/>
  <c r="F170" i="1" s="1"/>
  <c r="F169" i="1"/>
  <c r="F168" i="1"/>
  <c r="C167" i="1"/>
  <c r="F167" i="1" s="1"/>
  <c r="F166" i="1"/>
  <c r="G275" i="1" l="1"/>
  <c r="C297" i="1"/>
  <c r="F296" i="1"/>
  <c r="G284" i="1"/>
  <c r="F295" i="1"/>
  <c r="G230" i="1"/>
  <c r="G201" i="1"/>
  <c r="G176" i="1"/>
  <c r="G226" i="1"/>
  <c r="G255" i="1"/>
  <c r="G246" i="1"/>
  <c r="G180" i="1"/>
  <c r="G196" i="1"/>
  <c r="G221" i="1"/>
  <c r="G171" i="1"/>
  <c r="F312" i="1"/>
  <c r="G312" i="1" s="1"/>
  <c r="F314" i="1"/>
  <c r="G314" i="1" s="1"/>
  <c r="F317" i="1"/>
  <c r="F318" i="1"/>
  <c r="F319" i="1"/>
  <c r="F320" i="1"/>
  <c r="F321" i="1"/>
  <c r="F323" i="1"/>
  <c r="G323" i="1" s="1"/>
  <c r="F297" i="1" l="1"/>
  <c r="C298" i="1"/>
  <c r="G321" i="1"/>
  <c r="F36" i="1"/>
  <c r="F162" i="1"/>
  <c r="F161" i="1"/>
  <c r="F160" i="1"/>
  <c r="F159" i="1"/>
  <c r="A147" i="1"/>
  <c r="A148" i="1" s="1"/>
  <c r="A149" i="1" s="1"/>
  <c r="A150" i="1" s="1"/>
  <c r="A151" i="1" s="1"/>
  <c r="A152" i="1" s="1"/>
  <c r="A153" i="1" s="1"/>
  <c r="A154" i="1" s="1"/>
  <c r="F156" i="1"/>
  <c r="F151" i="1"/>
  <c r="F147" i="1"/>
  <c r="F148" i="1"/>
  <c r="F149" i="1"/>
  <c r="F150" i="1"/>
  <c r="F152" i="1"/>
  <c r="F153" i="1"/>
  <c r="F154" i="1"/>
  <c r="F155" i="1"/>
  <c r="F146" i="1"/>
  <c r="B146" i="1"/>
  <c r="C299" i="1" l="1"/>
  <c r="F298" i="1"/>
  <c r="G156" i="1"/>
  <c r="G162" i="1"/>
  <c r="C300" i="1" l="1"/>
  <c r="F300" i="1" s="1"/>
  <c r="F299" i="1"/>
  <c r="F141" i="1"/>
  <c r="F142" i="1"/>
  <c r="F143" i="1"/>
  <c r="F85" i="1"/>
  <c r="F86" i="1"/>
  <c r="F87" i="1"/>
  <c r="F88" i="1"/>
  <c r="F89" i="1"/>
  <c r="F90" i="1"/>
  <c r="F91" i="1"/>
  <c r="F92" i="1"/>
  <c r="F93" i="1"/>
  <c r="F115" i="1"/>
  <c r="F110" i="1"/>
  <c r="F111" i="1"/>
  <c r="F112" i="1"/>
  <c r="F113" i="1"/>
  <c r="F114" i="1"/>
  <c r="F116" i="1"/>
  <c r="F117" i="1"/>
  <c r="F118" i="1"/>
  <c r="F135" i="1"/>
  <c r="F136" i="1"/>
  <c r="F137" i="1"/>
  <c r="F138" i="1"/>
  <c r="F139" i="1"/>
  <c r="F140" i="1"/>
  <c r="F134" i="1"/>
  <c r="F132" i="1"/>
  <c r="F129" i="1"/>
  <c r="F130" i="1"/>
  <c r="F128" i="1"/>
  <c r="F124" i="1"/>
  <c r="F125" i="1"/>
  <c r="F126" i="1"/>
  <c r="F123" i="1"/>
  <c r="F109" i="1"/>
  <c r="F107" i="1"/>
  <c r="F104" i="1"/>
  <c r="F105" i="1"/>
  <c r="F103" i="1"/>
  <c r="F99" i="1"/>
  <c r="F100" i="1"/>
  <c r="F101" i="1"/>
  <c r="F98" i="1"/>
  <c r="F96" i="1"/>
  <c r="F84" i="1"/>
  <c r="F82" i="1"/>
  <c r="F79" i="1"/>
  <c r="F80" i="1"/>
  <c r="F78" i="1"/>
  <c r="F74" i="1"/>
  <c r="F75" i="1"/>
  <c r="F76" i="1"/>
  <c r="F73" i="1"/>
  <c r="F67" i="1"/>
  <c r="G67" i="1" s="1"/>
  <c r="F12" i="1"/>
  <c r="F65" i="1"/>
  <c r="G65" i="1" s="1"/>
  <c r="F59" i="1"/>
  <c r="F63" i="1"/>
  <c r="F62" i="1"/>
  <c r="F61" i="1"/>
  <c r="F57" i="1"/>
  <c r="F55" i="1"/>
  <c r="F53" i="1"/>
  <c r="F51" i="1"/>
  <c r="F49" i="1"/>
  <c r="F47" i="1"/>
  <c r="F43" i="1"/>
  <c r="F42" i="1"/>
  <c r="F41" i="1"/>
  <c r="F39" i="1"/>
  <c r="F34" i="1"/>
  <c r="F38" i="1"/>
  <c r="F32" i="1"/>
  <c r="F28" i="1"/>
  <c r="F30" i="1"/>
  <c r="F26" i="1"/>
  <c r="F24" i="1"/>
  <c r="F16" i="1"/>
  <c r="F17" i="1"/>
  <c r="F18" i="1"/>
  <c r="F19" i="1"/>
  <c r="F20" i="1"/>
  <c r="F15" i="1"/>
  <c r="G300" i="1" l="1"/>
  <c r="G63" i="1"/>
  <c r="G143" i="1"/>
  <c r="G118" i="1"/>
  <c r="G20" i="1"/>
  <c r="G43" i="1"/>
  <c r="G93" i="1"/>
  <c r="F11" i="1" l="1"/>
  <c r="G12" i="1" s="1"/>
  <c r="G325" i="1" s="1"/>
  <c r="G326" i="1" s="1"/>
  <c r="G345" i="1" l="1"/>
  <c r="F333" i="1"/>
  <c r="F332" i="1"/>
  <c r="F328" i="1"/>
  <c r="G343" i="1"/>
  <c r="F329" i="1"/>
  <c r="G341" i="1"/>
  <c r="F331" i="1"/>
  <c r="F330" i="1"/>
  <c r="G347" i="1" l="1"/>
  <c r="G335" i="1"/>
  <c r="G339" i="1" l="1"/>
  <c r="G337" i="1"/>
  <c r="G349" i="1" l="1"/>
</calcChain>
</file>

<file path=xl/sharedStrings.xml><?xml version="1.0" encoding="utf-8"?>
<sst xmlns="http://schemas.openxmlformats.org/spreadsheetml/2006/main" count="637" uniqueCount="354">
  <si>
    <t>CORPORACION DEL ACUEDUCTO Y ALCANTARILLADO DE SANTO DOMINGO</t>
  </si>
  <si>
    <t>***C.A.A.S.D.***</t>
  </si>
  <si>
    <t>Unidad Ejecutora de Proyectos</t>
  </si>
  <si>
    <t>No.</t>
  </si>
  <si>
    <t>DESCRIPCION</t>
  </si>
  <si>
    <t>CANTIDAD</t>
  </si>
  <si>
    <t>UD</t>
  </si>
  <si>
    <t>P.U. RD$</t>
  </si>
  <si>
    <t>COSTO RD$</t>
  </si>
  <si>
    <t>SUB-TOTAL</t>
  </si>
  <si>
    <t>PRELIMINARES:</t>
  </si>
  <si>
    <t>Replanteo y control topográfico</t>
  </si>
  <si>
    <t>ML</t>
  </si>
  <si>
    <t>MOVIMIENTO DE TIERRA:</t>
  </si>
  <si>
    <t>Excavación en roca con trencher</t>
  </si>
  <si>
    <t>M3</t>
  </si>
  <si>
    <t>Suministro y colocación asiento arena</t>
  </si>
  <si>
    <t>Suministro de caliche para relleno</t>
  </si>
  <si>
    <t>Relleno compactado con maco (2 capas)</t>
  </si>
  <si>
    <t>SUMINISTRO DE TUBERIAS Y PIEZAS:</t>
  </si>
  <si>
    <t>Tubería de:</t>
  </si>
  <si>
    <t>3.1.1</t>
  </si>
  <si>
    <t>3.2.1</t>
  </si>
  <si>
    <t>Caja telescópica</t>
  </si>
  <si>
    <t xml:space="preserve">COLOCACION DE TUBERIAS Y PIEZAS </t>
  </si>
  <si>
    <t>PA</t>
  </si>
  <si>
    <t>TRANSPORTE INTERNO DE TUBERIAS</t>
  </si>
  <si>
    <t>SEÑALIZACION Y MANEJO DE TRANSITO</t>
  </si>
  <si>
    <t>P.A</t>
  </si>
  <si>
    <t>LIMPIEZA FINAL</t>
  </si>
  <si>
    <t xml:space="preserve">SUB-TOTAL  </t>
  </si>
  <si>
    <t>SUB-TOTAL GENERAL</t>
  </si>
  <si>
    <t>GASTOS ADMINISTRATIVOS</t>
  </si>
  <si>
    <t>SEGURO Y FIANZAS</t>
  </si>
  <si>
    <t>TRANSPORTE</t>
  </si>
  <si>
    <t>LEY # 6/86</t>
  </si>
  <si>
    <t>TOTAL DE GASTOS INDIRECTOS</t>
  </si>
  <si>
    <t>SUB-TOTAL GENERAL EN RD$</t>
  </si>
  <si>
    <t>CUENCA HIDROGRAFICA</t>
  </si>
  <si>
    <t>EQUIPAMIENTO CAASD</t>
  </si>
  <si>
    <t>CODIA</t>
  </si>
  <si>
    <t>IMPREVISTOS</t>
  </si>
  <si>
    <t>ITBIS (18% DE DIRECCIÓN TÉCNICA)SEGÚN NORMA 07-2007 DGII</t>
  </si>
  <si>
    <t>TOTAL GENERAL A CONTRATAR</t>
  </si>
  <si>
    <t>%</t>
  </si>
  <si>
    <t>Ø20" PVC SDR-26 con junta de goma</t>
  </si>
  <si>
    <t>Replanteo</t>
  </si>
  <si>
    <t>Tee de:</t>
  </si>
  <si>
    <t>3.3.1</t>
  </si>
  <si>
    <t>3.4.1</t>
  </si>
  <si>
    <t>Cruz de:</t>
  </si>
  <si>
    <t>3.5.1</t>
  </si>
  <si>
    <t>3.6.1</t>
  </si>
  <si>
    <t>3.7.1</t>
  </si>
  <si>
    <t>4.2.1</t>
  </si>
  <si>
    <t>4.3.1</t>
  </si>
  <si>
    <t>4.4.1</t>
  </si>
  <si>
    <t>4.5.1</t>
  </si>
  <si>
    <t>4.6.1</t>
  </si>
  <si>
    <t>Movimiento de tierra:</t>
  </si>
  <si>
    <t>Relleno compactado con equipo</t>
  </si>
  <si>
    <t>Bote de material sobrante</t>
  </si>
  <si>
    <t>Rotura de asfalto</t>
  </si>
  <si>
    <t>Hormigón Armado en:</t>
  </si>
  <si>
    <t>Terminación de Superficie:</t>
  </si>
  <si>
    <t>Fino de Techo</t>
  </si>
  <si>
    <t>M2</t>
  </si>
  <si>
    <t>Misceláneos:</t>
  </si>
  <si>
    <t>Gravilla en el fondo</t>
  </si>
  <si>
    <t>Rigidizador</t>
  </si>
  <si>
    <t>Anclaje Válvula</t>
  </si>
  <si>
    <t>DIA</t>
  </si>
  <si>
    <t>Limpieza Final</t>
  </si>
  <si>
    <t>REPARACION DE SERVICIOS EXISTENTES (Cubicar esta partida detallando las actividades realizadas)</t>
  </si>
  <si>
    <t>REPOSICION DE ASFALTO, e=2"</t>
  </si>
  <si>
    <t>Corte de Asfalto con Maquina 2"</t>
  </si>
  <si>
    <t>Bote de material sobrante (a 15 Kms)</t>
  </si>
  <si>
    <t>Plomero</t>
  </si>
  <si>
    <t>Juntas Dresser de 24"</t>
  </si>
  <si>
    <t>Juntas Dresser de 20"</t>
  </si>
  <si>
    <t>4..1.1</t>
  </si>
  <si>
    <t>Caseta de materiales</t>
  </si>
  <si>
    <t>PRUEBA HIDROSTATICA</t>
  </si>
  <si>
    <t>pa</t>
  </si>
  <si>
    <t>m3</t>
  </si>
  <si>
    <t>Zapata de Muro (e=0.30)</t>
  </si>
  <si>
    <t>Muros (e=0.20) P = 2.97 qq/m3</t>
  </si>
  <si>
    <t>Losa  superior móvil(e=0.25)P=2.29qq/m3</t>
  </si>
  <si>
    <t>Escalera</t>
  </si>
  <si>
    <t>ud</t>
  </si>
  <si>
    <t>Tapón Ø2" de HG para Orificio de Izamiento</t>
  </si>
  <si>
    <t>Tirfor (Winche) Para Izamiento Losa H. A. Removible</t>
  </si>
  <si>
    <t>Día</t>
  </si>
  <si>
    <t>Dia</t>
  </si>
  <si>
    <t>Señalización y manejo de tránsito</t>
  </si>
  <si>
    <t>Registro (3.40M X 3.20) H=2.55</t>
  </si>
  <si>
    <t>Registro (3.40M X 4.85) H=2.55</t>
  </si>
  <si>
    <t>CONSTRUCCION DE REGISTROS DE H.A. :</t>
  </si>
  <si>
    <t>Excavación Roca con Retromartillo (CAT 330)</t>
  </si>
  <si>
    <t>7.1.1</t>
  </si>
  <si>
    <t>7.1.2</t>
  </si>
  <si>
    <t>7.1.2.1</t>
  </si>
  <si>
    <t>7.1.2.2.</t>
  </si>
  <si>
    <t>7.1.2.3</t>
  </si>
  <si>
    <t>7.1.2.4</t>
  </si>
  <si>
    <t>7.1.3</t>
  </si>
  <si>
    <t>7.1.3.1</t>
  </si>
  <si>
    <t>7.1.3.2</t>
  </si>
  <si>
    <t>7.1.3.3</t>
  </si>
  <si>
    <t>7.1.4</t>
  </si>
  <si>
    <t>7.1.4.1</t>
  </si>
  <si>
    <t>7.1.5</t>
  </si>
  <si>
    <t>7.1.5.1</t>
  </si>
  <si>
    <t>7.1.5.2</t>
  </si>
  <si>
    <t>7.1.5.3</t>
  </si>
  <si>
    <t>7.1.5.4</t>
  </si>
  <si>
    <t>7.1.5.5</t>
  </si>
  <si>
    <t>7.1.5.6</t>
  </si>
  <si>
    <t>7.1.6</t>
  </si>
  <si>
    <t>7.1.7</t>
  </si>
  <si>
    <t>7.1.8</t>
  </si>
  <si>
    <t>7.2.1</t>
  </si>
  <si>
    <t>7.2.2</t>
  </si>
  <si>
    <t>7.2.2.1</t>
  </si>
  <si>
    <t>7.2.2.2</t>
  </si>
  <si>
    <t>7.2.2.3</t>
  </si>
  <si>
    <t>7.2.2.4</t>
  </si>
  <si>
    <t>7.2.3</t>
  </si>
  <si>
    <t>7.2.3.1</t>
  </si>
  <si>
    <t>7.2.3.2</t>
  </si>
  <si>
    <t>7.2.3.3</t>
  </si>
  <si>
    <t>7.2.4</t>
  </si>
  <si>
    <t>7.2.4.1</t>
  </si>
  <si>
    <t>7.2.5</t>
  </si>
  <si>
    <t>7.2.5.1</t>
  </si>
  <si>
    <t>7.2.5.2</t>
  </si>
  <si>
    <t>7.2.5.3</t>
  </si>
  <si>
    <t>7.2.5.4</t>
  </si>
  <si>
    <t>7.2.5.5</t>
  </si>
  <si>
    <t>7.2.5.6</t>
  </si>
  <si>
    <t>7.2.6</t>
  </si>
  <si>
    <t>7.2.7</t>
  </si>
  <si>
    <t>7.2.8</t>
  </si>
  <si>
    <t>7.3.1</t>
  </si>
  <si>
    <t>7.3.2</t>
  </si>
  <si>
    <t>7.3.2.1</t>
  </si>
  <si>
    <t>7.3.2.2</t>
  </si>
  <si>
    <t>7.3.2.3</t>
  </si>
  <si>
    <t>7.3.2.4</t>
  </si>
  <si>
    <t>7.3.3</t>
  </si>
  <si>
    <t>7.3.3.1</t>
  </si>
  <si>
    <t>7.3.3.2</t>
  </si>
  <si>
    <t>7.3.3.3</t>
  </si>
  <si>
    <t>Losa  superior (e=0.25)P=2.29qq/m3</t>
  </si>
  <si>
    <t>7.3.4</t>
  </si>
  <si>
    <t>7.3.4.1</t>
  </si>
  <si>
    <t>7.3.5</t>
  </si>
  <si>
    <t>7.3.5.1</t>
  </si>
  <si>
    <t>7.3.5.2</t>
  </si>
  <si>
    <t>7.3.5.3</t>
  </si>
  <si>
    <t>7.3.5.4</t>
  </si>
  <si>
    <t>7.3.5.5</t>
  </si>
  <si>
    <t>7.3.5.6</t>
  </si>
  <si>
    <t>7.3.5.7</t>
  </si>
  <si>
    <t>7.3.6</t>
  </si>
  <si>
    <t>7.3.7</t>
  </si>
  <si>
    <t>7.3.8</t>
  </si>
  <si>
    <t>Tapa H.F=0.60M (Alto Transito)</t>
  </si>
  <si>
    <t>7.2.5.7</t>
  </si>
  <si>
    <t>7.1.5.7</t>
  </si>
  <si>
    <t>Relleno Compactado</t>
  </si>
  <si>
    <t>Bote de Material</t>
  </si>
  <si>
    <t>Losa de Fondo de 0.20 Mts</t>
  </si>
  <si>
    <t>Ladrillos 2" x 4" x 8"</t>
  </si>
  <si>
    <t>Mezcla 1.3 para ladrillos</t>
  </si>
  <si>
    <t>Escalera de Peldaños de 1/2"</t>
  </si>
  <si>
    <t>Pañete en Pared Interna</t>
  </si>
  <si>
    <t>Media Caña</t>
  </si>
  <si>
    <t>Tapa de H.F. Fijación</t>
  </si>
  <si>
    <t>Mano de Obra</t>
  </si>
  <si>
    <t>PERFORACION DE FILTRANTEDE Ø14"</t>
  </si>
  <si>
    <t>PL</t>
  </si>
  <si>
    <t>HINCADO DE TUBERIA  Ø12"</t>
  </si>
  <si>
    <t>RANURADO DE TUBERIA Ø12"</t>
  </si>
  <si>
    <t>SUMINISTRO DE TUBERIA Ø12"</t>
  </si>
  <si>
    <t>Confección e instalación de señales para desvio de trafico (Incluye el Uso de Tanque de 55 Gls.)</t>
  </si>
  <si>
    <t>Alquiler Torres de Luminarias motorizadas de 2.00 Bombillas</t>
  </si>
  <si>
    <t>Uso Cinta Aviso de Peligro</t>
  </si>
  <si>
    <t>Uso de Letreros de Aviso de Obra</t>
  </si>
  <si>
    <t>DIAS</t>
  </si>
  <si>
    <t>Personal de apoyo para manejo de trafico en Horario Diurno, Nocturno y Dias Feriados (4.00 Hombres x 10.00 dias/noches)</t>
  </si>
  <si>
    <t>Zeta de:</t>
  </si>
  <si>
    <t>Ø24" x 2.50 Mts Acero</t>
  </si>
  <si>
    <t>Ø24" X Ø20" Acero</t>
  </si>
  <si>
    <t>Ø24" x Ø20" Acero</t>
  </si>
  <si>
    <t>Adaptador Hembra LJ-Acero:</t>
  </si>
  <si>
    <t>Ø24" LJ-Acero</t>
  </si>
  <si>
    <t>Valvula Desague de:</t>
  </si>
  <si>
    <t>Valvula de Aire:</t>
  </si>
  <si>
    <t>4.7.1</t>
  </si>
  <si>
    <t>Valvula Mariposa de:</t>
  </si>
  <si>
    <t>4.8.1</t>
  </si>
  <si>
    <t>4.8.3</t>
  </si>
  <si>
    <t>Tee:</t>
  </si>
  <si>
    <t>Zeta:</t>
  </si>
  <si>
    <t>Adaptador Hembra Lj- Acero de:</t>
  </si>
  <si>
    <t xml:space="preserve"> Ø24" LJ-Acero</t>
  </si>
  <si>
    <t xml:space="preserve"> Ø24" x Ø20" Acero</t>
  </si>
  <si>
    <t>Valvula de Desague de:</t>
  </si>
  <si>
    <t>Ø3" (incluye, Valvula de Compuerta, niples, platillos, junats de goma y tornillos)</t>
  </si>
  <si>
    <t>Ø4" (incluye, niples, platillos, junats de goma y tornillos)</t>
  </si>
  <si>
    <t>Ø24"  (incluye, niples, platillos, junats de goma y tornillos)</t>
  </si>
  <si>
    <t>Ø20"  (incluye, niples, platillos, junats de goma y tornillos)</t>
  </si>
  <si>
    <t>3.8.1</t>
  </si>
  <si>
    <t>3.8.2</t>
  </si>
  <si>
    <t>Juntas Dresser de:</t>
  </si>
  <si>
    <t>3.9.1</t>
  </si>
  <si>
    <t>3.9.2</t>
  </si>
  <si>
    <t xml:space="preserve"> Ø4" (incluye, niples, platillos, junats de goma y tornillos)</t>
  </si>
  <si>
    <t>CONSTRUCCION DE REGISTRO DE LADRILLO (1.50M - 2.00M) (PARA VALVUILAS DE DESAGUE 4") (3 UDS)</t>
  </si>
  <si>
    <t>Registro (1.50M X 2.20) H=2.00 (Valvula de Aire 3") (3 UDS)</t>
  </si>
  <si>
    <t>FILTRANTE Ø14" EN CAMISADO EN Ø12" PVC PROFUNDIDAD 200 PIES. (3 UDS)</t>
  </si>
  <si>
    <t xml:space="preserve"> Ø3" (incluye, Valvula de Compuerta, niples, platillos, junats de goma y tornillos)</t>
  </si>
  <si>
    <t>DIRECCION TECNICA</t>
  </si>
  <si>
    <t>SUPERVISION</t>
  </si>
  <si>
    <t>Valvula Mariposa:</t>
  </si>
  <si>
    <t>Partidas Generales:</t>
  </si>
  <si>
    <t>Movimiento de Tierra:</t>
  </si>
  <si>
    <t>Corte de carpeta asfáltica</t>
  </si>
  <si>
    <t>Excavación en material no clasificado con retro</t>
  </si>
  <si>
    <t>Arena para asiento tuberías</t>
  </si>
  <si>
    <t xml:space="preserve">Suministro de material de relleno </t>
  </si>
  <si>
    <t>Relleno compactado con material de la zanja</t>
  </si>
  <si>
    <t>Bote de sobrantes</t>
  </si>
  <si>
    <t>Suministro y Colocación de Tuberías y Piezas:</t>
  </si>
  <si>
    <t>Equipos:</t>
  </si>
  <si>
    <t>Grúa</t>
  </si>
  <si>
    <t>Diferencial</t>
  </si>
  <si>
    <t>Moto soldadora</t>
  </si>
  <si>
    <t>Equipos Menores</t>
  </si>
  <si>
    <t>Combustible</t>
  </si>
  <si>
    <t>Lubricante</t>
  </si>
  <si>
    <t>Mano de Obra:</t>
  </si>
  <si>
    <t>Peones (3 hombres)</t>
  </si>
  <si>
    <t>Operador Grúa</t>
  </si>
  <si>
    <t>Soldadura a Tres Cordones en Diámetro Ø48"</t>
  </si>
  <si>
    <t>Ayudante Plomero</t>
  </si>
  <si>
    <t>Ayudante Soldador</t>
  </si>
  <si>
    <t>Sereno</t>
  </si>
  <si>
    <t>Anclaje En Hormigón Armado</t>
  </si>
  <si>
    <t xml:space="preserve">Reposición de carpeta asfáltica de 4" </t>
  </si>
  <si>
    <t xml:space="preserve">Bomba de achique de 4" </t>
  </si>
  <si>
    <t>P.A.</t>
  </si>
  <si>
    <t>VJE</t>
  </si>
  <si>
    <t>Tuberia de:</t>
  </si>
  <si>
    <t>Ø48" GRP</t>
  </si>
  <si>
    <t>Codo de:</t>
  </si>
  <si>
    <r>
      <t>Ø48" x</t>
    </r>
    <r>
      <rPr>
        <sz val="14"/>
        <color indexed="10"/>
        <rFont val="Arial MT"/>
      </rPr>
      <t xml:space="preserve"> </t>
    </r>
    <r>
      <rPr>
        <sz val="14"/>
        <rFont val="Arial MT"/>
      </rPr>
      <t>45ª Acero</t>
    </r>
  </si>
  <si>
    <t>Ø48" x 23ª Acero Tipo Sifón, e = 3/8" x  3.00 mts de desarrollo</t>
  </si>
  <si>
    <t>Junta Dresser Para GRP de:</t>
  </si>
  <si>
    <t xml:space="preserve">Ø48"  </t>
  </si>
  <si>
    <t>Mano de Obra Plomería (Incl. Equipo Pesado, Soldadura, Materiales y Obreros)</t>
  </si>
  <si>
    <t>Gls</t>
  </si>
  <si>
    <t>10.1.1</t>
  </si>
  <si>
    <t>11.1.1</t>
  </si>
  <si>
    <t>11.2.1</t>
  </si>
  <si>
    <t>11.3.1</t>
  </si>
  <si>
    <t>11.4.1</t>
  </si>
  <si>
    <t>COLOCACION DE 2,304 MTS DE TUBERIAS DE Ø20" PVC SDR-26, EN LA AV. ECOLOGICA, SANTO DOMINGO ESTE Y EMPALMES EN DIFERENTES PUNTOS</t>
  </si>
  <si>
    <t>10.2.1</t>
  </si>
  <si>
    <t>10.2.2</t>
  </si>
  <si>
    <t>10.3.1</t>
  </si>
  <si>
    <t>10.4.1</t>
  </si>
  <si>
    <t>11.2.2</t>
  </si>
  <si>
    <t>11.3.2</t>
  </si>
  <si>
    <t>13.2.1</t>
  </si>
  <si>
    <t>13.2.2</t>
  </si>
  <si>
    <t>13.3.1</t>
  </si>
  <si>
    <t>13.3.2</t>
  </si>
  <si>
    <t>13.4.1</t>
  </si>
  <si>
    <t>SUMINISTRO Y COLOCACION  DE DIEZ (10)  VALVULAS DE COMPUERTA Ø2" DE VASTAGO FIJO</t>
  </si>
  <si>
    <t>Excavación roca dura a mano</t>
  </si>
  <si>
    <t>Relleno de reposicion compactado</t>
  </si>
  <si>
    <t>Corte de carpeta asfaltica 2"</t>
  </si>
  <si>
    <t xml:space="preserve">SUMINISTRO DE: </t>
  </si>
  <si>
    <t>Válvula de:</t>
  </si>
  <si>
    <t>Ø2"  de Compuerta completa</t>
  </si>
  <si>
    <t>Caja telescopica</t>
  </si>
  <si>
    <t>COLOCACION DE:</t>
  </si>
  <si>
    <t>Valvula Ø2"  de Compuerta completa</t>
  </si>
  <si>
    <t>Reposicion de:</t>
  </si>
  <si>
    <t>Asfalto</t>
  </si>
  <si>
    <t>Señalización y Manejo de Tránsito</t>
  </si>
  <si>
    <t>SUMINISTRO Y COLOCACION DE DIECIOCHO  (18) VALVULA DE COMPUERTA Ø3" DE VASTAGO FIJO</t>
  </si>
  <si>
    <t>Ø3"  de Compuerta completa</t>
  </si>
  <si>
    <t>Valvula Ø3"  de Compuerta completa</t>
  </si>
  <si>
    <t>SUMINISTRO Y COLOCACION  DE VEINTICINCO (25) VALVULA DE COMPUERTA Ø4" DE VASTAGO FIJO</t>
  </si>
  <si>
    <t>Ø4"  de Compuerta completa</t>
  </si>
  <si>
    <t>Valvula Ø4"  de Compuerta completa</t>
  </si>
  <si>
    <t>SUMINISTRO Y COLOCACION  DE DIECIOCHO (18) VALVULA DE COMPUERTA Ø6" DE VASTAGO FIJO</t>
  </si>
  <si>
    <t>Ø6"  de Compuerta completa</t>
  </si>
  <si>
    <t>Valvula Ø6"  de Compuerta completa</t>
  </si>
  <si>
    <t>10.1.2</t>
  </si>
  <si>
    <t>10.1.3</t>
  </si>
  <si>
    <t>10.1.4</t>
  </si>
  <si>
    <t>10.1.5</t>
  </si>
  <si>
    <t>10.2.1.1</t>
  </si>
  <si>
    <t>10.3.2</t>
  </si>
  <si>
    <t>11.1.2</t>
  </si>
  <si>
    <t>11.1.3</t>
  </si>
  <si>
    <t>11.1.4</t>
  </si>
  <si>
    <t>11.1.5</t>
  </si>
  <si>
    <t>11.2.1.1</t>
  </si>
  <si>
    <t>12.1.1</t>
  </si>
  <si>
    <t>12.1.2</t>
  </si>
  <si>
    <t>12.1.3</t>
  </si>
  <si>
    <t>12.1.4</t>
  </si>
  <si>
    <t>12.1.5</t>
  </si>
  <si>
    <t>12.2.1.1</t>
  </si>
  <si>
    <t>12.2.2</t>
  </si>
  <si>
    <t>12.2.1</t>
  </si>
  <si>
    <t>12.3.1</t>
  </si>
  <si>
    <t>12.3.2</t>
  </si>
  <si>
    <t>12.4.1</t>
  </si>
  <si>
    <t>13.1.1</t>
  </si>
  <si>
    <t>13.1.2</t>
  </si>
  <si>
    <t>13.1.3</t>
  </si>
  <si>
    <t>13.1.4</t>
  </si>
  <si>
    <t>13.1.5</t>
  </si>
  <si>
    <t>13.2.1.1</t>
  </si>
  <si>
    <r>
      <t>COLOCACION DE DOS CODO Ø48" X</t>
    </r>
    <r>
      <rPr>
        <b/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 xml:space="preserve">23ª </t>
    </r>
    <r>
      <rPr>
        <b/>
        <sz val="14"/>
        <color indexed="8"/>
        <rFont val="Arial"/>
        <family val="2"/>
      </rPr>
      <t xml:space="preserve">ACERO EN SANTO DOMINGO ESTE </t>
    </r>
  </si>
  <si>
    <t>14.1.1</t>
  </si>
  <si>
    <t>14.2.1</t>
  </si>
  <si>
    <t>14.2.2</t>
  </si>
  <si>
    <t>14.2.3</t>
  </si>
  <si>
    <t>14.2.4</t>
  </si>
  <si>
    <t>14.2.5</t>
  </si>
  <si>
    <t>14.2.6</t>
  </si>
  <si>
    <t>14.3.1</t>
  </si>
  <si>
    <t>14.4.1</t>
  </si>
  <si>
    <t>14.4.1.1</t>
  </si>
  <si>
    <t>14.4.1.2</t>
  </si>
  <si>
    <t>14.4.1.3</t>
  </si>
  <si>
    <t>14.4.1.4</t>
  </si>
  <si>
    <t>14.4.2</t>
  </si>
  <si>
    <t>14.4.3</t>
  </si>
  <si>
    <t>14.4.4</t>
  </si>
  <si>
    <t>14.4.4.1</t>
  </si>
  <si>
    <t>14.4.4.2</t>
  </si>
  <si>
    <t>14.4.4.3</t>
  </si>
  <si>
    <t>14.4.4.4</t>
  </si>
  <si>
    <t>14.4.4.5</t>
  </si>
  <si>
    <t>14.4.4.6</t>
  </si>
  <si>
    <t>14.4.4.7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</si>
</sst>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(* #,##0.00_);_(* \(#,##0.00\);_(* &quot;-&quot;??_);_(@_)"/>
    <numFmt numFmtId="164" formatCode="0.00&quot; &quot;"/>
    <numFmt numFmtId="165" formatCode="#,##0.00&quot; &quot;;&quot;(&quot;#,##0.00&quot;)&quot;;&quot;-&quot;#&quot; &quot;;&quot; &quot;@&quot; &quot;"/>
    <numFmt numFmtId="166" formatCode="&quot; &quot;#,##0.00&quot; &quot;;&quot;-&quot;#,##0.00&quot; &quot;;&quot; -&quot;#&quot; &quot;;&quot; &quot;@&quot; &quot;"/>
    <numFmt numFmtId="167" formatCode="0.0"/>
    <numFmt numFmtId="168" formatCode="&quot;RD$&quot;#,##0.00&quot; &quot;;&quot;(RD$&quot;#,##0.00&quot;)&quot;"/>
    <numFmt numFmtId="169" formatCode="#,##0.00;&quot;-&quot;#,##0.00"/>
    <numFmt numFmtId="170" formatCode="0.0&quot; &quot;"/>
    <numFmt numFmtId="171" formatCode="[$€-80A]#,##0.00&quot; &quot;;[$€-80A]&quot;(&quot;#,##0.00&quot;)&quot;;[$€-80A]&quot;-&quot;#&quot; &quot;;&quot; &quot;@&quot; &quot;"/>
    <numFmt numFmtId="172" formatCode="#,##0.00&quot; &quot;;#,##0.00&quot; &quot;;&quot;-&quot;#&quot; &quot;;&quot; &quot;@&quot; &quot;"/>
    <numFmt numFmtId="173" formatCode="[$-1C0A]#,##0.00_);\(#,##0.00\)"/>
    <numFmt numFmtId="174" formatCode="_-* #,##0.00\ _€_-;\-* #,##0.00\ _€_-;_-* \-??\ _€_-;_-@_-"/>
    <numFmt numFmtId="175" formatCode="_(* #,##0.00_);_(* \(#,##0.00\);_(* \-??_);_(@_)"/>
    <numFmt numFmtId="176" formatCode="0.00_)"/>
    <numFmt numFmtId="177" formatCode="_(\$* #,##0.00_);_(\$* \(#,##0.00\);_(\$* \-??_);_(@_)"/>
    <numFmt numFmtId="178" formatCode="_([$€]* #,##0.00_);_([$€]* \(#,##0.00\);_([$€]* \-??_);_(@_)"/>
    <numFmt numFmtId="179" formatCode="_-* #,##0\ _€_-;\-* #,##0\ _€_-;_-* &quot;- &quot;_€_-;_-@_-"/>
    <numFmt numFmtId="180" formatCode="_(* #,##0_);_(* \(#,##0\);_(* \-_);_(@_)"/>
    <numFmt numFmtId="181" formatCode="_-* #,##0.00_-;\-* #,##0.00_-;_-* \-??_-;_-@_-"/>
    <numFmt numFmtId="182" formatCode="_(&quot;RD$&quot;* #,##0.00_);_(&quot;RD$&quot;* \(#,##0.00\);_(&quot;RD$&quot;* \-??_);_(@_)"/>
    <numFmt numFmtId="183" formatCode="#,##0.00&quot; € &quot;;#,##0.00&quot; € &quot;;&quot;-&quot;#&quot; € &quot;;&quot; &quot;@&quot; &quot;"/>
    <numFmt numFmtId="184" formatCode="_-* #,##0.00\ _€_-;\-* #,##0.00\ _€_-;_-* &quot;-&quot;??\ _€_-;_-@_-"/>
  </numFmts>
  <fonts count="71">
    <font>
      <sz val="12"/>
      <color rgb="FF000000"/>
      <name val="Arial2"/>
    </font>
    <font>
      <sz val="12"/>
      <color rgb="FF000000"/>
      <name val="Arial2"/>
    </font>
    <font>
      <b/>
      <sz val="10"/>
      <color rgb="FF000000"/>
      <name val="Arial2"/>
    </font>
    <font>
      <sz val="10"/>
      <color rgb="FFFFFFFF"/>
      <name val="Arial2"/>
    </font>
    <font>
      <sz val="10"/>
      <color rgb="FFCC0000"/>
      <name val="Arial2"/>
    </font>
    <font>
      <sz val="11"/>
      <color rgb="FF000000"/>
      <name val="Calibri"/>
      <family val="2"/>
    </font>
    <font>
      <b/>
      <sz val="10"/>
      <color rgb="FFFFFFFF"/>
      <name val="Arial2"/>
    </font>
    <font>
      <i/>
      <sz val="10"/>
      <color rgb="FF808080"/>
      <name val="Arial2"/>
    </font>
    <font>
      <sz val="10"/>
      <color rgb="FF006600"/>
      <name val="Arial2"/>
    </font>
    <font>
      <b/>
      <sz val="24"/>
      <color rgb="FF000000"/>
      <name val="Arial2"/>
    </font>
    <font>
      <sz val="18"/>
      <color rgb="FF000000"/>
      <name val="Arial2"/>
    </font>
    <font>
      <u/>
      <sz val="10"/>
      <color rgb="FF0000EE"/>
      <name val="Arial2"/>
    </font>
    <font>
      <sz val="10"/>
      <color rgb="FF000000"/>
      <name val="Arial1"/>
      <family val="2"/>
    </font>
    <font>
      <sz val="10"/>
      <color rgb="FF000000"/>
      <name val="Courier New"/>
      <family val="3"/>
    </font>
    <font>
      <sz val="10"/>
      <color rgb="FF996600"/>
      <name val="Arial2"/>
    </font>
    <font>
      <sz val="12"/>
      <color rgb="FF000000"/>
      <name val="Arial"/>
      <family val="2"/>
    </font>
    <font>
      <sz val="10"/>
      <color rgb="FF333333"/>
      <name val="Arial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3"/>
      <color rgb="FF404040"/>
      <name val="Cambria"/>
      <family val="2"/>
      <charset val="1"/>
    </font>
    <font>
      <sz val="11"/>
      <color rgb="FF008000"/>
      <name val="Calibri"/>
      <family val="2"/>
      <charset val="1"/>
    </font>
    <font>
      <b/>
      <sz val="11"/>
      <color rgb="FF996633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996633"/>
      <name val="Calibri"/>
      <family val="2"/>
      <charset val="1"/>
    </font>
    <font>
      <b/>
      <sz val="42"/>
      <color rgb="FF8064A2"/>
      <name val="Cambria"/>
      <family val="2"/>
      <charset val="1"/>
    </font>
    <font>
      <b/>
      <sz val="11"/>
      <color rgb="FF3333CC"/>
      <name val="Calibri"/>
      <family val="2"/>
      <charset val="1"/>
    </font>
    <font>
      <b/>
      <sz val="11"/>
      <color rgb="FF595959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800080"/>
      <name val="Calibri"/>
      <family val="2"/>
      <charset val="1"/>
    </font>
    <font>
      <sz val="14"/>
      <color rgb="FF404040"/>
      <name val="Calibri"/>
      <family val="2"/>
      <charset val="1"/>
    </font>
    <font>
      <sz val="11"/>
      <color rgb="FF663300"/>
      <name val="Calibri"/>
      <family val="2"/>
      <charset val="1"/>
    </font>
    <font>
      <sz val="10"/>
      <name val="Courier New"/>
      <family val="3"/>
      <charset val="1"/>
    </font>
    <font>
      <sz val="11"/>
      <color rgb="FF404040"/>
      <name val="Cambria"/>
      <family val="2"/>
      <charset val="1"/>
    </font>
    <font>
      <sz val="10"/>
      <name val="Times New Roman"/>
      <family val="1"/>
      <charset val="1"/>
    </font>
    <font>
      <b/>
      <sz val="13"/>
      <color rgb="FF8064A2"/>
      <name val="Cambria"/>
      <family val="2"/>
      <charset val="1"/>
    </font>
    <font>
      <b/>
      <sz val="11"/>
      <color rgb="FF404040"/>
      <name val="Calibri"/>
      <family val="2"/>
      <charset val="1"/>
    </font>
    <font>
      <sz val="12"/>
      <color rgb="FF404040"/>
      <name val="Cambria"/>
      <family val="2"/>
      <charset val="1"/>
    </font>
    <font>
      <b/>
      <sz val="11"/>
      <color rgb="FF424242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i/>
      <sz val="11"/>
      <color rgb="FF8064A2"/>
      <name val="Calibri"/>
      <family val="2"/>
      <charset val="1"/>
    </font>
    <font>
      <b/>
      <sz val="15"/>
      <color rgb="FF3333CC"/>
      <name val="Calibri"/>
      <family val="2"/>
      <charset val="1"/>
    </font>
    <font>
      <b/>
      <sz val="13"/>
      <color rgb="FF3333CC"/>
      <name val="Calibri"/>
      <family val="2"/>
      <charset val="1"/>
    </font>
    <font>
      <b/>
      <sz val="18"/>
      <color rgb="FF3333CC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4"/>
      <color rgb="FF000000"/>
      <name val="Arial"/>
      <family val="2"/>
      <charset val="1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  <charset val="1"/>
    </font>
    <font>
      <b/>
      <sz val="16"/>
      <name val="Times New Roman"/>
      <family val="1"/>
      <charset val="1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indexed="10"/>
      <name val="Arial"/>
      <family val="2"/>
    </font>
    <font>
      <b/>
      <sz val="14"/>
      <color indexed="8"/>
      <name val="Arial MT"/>
    </font>
    <font>
      <sz val="14"/>
      <color indexed="8"/>
      <name val="Arial MT"/>
    </font>
    <font>
      <sz val="14"/>
      <name val="Arial MT"/>
    </font>
    <font>
      <sz val="14"/>
      <color indexed="10"/>
      <name val="Arial MT"/>
    </font>
    <font>
      <b/>
      <sz val="14"/>
      <name val="Arial MT"/>
    </font>
    <font>
      <sz val="8"/>
      <name val="Arial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C0"/>
      </patternFill>
    </fill>
    <fill>
      <patternFill patternType="solid">
        <fgColor rgb="FF8064A2"/>
        <bgColor rgb="FF996666"/>
      </patternFill>
    </fill>
    <fill>
      <patternFill patternType="solid">
        <fgColor rgb="FFF79646"/>
        <bgColor rgb="FFFF8080"/>
      </patternFill>
    </fill>
    <fill>
      <patternFill patternType="solid">
        <fgColor rgb="FFC0C0FF"/>
        <bgColor rgb="FFB9CDE5"/>
      </patternFill>
    </fill>
    <fill>
      <patternFill patternType="solid">
        <fgColor rgb="FFCC9CCC"/>
        <bgColor rgb="FFB9AACC"/>
      </patternFill>
    </fill>
    <fill>
      <patternFill patternType="solid">
        <fgColor rgb="FFCCFFCC"/>
        <bgColor rgb="FFE3E3E3"/>
      </patternFill>
    </fill>
    <fill>
      <patternFill patternType="solid">
        <fgColor rgb="FFCC99FF"/>
        <bgColor rgb="FFCC9CCC"/>
      </patternFill>
    </fill>
    <fill>
      <patternFill patternType="solid">
        <fgColor rgb="FFA0E0E0"/>
        <bgColor rgb="FFA6CAF0"/>
      </patternFill>
    </fill>
    <fill>
      <patternFill patternType="solid">
        <fgColor rgb="FFE3E3E3"/>
        <bgColor rgb="FFE0D9E8"/>
      </patternFill>
    </fill>
    <fill>
      <patternFill patternType="solid">
        <fgColor rgb="FFA6CAF0"/>
        <bgColor rgb="FFB9CDE5"/>
      </patternFill>
    </fill>
    <fill>
      <patternFill patternType="solid">
        <fgColor rgb="FFFF8080"/>
        <bgColor rgb="FFF79646"/>
      </patternFill>
    </fill>
    <fill>
      <patternFill patternType="solid">
        <fgColor rgb="FF00FF00"/>
        <bgColor rgb="FF33CCCC"/>
      </patternFill>
    </fill>
    <fill>
      <patternFill patternType="solid">
        <fgColor rgb="FF999933"/>
        <bgColor rgb="FF969696"/>
      </patternFill>
    </fill>
    <fill>
      <patternFill patternType="solid">
        <fgColor rgb="FF0080C0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B0F0"/>
      </patternFill>
    </fill>
    <fill>
      <patternFill patternType="solid">
        <fgColor rgb="FF996633"/>
        <bgColor rgb="FF996666"/>
      </patternFill>
    </fill>
    <fill>
      <patternFill patternType="solid">
        <fgColor rgb="FFDDB9B1"/>
        <bgColor rgb="FFC0C0C0"/>
      </patternFill>
    </fill>
    <fill>
      <patternFill patternType="solid">
        <fgColor rgb="FFB9AACC"/>
        <bgColor rgb="FFCC9CCC"/>
      </patternFill>
    </fill>
    <fill>
      <patternFill patternType="solid">
        <fgColor rgb="FFC0C0C0"/>
        <bgColor rgb="FFB9CDE5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3333CC"/>
      </patternFill>
    </fill>
    <fill>
      <patternFill patternType="solid">
        <fgColor rgb="FFFF0000"/>
        <bgColor rgb="FF800000"/>
      </patternFill>
    </fill>
    <fill>
      <patternFill patternType="solid">
        <fgColor rgb="FF336666"/>
        <bgColor rgb="FF376092"/>
      </patternFill>
    </fill>
    <fill>
      <patternFill patternType="solid">
        <fgColor rgb="FF996666"/>
        <bgColor rgb="FF996633"/>
      </patternFill>
    </fill>
    <fill>
      <patternFill patternType="solid">
        <fgColor rgb="FFFFFF99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FCD5B5"/>
        <bgColor rgb="FFE0D9E8"/>
      </patternFill>
    </fill>
    <fill>
      <patternFill patternType="solid">
        <fgColor rgb="FFE0D9E8"/>
        <bgColor rgb="FFE3E3E3"/>
      </patternFill>
    </fill>
  </fills>
  <borders count="10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tted">
        <color rgb="FF000000"/>
      </bottom>
      <diagonal/>
    </border>
    <border>
      <left style="double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tted">
        <color rgb="FF000000"/>
      </bottom>
      <diagonal/>
    </border>
    <border>
      <left style="double">
        <color rgb="FF000000"/>
      </left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tted">
        <color rgb="FF000000"/>
      </top>
      <bottom style="double">
        <color rgb="FF000000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uble">
        <color auto="1"/>
      </right>
      <top/>
      <bottom style="dotted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/>
      <right/>
      <top/>
      <bottom style="double">
        <color rgb="FF9966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8064A2"/>
      </bottom>
      <diagonal/>
    </border>
    <border>
      <left/>
      <right/>
      <top style="thin">
        <color rgb="FFE46C0A"/>
      </top>
      <bottom style="thin">
        <color rgb="FFE46C0A"/>
      </bottom>
      <diagonal/>
    </border>
    <border>
      <left style="thick">
        <color rgb="FFFFFFFF"/>
      </left>
      <right style="thick">
        <color rgb="FFFFFFFF"/>
      </right>
      <top style="thin">
        <color rgb="FFFFFFFF"/>
      </top>
      <bottom style="thick">
        <color rgb="FFFFFFFF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80C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rgb="FF000000"/>
      </right>
      <top/>
      <bottom style="dotted">
        <color rgb="FF000000"/>
      </bottom>
      <diagonal/>
    </border>
    <border>
      <left style="thin">
        <color auto="1"/>
      </left>
      <right style="thin">
        <color auto="1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double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double">
        <color rgb="FF000000"/>
      </right>
      <top style="dotted">
        <color rgb="FF000000"/>
      </top>
      <bottom/>
      <diagonal/>
    </border>
    <border>
      <left style="thin">
        <color auto="1"/>
      </left>
      <right style="thin">
        <color auto="1"/>
      </right>
      <top style="dotted">
        <color rgb="FF0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rgb="FF000000"/>
      </top>
      <bottom style="dashed">
        <color auto="1"/>
      </bottom>
      <diagonal/>
    </border>
    <border>
      <left style="thin">
        <color auto="1"/>
      </left>
      <right style="thin">
        <color rgb="FF000000"/>
      </right>
      <top style="dotted">
        <color rgb="FF000000"/>
      </top>
      <bottom style="dashed">
        <color auto="1"/>
      </bottom>
      <diagonal/>
    </border>
    <border>
      <left/>
      <right style="double">
        <color rgb="FF000000"/>
      </right>
      <top style="dotted">
        <color rgb="FF000000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rgb="FF000000"/>
      </right>
      <top style="dashed">
        <color auto="1"/>
      </top>
      <bottom style="dashed">
        <color auto="1"/>
      </bottom>
      <diagonal/>
    </border>
    <border>
      <left/>
      <right style="double">
        <color rgb="FF000000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rgb="FF000000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/>
      <right style="double">
        <color rgb="FF000000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rgb="FF000000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/>
      <right style="double">
        <color rgb="FF000000"/>
      </right>
      <top style="dashed">
        <color auto="1"/>
      </top>
      <bottom/>
      <diagonal/>
    </border>
    <border>
      <left/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auto="1"/>
      </left>
      <right style="thin">
        <color auto="1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auto="1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auto="1"/>
      </right>
      <top style="dotted">
        <color rgb="FF000000"/>
      </top>
      <bottom style="dotted">
        <color rgb="FF000000"/>
      </bottom>
      <diagonal/>
    </border>
    <border>
      <left style="double">
        <color auto="1"/>
      </left>
      <right/>
      <top/>
      <bottom style="dotted">
        <color rgb="FF000000"/>
      </bottom>
      <diagonal/>
    </border>
    <border>
      <left style="thin">
        <color auto="1"/>
      </left>
      <right style="thin">
        <color auto="1"/>
      </right>
      <top style="dotted">
        <color rgb="FF000000"/>
      </top>
      <bottom style="double">
        <color auto="1"/>
      </bottom>
      <diagonal/>
    </border>
    <border>
      <left/>
      <right style="double">
        <color rgb="FF000000"/>
      </right>
      <top style="dotted">
        <color rgb="FF000000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tted">
        <color rgb="FF000000"/>
      </top>
      <bottom style="double">
        <color auto="1"/>
      </bottom>
      <diagonal/>
    </border>
    <border>
      <left style="thin">
        <color auto="1"/>
      </left>
      <right style="thin">
        <color rgb="FF000000"/>
      </right>
      <top style="dotted">
        <color rgb="FF000000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tted">
        <color rgb="FF000000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tted">
        <color rgb="FF000000"/>
      </top>
      <bottom style="dotted">
        <color rgb="FF000000"/>
      </bottom>
      <diagonal/>
    </border>
    <border>
      <left style="double">
        <color auto="1"/>
      </left>
      <right/>
      <top style="dotted">
        <color rgb="FF000000"/>
      </top>
      <bottom style="dashed">
        <color auto="1"/>
      </bottom>
      <diagonal/>
    </border>
    <border>
      <left style="double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auto="1"/>
      </left>
      <right style="thin">
        <color auto="1"/>
      </right>
      <top style="dotted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tted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 style="double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rgb="FF000000"/>
      </right>
      <top/>
      <bottom style="dotted">
        <color auto="1"/>
      </bottom>
      <diagonal/>
    </border>
    <border>
      <left/>
      <right style="double">
        <color rgb="FF000000"/>
      </right>
      <top/>
      <bottom style="dotted">
        <color auto="1"/>
      </bottom>
      <diagonal/>
    </border>
    <border>
      <left style="double">
        <color auto="1"/>
      </left>
      <right/>
      <top style="dashed">
        <color auto="1"/>
      </top>
      <bottom/>
      <diagonal/>
    </border>
    <border>
      <left style="double">
        <color rgb="FF000000"/>
      </left>
      <right/>
      <top style="dotted">
        <color rgb="FF000000"/>
      </top>
      <bottom style="double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auto="1"/>
      </left>
      <right style="double">
        <color auto="1"/>
      </right>
      <top/>
      <bottom style="dotted">
        <color rgb="FF000000"/>
      </bottom>
      <diagonal/>
    </border>
    <border>
      <left style="double">
        <color auto="1"/>
      </left>
      <right style="thin">
        <color auto="1"/>
      </right>
      <top/>
      <bottom style="dotted">
        <color rgb="FF000000"/>
      </bottom>
      <diagonal/>
    </border>
    <border>
      <left/>
      <right style="double">
        <color rgb="FF000000"/>
      </right>
      <top style="dotted">
        <color rgb="FF000000"/>
      </top>
      <bottom style="dotted">
        <color auto="1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</borders>
  <cellStyleXfs count="625">
    <xf numFmtId="164" fontId="0" fillId="0" borderId="0"/>
    <xf numFmtId="166" fontId="1" fillId="0" borderId="0" applyFont="0" applyFill="0" applyBorder="0" applyAlignment="0" applyProtection="0"/>
    <xf numFmtId="164" fontId="14" fillId="8" borderId="0" applyNumberFormat="0" applyBorder="0" applyProtection="0"/>
    <xf numFmtId="164" fontId="2" fillId="0" borderId="0" applyNumberFormat="0" applyBorder="0" applyProtection="0"/>
    <xf numFmtId="164" fontId="3" fillId="2" borderId="0" applyNumberFormat="0" applyBorder="0" applyProtection="0"/>
    <xf numFmtId="164" fontId="3" fillId="3" borderId="0" applyNumberFormat="0" applyBorder="0" applyProtection="0"/>
    <xf numFmtId="164" fontId="2" fillId="4" borderId="0" applyNumberFormat="0" applyBorder="0" applyProtection="0"/>
    <xf numFmtId="164" fontId="4" fillId="5" borderId="0" applyNumberFormat="0" applyBorder="0" applyProtection="0"/>
    <xf numFmtId="165" fontId="5" fillId="0" borderId="0" applyBorder="0" applyProtection="0"/>
    <xf numFmtId="164" fontId="6" fillId="6" borderId="0" applyNumberFormat="0" applyBorder="0" applyProtection="0"/>
    <xf numFmtId="171" fontId="1" fillId="0" borderId="0" applyFont="0" applyBorder="0" applyProtection="0"/>
    <xf numFmtId="165" fontId="1" fillId="0" borderId="0" applyFont="0" applyBorder="0" applyProtection="0"/>
    <xf numFmtId="165" fontId="1" fillId="0" borderId="0" applyFont="0" applyBorder="0" applyProtection="0"/>
    <xf numFmtId="164" fontId="7" fillId="0" borderId="0" applyNumberFormat="0" applyBorder="0" applyProtection="0"/>
    <xf numFmtId="164" fontId="8" fillId="7" borderId="0" applyNumberFormat="0" applyBorder="0" applyProtection="0"/>
    <xf numFmtId="164" fontId="9" fillId="0" borderId="0" applyNumberFormat="0" applyBorder="0" applyProtection="0"/>
    <xf numFmtId="164" fontId="10" fillId="0" borderId="0" applyNumberFormat="0" applyBorder="0" applyProtection="0"/>
    <xf numFmtId="164" fontId="1" fillId="0" borderId="0" applyNumberFormat="0" applyFont="0" applyBorder="0" applyProtection="0"/>
    <xf numFmtId="164" fontId="11" fillId="0" borderId="0" applyNumberFormat="0" applyBorder="0" applyProtection="0"/>
    <xf numFmtId="165" fontId="1" fillId="0" borderId="0" applyFont="0" applyBorder="0" applyProtection="0"/>
    <xf numFmtId="165" fontId="1" fillId="0" borderId="0" applyFont="0" applyBorder="0" applyProtection="0"/>
    <xf numFmtId="165" fontId="12" fillId="0" borderId="0" applyBorder="0" applyProtection="0"/>
    <xf numFmtId="165" fontId="1" fillId="0" borderId="0" applyFont="0" applyBorder="0" applyProtection="0"/>
    <xf numFmtId="165" fontId="5" fillId="0" borderId="0" applyBorder="0" applyProtection="0"/>
    <xf numFmtId="165" fontId="13" fillId="0" borderId="0" applyBorder="0" applyProtection="0"/>
    <xf numFmtId="165" fontId="12" fillId="0" borderId="0" applyBorder="0" applyProtection="0"/>
    <xf numFmtId="172" fontId="5" fillId="0" borderId="0" applyBorder="0" applyProtection="0"/>
    <xf numFmtId="0" fontId="13" fillId="0" borderId="0" applyBorder="0" applyProtection="0"/>
    <xf numFmtId="0" fontId="12" fillId="0" borderId="0" applyBorder="0" applyProtection="0"/>
    <xf numFmtId="0" fontId="12" fillId="0" borderId="0" applyBorder="0" applyProtection="0"/>
    <xf numFmtId="169" fontId="13" fillId="0" borderId="0" applyBorder="0" applyProtection="0"/>
    <xf numFmtId="0" fontId="12" fillId="0" borderId="0" applyBorder="0" applyProtection="0"/>
    <xf numFmtId="0" fontId="12" fillId="0" borderId="0" applyBorder="0" applyProtection="0"/>
    <xf numFmtId="164" fontId="15" fillId="0" borderId="0" applyNumberFormat="0" applyBorder="0" applyProtection="0"/>
    <xf numFmtId="0" fontId="5" fillId="0" borderId="0" applyBorder="0" applyProtection="0"/>
    <xf numFmtId="0" fontId="12" fillId="0" borderId="0" applyBorder="0" applyProtection="0"/>
    <xf numFmtId="0" fontId="5" fillId="0" borderId="0" applyBorder="0" applyProtection="0"/>
    <xf numFmtId="164" fontId="16" fillId="8" borderId="1" applyNumberFormat="0" applyProtection="0"/>
    <xf numFmtId="9" fontId="1" fillId="0" borderId="0" applyFont="0" applyBorder="0" applyProtection="0"/>
    <xf numFmtId="9" fontId="12" fillId="0" borderId="0" applyBorder="0" applyProtection="0"/>
    <xf numFmtId="9" fontId="1" fillId="0" borderId="0" applyFont="0" applyBorder="0" applyProtection="0"/>
    <xf numFmtId="9" fontId="5" fillId="0" borderId="0" applyBorder="0" applyProtection="0"/>
    <xf numFmtId="9" fontId="1" fillId="0" borderId="0" applyFont="0" applyBorder="0" applyProtection="0"/>
    <xf numFmtId="164" fontId="1" fillId="0" borderId="0" applyNumberFormat="0" applyFont="0" applyBorder="0" applyProtection="0"/>
    <xf numFmtId="164" fontId="1" fillId="0" borderId="0" applyNumberFormat="0" applyFont="0" applyBorder="0" applyProtection="0"/>
    <xf numFmtId="164" fontId="4" fillId="0" borderId="0" applyNumberFormat="0" applyBorder="0" applyProtection="0"/>
    <xf numFmtId="0" fontId="22" fillId="0" borderId="0"/>
    <xf numFmtId="0" fontId="23" fillId="0" borderId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0" fontId="22" fillId="0" borderId="0"/>
    <xf numFmtId="175" fontId="23" fillId="0" borderId="0" applyBorder="0" applyProtection="0"/>
    <xf numFmtId="0" fontId="24" fillId="0" borderId="0"/>
    <xf numFmtId="175" fontId="23" fillId="0" borderId="0" applyBorder="0" applyProtection="0"/>
    <xf numFmtId="9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0" fontId="23" fillId="11" borderId="22"/>
    <xf numFmtId="0" fontId="23" fillId="12" borderId="22"/>
    <xf numFmtId="0" fontId="24" fillId="13" borderId="0" applyBorder="0" applyProtection="0"/>
    <xf numFmtId="0" fontId="24" fillId="13" borderId="0" applyBorder="0" applyProtection="0"/>
    <xf numFmtId="0" fontId="24" fillId="13" borderId="0" applyBorder="0" applyProtection="0"/>
    <xf numFmtId="0" fontId="24" fillId="14" borderId="0" applyBorder="0" applyProtection="0"/>
    <xf numFmtId="0" fontId="24" fillId="14" borderId="0" applyBorder="0" applyProtection="0"/>
    <xf numFmtId="0" fontId="24" fillId="14" borderId="0" applyBorder="0" applyProtection="0"/>
    <xf numFmtId="0" fontId="24" fillId="15" borderId="0" applyBorder="0" applyProtection="0"/>
    <xf numFmtId="0" fontId="24" fillId="15" borderId="0" applyBorder="0" applyProtection="0"/>
    <xf numFmtId="0" fontId="24" fillId="15" borderId="0" applyBorder="0" applyProtection="0"/>
    <xf numFmtId="0" fontId="24" fillId="16" borderId="0" applyBorder="0" applyProtection="0"/>
    <xf numFmtId="0" fontId="24" fillId="16" borderId="0" applyBorder="0" applyProtection="0"/>
    <xf numFmtId="0" fontId="24" fillId="16" borderId="0" applyBorder="0" applyProtection="0"/>
    <xf numFmtId="0" fontId="24" fillId="17" borderId="0" applyBorder="0" applyProtection="0"/>
    <xf numFmtId="0" fontId="24" fillId="17" borderId="0" applyBorder="0" applyProtection="0"/>
    <xf numFmtId="0" fontId="24" fillId="17" borderId="0" applyBorder="0" applyProtection="0"/>
    <xf numFmtId="0" fontId="24" fillId="18" borderId="0" applyBorder="0" applyProtection="0"/>
    <xf numFmtId="0" fontId="24" fillId="18" borderId="0" applyBorder="0" applyProtection="0"/>
    <xf numFmtId="0" fontId="24" fillId="18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20" borderId="0" applyBorder="0" applyProtection="0"/>
    <xf numFmtId="0" fontId="24" fillId="20" borderId="0" applyBorder="0" applyProtection="0"/>
    <xf numFmtId="0" fontId="24" fillId="20" borderId="0" applyBorder="0" applyProtection="0"/>
    <xf numFmtId="0" fontId="24" fillId="21" borderId="0" applyBorder="0" applyProtection="0"/>
    <xf numFmtId="0" fontId="24" fillId="21" borderId="0" applyBorder="0" applyProtection="0"/>
    <xf numFmtId="0" fontId="24" fillId="21" borderId="0" applyBorder="0" applyProtection="0"/>
    <xf numFmtId="0" fontId="24" fillId="16" borderId="0" applyBorder="0" applyProtection="0"/>
    <xf numFmtId="0" fontId="24" fillId="16" borderId="0" applyBorder="0" applyProtection="0"/>
    <xf numFmtId="0" fontId="24" fillId="16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22" borderId="0" applyBorder="0" applyProtection="0"/>
    <xf numFmtId="0" fontId="24" fillId="22" borderId="0" applyBorder="0" applyProtection="0"/>
    <xf numFmtId="0" fontId="24" fillId="22" borderId="0" applyBorder="0" applyProtection="0"/>
    <xf numFmtId="0" fontId="25" fillId="23" borderId="0" applyBorder="0" applyProtection="0"/>
    <xf numFmtId="0" fontId="25" fillId="23" borderId="0" applyBorder="0" applyProtection="0"/>
    <xf numFmtId="0" fontId="25" fillId="23" borderId="0" applyBorder="0" applyProtection="0"/>
    <xf numFmtId="0" fontId="25" fillId="20" borderId="0" applyBorder="0" applyProtection="0"/>
    <xf numFmtId="0" fontId="25" fillId="20" borderId="0" applyBorder="0" applyProtection="0"/>
    <xf numFmtId="0" fontId="25" fillId="20" borderId="0" applyBorder="0" applyProtection="0"/>
    <xf numFmtId="0" fontId="25" fillId="21" borderId="0" applyBorder="0" applyProtection="0"/>
    <xf numFmtId="0" fontId="25" fillId="21" borderId="0" applyBorder="0" applyProtection="0"/>
    <xf numFmtId="0" fontId="25" fillId="21" borderId="0" applyBorder="0" applyProtection="0"/>
    <xf numFmtId="0" fontId="25" fillId="24" borderId="0" applyBorder="0" applyProtection="0"/>
    <xf numFmtId="0" fontId="25" fillId="24" borderId="0" applyBorder="0" applyProtection="0"/>
    <xf numFmtId="0" fontId="25" fillId="24" borderId="0" applyBorder="0" applyProtection="0"/>
    <xf numFmtId="0" fontId="25" fillId="25" borderId="0" applyBorder="0" applyProtection="0"/>
    <xf numFmtId="0" fontId="25" fillId="25" borderId="0" applyBorder="0" applyProtection="0"/>
    <xf numFmtId="0" fontId="25" fillId="25" borderId="0" applyBorder="0" applyProtection="0"/>
    <xf numFmtId="0" fontId="25" fillId="26" borderId="0" applyBorder="0" applyProtection="0"/>
    <xf numFmtId="0" fontId="25" fillId="26" borderId="0" applyBorder="0" applyProtection="0"/>
    <xf numFmtId="0" fontId="25" fillId="26" borderId="0" applyBorder="0" applyProtection="0"/>
    <xf numFmtId="0" fontId="26" fillId="0" borderId="0" applyBorder="0" applyProtection="0">
      <alignment horizontal="left" wrapText="1"/>
    </xf>
    <xf numFmtId="0" fontId="23" fillId="27" borderId="22"/>
    <xf numFmtId="0" fontId="23" fillId="28" borderId="22"/>
    <xf numFmtId="0" fontId="27" fillId="15" borderId="0" applyBorder="0" applyProtection="0"/>
    <xf numFmtId="0" fontId="27" fillId="15" borderId="0" applyBorder="0" applyProtection="0"/>
    <xf numFmtId="0" fontId="27" fillId="15" borderId="0" applyBorder="0" applyProtection="0"/>
    <xf numFmtId="0" fontId="28" fillId="29" borderId="1" applyProtection="0"/>
    <xf numFmtId="0" fontId="28" fillId="29" borderId="1" applyProtection="0"/>
    <xf numFmtId="0" fontId="28" fillId="29" borderId="1" applyProtection="0"/>
    <xf numFmtId="0" fontId="28" fillId="29" borderId="1" applyProtection="0"/>
    <xf numFmtId="0" fontId="29" fillId="30" borderId="23" applyProtection="0"/>
    <xf numFmtId="0" fontId="29" fillId="30" borderId="23" applyProtection="0"/>
    <xf numFmtId="0" fontId="29" fillId="30" borderId="23" applyProtection="0"/>
    <xf numFmtId="0" fontId="29" fillId="30" borderId="23" applyProtection="0"/>
    <xf numFmtId="0" fontId="30" fillId="0" borderId="24" applyProtection="0"/>
    <xf numFmtId="0" fontId="30" fillId="0" borderId="24" applyProtection="0"/>
    <xf numFmtId="0" fontId="30" fillId="0" borderId="24" applyProtection="0"/>
    <xf numFmtId="0" fontId="30" fillId="0" borderId="24" applyProtection="0"/>
    <xf numFmtId="177" fontId="23" fillId="0" borderId="0" applyBorder="0" applyProtection="0"/>
    <xf numFmtId="0" fontId="31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3" fillId="0" borderId="0" applyProtection="0">
      <alignment horizontal="left"/>
    </xf>
    <xf numFmtId="0" fontId="25" fillId="31" borderId="0" applyBorder="0" applyProtection="0"/>
    <xf numFmtId="0" fontId="25" fillId="31" borderId="0" applyBorder="0" applyProtection="0"/>
    <xf numFmtId="0" fontId="25" fillId="31" borderId="0" applyBorder="0" applyProtection="0"/>
    <xf numFmtId="0" fontId="25" fillId="32" borderId="0" applyBorder="0" applyProtection="0"/>
    <xf numFmtId="0" fontId="25" fillId="32" borderId="0" applyBorder="0" applyProtection="0"/>
    <xf numFmtId="0" fontId="25" fillId="32" borderId="0" applyBorder="0" applyProtection="0"/>
    <xf numFmtId="0" fontId="25" fillId="33" borderId="0" applyBorder="0" applyProtection="0"/>
    <xf numFmtId="0" fontId="25" fillId="33" borderId="0" applyBorder="0" applyProtection="0"/>
    <xf numFmtId="0" fontId="25" fillId="33" borderId="0" applyBorder="0" applyProtection="0"/>
    <xf numFmtId="0" fontId="25" fillId="24" borderId="0" applyBorder="0" applyProtection="0"/>
    <xf numFmtId="0" fontId="25" fillId="24" borderId="0" applyBorder="0" applyProtection="0"/>
    <xf numFmtId="0" fontId="25" fillId="24" borderId="0" applyBorder="0" applyProtection="0"/>
    <xf numFmtId="0" fontId="25" fillId="25" borderId="0" applyBorder="0" applyProtection="0"/>
    <xf numFmtId="0" fontId="25" fillId="25" borderId="0" applyBorder="0" applyProtection="0"/>
    <xf numFmtId="0" fontId="25" fillId="25" borderId="0" applyBorder="0" applyProtection="0"/>
    <xf numFmtId="0" fontId="25" fillId="34" borderId="0" applyBorder="0" applyProtection="0"/>
    <xf numFmtId="0" fontId="25" fillId="34" borderId="0" applyBorder="0" applyProtection="0"/>
    <xf numFmtId="0" fontId="25" fillId="34" borderId="0" applyBorder="0" applyProtection="0"/>
    <xf numFmtId="0" fontId="34" fillId="18" borderId="1" applyProtection="0"/>
    <xf numFmtId="0" fontId="34" fillId="18" borderId="1" applyProtection="0"/>
    <xf numFmtId="0" fontId="34" fillId="18" borderId="1" applyProtection="0"/>
    <xf numFmtId="0" fontId="34" fillId="18" borderId="1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0" fontId="35" fillId="14" borderId="0" applyBorder="0" applyProtection="0"/>
    <xf numFmtId="0" fontId="35" fillId="14" borderId="0" applyBorder="0" applyProtection="0"/>
    <xf numFmtId="0" fontId="35" fillId="14" borderId="0" applyBorder="0" applyProtection="0"/>
    <xf numFmtId="0" fontId="36" fillId="0" borderId="0" applyBorder="0" applyProtection="0">
      <alignment horizontal="left" vertical="center"/>
    </xf>
    <xf numFmtId="179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80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80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80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80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79" fontId="23" fillId="0" borderId="0" applyBorder="0" applyProtection="0"/>
    <xf numFmtId="180" fontId="23" fillId="0" borderId="0" applyBorder="0" applyProtection="0"/>
    <xf numFmtId="175" fontId="23" fillId="0" borderId="0" applyBorder="0" applyProtection="0"/>
    <xf numFmtId="175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81" fontId="23" fillId="0" borderId="0" applyBorder="0" applyProtection="0"/>
    <xf numFmtId="181" fontId="23" fillId="0" borderId="0" applyBorder="0" applyProtection="0"/>
    <xf numFmtId="181" fontId="23" fillId="0" borderId="0" applyBorder="0" applyProtection="0"/>
    <xf numFmtId="181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0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5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4" fontId="23" fillId="0" borderId="0" applyBorder="0" applyProtection="0"/>
    <xf numFmtId="177" fontId="23" fillId="0" borderId="0" applyBorder="0" applyProtection="0"/>
    <xf numFmtId="177" fontId="23" fillId="0" borderId="0" applyBorder="0" applyProtection="0"/>
    <xf numFmtId="177" fontId="23" fillId="0" borderId="0" applyBorder="0" applyProtection="0"/>
    <xf numFmtId="177" fontId="23" fillId="0" borderId="0" applyBorder="0" applyProtection="0"/>
    <xf numFmtId="177" fontId="23" fillId="0" borderId="0" applyBorder="0" applyProtection="0"/>
    <xf numFmtId="182" fontId="23" fillId="0" borderId="0" applyBorder="0" applyProtection="0"/>
    <xf numFmtId="0" fontId="37" fillId="35" borderId="0" applyBorder="0" applyProtection="0"/>
    <xf numFmtId="0" fontId="37" fillId="35" borderId="0" applyBorder="0" applyProtection="0"/>
    <xf numFmtId="0" fontId="37" fillId="35" borderId="0" applyBorder="0" applyProtection="0"/>
    <xf numFmtId="0" fontId="24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173" fontId="38" fillId="0" borderId="0"/>
    <xf numFmtId="0" fontId="39" fillId="0" borderId="0" applyBorder="0" applyProtection="0">
      <alignment horizontal="center"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40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3" fillId="36" borderId="25" applyProtection="0"/>
    <xf numFmtId="0" fontId="23" fillId="36" borderId="25" applyProtection="0"/>
    <xf numFmtId="0" fontId="23" fillId="36" borderId="25" applyProtection="0"/>
    <xf numFmtId="0" fontId="23" fillId="36" borderId="25" applyProtection="0"/>
    <xf numFmtId="9" fontId="41" fillId="0" borderId="0" applyBorder="0" applyProtection="0">
      <alignment horizontal="center" vertical="center"/>
    </xf>
    <xf numFmtId="3" fontId="33" fillId="0" borderId="26" applyProtection="0">
      <alignment horizontal="center"/>
    </xf>
    <xf numFmtId="0" fontId="42" fillId="37" borderId="27" applyProtection="0">
      <alignment horizontal="left" vertical="center"/>
    </xf>
    <xf numFmtId="1" fontId="43" fillId="37" borderId="27">
      <alignment horizontal="center" vertical="center"/>
    </xf>
    <xf numFmtId="0" fontId="23" fillId="38" borderId="28"/>
    <xf numFmtId="0" fontId="33" fillId="0" borderId="0" applyBorder="0" applyProtection="0">
      <alignment horizontal="center" wrapText="1"/>
    </xf>
    <xf numFmtId="0" fontId="44" fillId="29" borderId="29" applyProtection="0"/>
    <xf numFmtId="0" fontId="44" fillId="29" borderId="29" applyProtection="0"/>
    <xf numFmtId="0" fontId="44" fillId="29" borderId="29" applyProtection="0"/>
    <xf numFmtId="0" fontId="44" fillId="29" borderId="29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7" fillId="0" borderId="0" applyBorder="0" applyProtection="0">
      <alignment vertical="center"/>
    </xf>
    <xf numFmtId="0" fontId="48" fillId="0" borderId="30" applyProtection="0"/>
    <xf numFmtId="0" fontId="48" fillId="0" borderId="30" applyProtection="0"/>
    <xf numFmtId="0" fontId="48" fillId="0" borderId="30" applyProtection="0"/>
    <xf numFmtId="0" fontId="48" fillId="0" borderId="30" applyProtection="0"/>
    <xf numFmtId="0" fontId="49" fillId="0" borderId="31" applyProtection="0"/>
    <xf numFmtId="0" fontId="49" fillId="0" borderId="31" applyProtection="0"/>
    <xf numFmtId="0" fontId="49" fillId="0" borderId="31" applyProtection="0"/>
    <xf numFmtId="0" fontId="49" fillId="0" borderId="31" applyProtection="0"/>
    <xf numFmtId="0" fontId="33" fillId="0" borderId="0" applyProtection="0">
      <alignment vertical="center"/>
    </xf>
    <xf numFmtId="0" fontId="32" fillId="0" borderId="32" applyProtection="0"/>
    <xf numFmtId="0" fontId="32" fillId="0" borderId="32" applyProtection="0"/>
    <xf numFmtId="0" fontId="32" fillId="0" borderId="32" applyProtection="0"/>
    <xf numFmtId="0" fontId="32" fillId="0" borderId="32" applyProtection="0"/>
    <xf numFmtId="0" fontId="33" fillId="0" borderId="0" applyProtection="0">
      <alignment horizontal="center" vertical="center" wrapText="1"/>
    </xf>
    <xf numFmtId="0" fontId="50" fillId="0" borderId="0" applyBorder="0" applyProtection="0"/>
    <xf numFmtId="0" fontId="50" fillId="0" borderId="0" applyBorder="0" applyProtection="0"/>
    <xf numFmtId="0" fontId="50" fillId="0" borderId="0" applyBorder="0" applyProtection="0"/>
    <xf numFmtId="0" fontId="31" fillId="0" borderId="0" applyBorder="0" applyProtection="0">
      <alignment vertical="center"/>
    </xf>
    <xf numFmtId="0" fontId="51" fillId="0" borderId="33" applyProtection="0"/>
    <xf numFmtId="0" fontId="51" fillId="0" borderId="33" applyProtection="0"/>
    <xf numFmtId="0" fontId="51" fillId="0" borderId="33" applyProtection="0"/>
    <xf numFmtId="0" fontId="51" fillId="0" borderId="33" applyProtection="0"/>
    <xf numFmtId="183" fontId="5" fillId="0" borderId="0"/>
  </cellStyleXfs>
  <cellXfs count="368">
    <xf numFmtId="164" fontId="0" fillId="0" borderId="0" xfId="0"/>
    <xf numFmtId="165" fontId="18" fillId="0" borderId="0" xfId="12" applyFont="1" applyFill="1" applyAlignment="1">
      <alignment vertical="center"/>
    </xf>
    <xf numFmtId="164" fontId="18" fillId="0" borderId="0" xfId="0" applyFont="1" applyAlignment="1">
      <alignment vertical="center"/>
    </xf>
    <xf numFmtId="164" fontId="18" fillId="0" borderId="0" xfId="0" applyFont="1" applyAlignment="1" applyProtection="1">
      <alignment vertical="center"/>
    </xf>
    <xf numFmtId="164" fontId="17" fillId="0" borderId="0" xfId="0" applyFont="1" applyAlignment="1" applyProtection="1">
      <alignment vertical="center"/>
    </xf>
    <xf numFmtId="165" fontId="17" fillId="0" borderId="0" xfId="12" applyFont="1" applyFill="1" applyAlignment="1">
      <alignment vertical="center"/>
    </xf>
    <xf numFmtId="166" fontId="17" fillId="0" borderId="0" xfId="1" applyFont="1" applyFill="1" applyAlignment="1">
      <alignment horizontal="right" vertical="center"/>
    </xf>
    <xf numFmtId="164" fontId="19" fillId="0" borderId="0" xfId="0" applyFont="1" applyAlignment="1" applyProtection="1">
      <alignment vertical="center"/>
    </xf>
    <xf numFmtId="0" fontId="18" fillId="0" borderId="0" xfId="0" applyNumberFormat="1" applyFont="1" applyAlignment="1">
      <alignment vertical="center"/>
    </xf>
    <xf numFmtId="165" fontId="18" fillId="0" borderId="0" xfId="12" applyFont="1" applyFill="1" applyAlignment="1">
      <alignment vertical="center" wrapText="1"/>
    </xf>
    <xf numFmtId="0" fontId="17" fillId="0" borderId="0" xfId="0" applyNumberFormat="1" applyFont="1" applyAlignment="1">
      <alignment vertical="center"/>
    </xf>
    <xf numFmtId="0" fontId="17" fillId="0" borderId="0" xfId="0" applyNumberFormat="1" applyFont="1" applyFill="1" applyAlignment="1">
      <alignment horizontal="center" vertical="center"/>
    </xf>
    <xf numFmtId="4" fontId="17" fillId="0" borderId="0" xfId="0" applyNumberFormat="1" applyFont="1" applyFill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164" fontId="17" fillId="9" borderId="2" xfId="0" applyFont="1" applyFill="1" applyBorder="1" applyAlignment="1" applyProtection="1">
      <alignment horizontal="center" vertical="center"/>
    </xf>
    <xf numFmtId="164" fontId="17" fillId="9" borderId="3" xfId="0" applyFont="1" applyFill="1" applyBorder="1" applyAlignment="1" applyProtection="1">
      <alignment horizontal="center" vertical="center"/>
    </xf>
    <xf numFmtId="165" fontId="17" fillId="9" borderId="3" xfId="12" applyFont="1" applyFill="1" applyBorder="1" applyAlignment="1">
      <alignment horizontal="center" vertical="center"/>
    </xf>
    <xf numFmtId="166" fontId="17" fillId="9" borderId="4" xfId="1" applyFont="1" applyFill="1" applyBorder="1" applyAlignment="1">
      <alignment horizontal="center" vertical="center"/>
    </xf>
    <xf numFmtId="167" fontId="18" fillId="0" borderId="5" xfId="0" applyNumberFormat="1" applyFont="1" applyBorder="1" applyAlignment="1">
      <alignment horizontal="right" vertical="center" wrapText="1"/>
    </xf>
    <xf numFmtId="0" fontId="18" fillId="0" borderId="6" xfId="0" applyNumberFormat="1" applyFont="1" applyBorder="1" applyAlignment="1">
      <alignment vertical="center" wrapText="1"/>
    </xf>
    <xf numFmtId="4" fontId="18" fillId="0" borderId="6" xfId="0" applyNumberFormat="1" applyFont="1" applyBorder="1" applyAlignment="1">
      <alignment horizontal="right" vertical="center" wrapText="1"/>
    </xf>
    <xf numFmtId="0" fontId="18" fillId="0" borderId="6" xfId="0" applyNumberFormat="1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vertical="center" wrapText="1"/>
    </xf>
    <xf numFmtId="166" fontId="17" fillId="0" borderId="7" xfId="1" applyFont="1" applyBorder="1" applyAlignment="1">
      <alignment vertical="center" wrapText="1"/>
    </xf>
    <xf numFmtId="1" fontId="17" fillId="0" borderId="8" xfId="0" applyNumberFormat="1" applyFont="1" applyBorder="1" applyAlignment="1">
      <alignment horizontal="right" vertical="center" wrapText="1"/>
    </xf>
    <xf numFmtId="0" fontId="17" fillId="0" borderId="9" xfId="0" applyNumberFormat="1" applyFont="1" applyBorder="1" applyAlignment="1">
      <alignment vertical="center" wrapText="1"/>
    </xf>
    <xf numFmtId="4" fontId="18" fillId="0" borderId="9" xfId="0" applyNumberFormat="1" applyFont="1" applyBorder="1" applyAlignment="1">
      <alignment horizontal="right" vertical="center" wrapText="1"/>
    </xf>
    <xf numFmtId="0" fontId="18" fillId="0" borderId="9" xfId="0" applyNumberFormat="1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vertical="center" wrapText="1"/>
    </xf>
    <xf numFmtId="166" fontId="17" fillId="0" borderId="10" xfId="1" applyFont="1" applyBorder="1" applyAlignment="1">
      <alignment vertical="center" wrapText="1"/>
    </xf>
    <xf numFmtId="167" fontId="18" fillId="0" borderId="8" xfId="0" applyNumberFormat="1" applyFont="1" applyBorder="1" applyAlignment="1">
      <alignment horizontal="right" vertical="center" wrapText="1"/>
    </xf>
    <xf numFmtId="164" fontId="18" fillId="0" borderId="9" xfId="0" applyFont="1" applyBorder="1" applyAlignment="1">
      <alignment vertical="center"/>
    </xf>
    <xf numFmtId="0" fontId="18" fillId="0" borderId="9" xfId="0" applyNumberFormat="1" applyFont="1" applyBorder="1" applyAlignment="1">
      <alignment vertical="center" wrapText="1"/>
    </xf>
    <xf numFmtId="164" fontId="18" fillId="0" borderId="9" xfId="0" applyFont="1" applyBorder="1" applyAlignment="1">
      <alignment vertical="center" wrapText="1"/>
    </xf>
    <xf numFmtId="167" fontId="17" fillId="0" borderId="8" xfId="0" applyNumberFormat="1" applyFont="1" applyBorder="1" applyAlignment="1">
      <alignment horizontal="right" vertical="center" wrapText="1"/>
    </xf>
    <xf numFmtId="165" fontId="18" fillId="0" borderId="9" xfId="27" applyNumberFormat="1" applyFont="1" applyFill="1" applyBorder="1" applyAlignment="1">
      <alignment vertical="center" wrapText="1"/>
    </xf>
    <xf numFmtId="165" fontId="17" fillId="0" borderId="9" xfId="12" applyFont="1" applyFill="1" applyBorder="1" applyAlignment="1">
      <alignment vertical="center"/>
    </xf>
    <xf numFmtId="165" fontId="18" fillId="0" borderId="9" xfId="12" applyFont="1" applyFill="1" applyBorder="1" applyAlignment="1">
      <alignment vertical="center"/>
    </xf>
    <xf numFmtId="1" fontId="17" fillId="0" borderId="11" xfId="0" applyNumberFormat="1" applyFont="1" applyBorder="1" applyAlignment="1">
      <alignment horizontal="right" vertical="center" wrapText="1"/>
    </xf>
    <xf numFmtId="0" fontId="17" fillId="0" borderId="12" xfId="0" applyNumberFormat="1" applyFont="1" applyBorder="1" applyAlignment="1">
      <alignment vertical="center" wrapText="1"/>
    </xf>
    <xf numFmtId="4" fontId="18" fillId="0" borderId="12" xfId="0" applyNumberFormat="1" applyFont="1" applyBorder="1" applyAlignment="1">
      <alignment horizontal="right" vertical="center" wrapText="1"/>
    </xf>
    <xf numFmtId="0" fontId="18" fillId="0" borderId="12" xfId="0" applyNumberFormat="1" applyFont="1" applyBorder="1" applyAlignment="1">
      <alignment horizontal="center" vertical="center" wrapText="1"/>
    </xf>
    <xf numFmtId="166" fontId="17" fillId="0" borderId="13" xfId="1" applyFont="1" applyBorder="1" applyAlignment="1">
      <alignment vertical="center" wrapText="1"/>
    </xf>
    <xf numFmtId="1" fontId="17" fillId="0" borderId="9" xfId="0" applyNumberFormat="1" applyFont="1" applyBorder="1" applyAlignment="1">
      <alignment vertical="center" wrapText="1"/>
    </xf>
    <xf numFmtId="167" fontId="18" fillId="0" borderId="14" xfId="0" applyNumberFormat="1" applyFont="1" applyBorder="1" applyAlignment="1">
      <alignment horizontal="right" vertical="center" wrapText="1"/>
    </xf>
    <xf numFmtId="0" fontId="18" fillId="0" borderId="15" xfId="0" applyNumberFormat="1" applyFont="1" applyBorder="1" applyAlignment="1">
      <alignment vertical="center" wrapText="1"/>
    </xf>
    <xf numFmtId="4" fontId="18" fillId="0" borderId="15" xfId="0" applyNumberFormat="1" applyFont="1" applyBorder="1" applyAlignment="1">
      <alignment horizontal="right" vertical="center" wrapText="1"/>
    </xf>
    <xf numFmtId="0" fontId="18" fillId="0" borderId="15" xfId="0" applyNumberFormat="1" applyFont="1" applyBorder="1" applyAlignment="1">
      <alignment horizontal="center" vertical="center" wrapText="1"/>
    </xf>
    <xf numFmtId="4" fontId="18" fillId="0" borderId="15" xfId="0" applyNumberFormat="1" applyFont="1" applyBorder="1" applyAlignment="1">
      <alignment vertical="center" wrapText="1"/>
    </xf>
    <xf numFmtId="166" fontId="17" fillId="0" borderId="16" xfId="1" applyFont="1" applyBorder="1" applyAlignment="1">
      <alignment vertical="center" wrapText="1"/>
    </xf>
    <xf numFmtId="164" fontId="17" fillId="9" borderId="2" xfId="0" applyFont="1" applyFill="1" applyBorder="1" applyAlignment="1" applyProtection="1">
      <alignment horizontal="center" vertical="center" wrapText="1"/>
    </xf>
    <xf numFmtId="164" fontId="17" fillId="9" borderId="3" xfId="0" applyFont="1" applyFill="1" applyBorder="1" applyAlignment="1" applyProtection="1">
      <alignment horizontal="left" vertical="center" wrapText="1"/>
    </xf>
    <xf numFmtId="165" fontId="17" fillId="9" borderId="3" xfId="12" applyFont="1" applyFill="1" applyBorder="1" applyAlignment="1">
      <alignment horizontal="center" vertical="center" wrapText="1"/>
    </xf>
    <xf numFmtId="164" fontId="17" fillId="9" borderId="3" xfId="0" applyFont="1" applyFill="1" applyBorder="1" applyAlignment="1" applyProtection="1">
      <alignment horizontal="center" vertical="center" wrapText="1"/>
    </xf>
    <xf numFmtId="166" fontId="17" fillId="9" borderId="4" xfId="1" applyFont="1" applyFill="1" applyBorder="1" applyAlignment="1">
      <alignment horizontal="center" vertical="center" wrapText="1"/>
    </xf>
    <xf numFmtId="164" fontId="17" fillId="9" borderId="3" xfId="0" applyFont="1" applyFill="1" applyBorder="1" applyAlignment="1" applyProtection="1">
      <alignment horizontal="left" vertical="center"/>
    </xf>
    <xf numFmtId="165" fontId="17" fillId="9" borderId="3" xfId="19" applyFont="1" applyFill="1" applyBorder="1" applyAlignment="1">
      <alignment horizontal="center" vertical="center"/>
    </xf>
    <xf numFmtId="170" fontId="18" fillId="9" borderId="2" xfId="33" applyNumberFormat="1" applyFont="1" applyFill="1" applyBorder="1" applyAlignment="1">
      <alignment vertical="center"/>
    </xf>
    <xf numFmtId="164" fontId="17" fillId="9" borderId="3" xfId="33" applyFont="1" applyFill="1" applyBorder="1" applyAlignment="1">
      <alignment horizontal="left" vertical="center"/>
    </xf>
    <xf numFmtId="165" fontId="17" fillId="9" borderId="3" xfId="22" applyFont="1" applyFill="1" applyBorder="1" applyAlignment="1">
      <alignment vertical="center"/>
    </xf>
    <xf numFmtId="10" fontId="18" fillId="9" borderId="3" xfId="38" applyNumberFormat="1" applyFont="1" applyFill="1" applyBorder="1" applyAlignment="1">
      <alignment vertical="center" wrapText="1"/>
    </xf>
    <xf numFmtId="165" fontId="18" fillId="9" borderId="3" xfId="22" applyFont="1" applyFill="1" applyBorder="1" applyAlignment="1">
      <alignment vertical="center"/>
    </xf>
    <xf numFmtId="166" fontId="17" fillId="9" borderId="4" xfId="1" applyFont="1" applyFill="1" applyBorder="1" applyAlignment="1">
      <alignment vertical="center"/>
    </xf>
    <xf numFmtId="170" fontId="18" fillId="0" borderId="2" xfId="33" applyNumberFormat="1" applyFont="1" applyFill="1" applyBorder="1" applyAlignment="1">
      <alignment vertical="center"/>
    </xf>
    <xf numFmtId="164" fontId="17" fillId="0" borderId="3" xfId="33" applyFont="1" applyFill="1" applyBorder="1" applyAlignment="1">
      <alignment horizontal="left" vertical="center"/>
    </xf>
    <xf numFmtId="165" fontId="17" fillId="0" borderId="3" xfId="22" applyFont="1" applyFill="1" applyBorder="1" applyAlignment="1">
      <alignment vertical="center"/>
    </xf>
    <xf numFmtId="10" fontId="18" fillId="0" borderId="3" xfId="38" applyNumberFormat="1" applyFont="1" applyFill="1" applyBorder="1" applyAlignment="1">
      <alignment vertical="center" wrapText="1"/>
    </xf>
    <xf numFmtId="165" fontId="18" fillId="0" borderId="3" xfId="22" applyFont="1" applyFill="1" applyBorder="1" applyAlignment="1">
      <alignment vertical="center"/>
    </xf>
    <xf numFmtId="166" fontId="17" fillId="0" borderId="4" xfId="1" applyFont="1" applyFill="1" applyBorder="1" applyAlignment="1">
      <alignment vertical="center"/>
    </xf>
    <xf numFmtId="10" fontId="18" fillId="9" borderId="3" xfId="38" applyNumberFormat="1" applyFont="1" applyFill="1" applyBorder="1" applyAlignment="1">
      <alignment horizontal="center" vertical="center" wrapText="1"/>
    </xf>
    <xf numFmtId="164" fontId="18" fillId="0" borderId="2" xfId="0" applyFont="1" applyBorder="1" applyAlignment="1">
      <alignment vertical="center" wrapText="1"/>
    </xf>
    <xf numFmtId="164" fontId="17" fillId="0" borderId="3" xfId="0" applyFont="1" applyBorder="1" applyAlignment="1">
      <alignment vertical="center" wrapText="1"/>
    </xf>
    <xf numFmtId="165" fontId="17" fillId="0" borderId="3" xfId="24" applyFont="1" applyFill="1" applyBorder="1" applyAlignment="1">
      <alignment vertical="center" wrapText="1"/>
    </xf>
    <xf numFmtId="10" fontId="18" fillId="0" borderId="3" xfId="0" applyNumberFormat="1" applyFont="1" applyBorder="1" applyAlignment="1">
      <alignment vertical="center" wrapText="1"/>
    </xf>
    <xf numFmtId="165" fontId="18" fillId="0" borderId="3" xfId="24" applyFont="1" applyFill="1" applyBorder="1" applyAlignment="1">
      <alignment vertical="center" wrapText="1"/>
    </xf>
    <xf numFmtId="166" fontId="17" fillId="0" borderId="4" xfId="1" applyFont="1" applyFill="1" applyBorder="1" applyAlignment="1">
      <alignment vertical="center" wrapText="1"/>
    </xf>
    <xf numFmtId="164" fontId="18" fillId="9" borderId="2" xfId="0" applyFont="1" applyFill="1" applyBorder="1" applyAlignment="1">
      <alignment vertical="center" wrapText="1"/>
    </xf>
    <xf numFmtId="164" fontId="17" fillId="9" borderId="3" xfId="0" applyFont="1" applyFill="1" applyBorder="1" applyAlignment="1">
      <alignment vertical="center" wrapText="1"/>
    </xf>
    <xf numFmtId="10" fontId="18" fillId="9" borderId="3" xfId="0" applyNumberFormat="1" applyFont="1" applyFill="1" applyBorder="1" applyAlignment="1">
      <alignment horizontal="right" vertical="center" wrapText="1"/>
    </xf>
    <xf numFmtId="165" fontId="18" fillId="9" borderId="3" xfId="24" applyFont="1" applyFill="1" applyBorder="1" applyAlignment="1">
      <alignment vertical="center" wrapText="1"/>
    </xf>
    <xf numFmtId="166" fontId="17" fillId="9" borderId="4" xfId="1" applyFont="1" applyFill="1" applyBorder="1" applyAlignment="1">
      <alignment vertical="center" wrapText="1"/>
    </xf>
    <xf numFmtId="170" fontId="17" fillId="9" borderId="3" xfId="33" applyNumberFormat="1" applyFont="1" applyFill="1" applyBorder="1" applyAlignment="1">
      <alignment vertical="center" wrapText="1"/>
    </xf>
    <xf numFmtId="170" fontId="18" fillId="0" borderId="0" xfId="33" applyNumberFormat="1" applyFont="1" applyFill="1" applyAlignment="1">
      <alignment vertical="center"/>
    </xf>
    <xf numFmtId="164" fontId="18" fillId="0" borderId="0" xfId="33" applyFont="1" applyFill="1" applyAlignment="1">
      <alignment horizontal="left" vertical="center"/>
    </xf>
    <xf numFmtId="165" fontId="18" fillId="0" borderId="0" xfId="22" applyFont="1" applyFill="1" applyAlignment="1">
      <alignment vertical="center"/>
    </xf>
    <xf numFmtId="166" fontId="18" fillId="0" borderId="0" xfId="1" applyFont="1" applyFill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1" applyFont="1" applyAlignment="1">
      <alignment vertical="center"/>
    </xf>
    <xf numFmtId="167" fontId="18" fillId="0" borderId="0" xfId="0" applyNumberFormat="1" applyFont="1" applyAlignment="1">
      <alignment horizontal="right" vertical="center"/>
    </xf>
    <xf numFmtId="164" fontId="18" fillId="0" borderId="0" xfId="0" applyFont="1" applyAlignment="1">
      <alignment horizontal="right" vertical="center"/>
    </xf>
    <xf numFmtId="164" fontId="18" fillId="0" borderId="0" xfId="0" applyFont="1" applyAlignment="1">
      <alignment horizontal="center" vertical="center"/>
    </xf>
    <xf numFmtId="0" fontId="21" fillId="0" borderId="19" xfId="46" applyFont="1" applyBorder="1" applyAlignment="1">
      <alignment vertical="center" wrapText="1"/>
    </xf>
    <xf numFmtId="175" fontId="21" fillId="10" borderId="19" xfId="52" applyFont="1" applyFill="1" applyBorder="1" applyAlignment="1" applyProtection="1">
      <alignment horizontal="center" vertical="center" wrapText="1"/>
    </xf>
    <xf numFmtId="0" fontId="21" fillId="0" borderId="19" xfId="46" applyFont="1" applyBorder="1" applyAlignment="1">
      <alignment horizontal="center" vertical="center" wrapText="1"/>
    </xf>
    <xf numFmtId="175" fontId="21" fillId="0" borderId="19" xfId="52" applyFont="1" applyBorder="1" applyAlignment="1" applyProtection="1">
      <alignment vertical="center" wrapText="1"/>
    </xf>
    <xf numFmtId="167" fontId="17" fillId="0" borderId="11" xfId="0" applyNumberFormat="1" applyFont="1" applyBorder="1" applyAlignment="1">
      <alignment horizontal="right" vertical="center" wrapText="1"/>
    </xf>
    <xf numFmtId="167" fontId="18" fillId="0" borderId="11" xfId="0" applyNumberFormat="1" applyFont="1" applyBorder="1" applyAlignment="1">
      <alignment horizontal="right" vertical="center" wrapText="1"/>
    </xf>
    <xf numFmtId="164" fontId="20" fillId="0" borderId="17" xfId="0" applyFont="1" applyBorder="1" applyAlignment="1">
      <alignment horizontal="right" vertical="center"/>
    </xf>
    <xf numFmtId="164" fontId="21" fillId="0" borderId="17" xfId="0" applyFont="1" applyBorder="1" applyAlignment="1">
      <alignment horizontal="right" vertical="center"/>
    </xf>
    <xf numFmtId="164" fontId="21" fillId="0" borderId="34" xfId="0" applyFont="1" applyBorder="1" applyAlignment="1">
      <alignment horizontal="right" vertical="center"/>
    </xf>
    <xf numFmtId="166" fontId="17" fillId="0" borderId="35" xfId="1" applyFont="1" applyBorder="1" applyAlignment="1">
      <alignment vertical="center" wrapText="1"/>
    </xf>
    <xf numFmtId="164" fontId="18" fillId="0" borderId="12" xfId="0" applyFont="1" applyBorder="1" applyAlignment="1">
      <alignment vertical="center" wrapText="1"/>
    </xf>
    <xf numFmtId="165" fontId="18" fillId="0" borderId="12" xfId="27" applyNumberFormat="1" applyFont="1" applyFill="1" applyBorder="1" applyAlignment="1">
      <alignment vertical="center" wrapText="1"/>
    </xf>
    <xf numFmtId="4" fontId="18" fillId="0" borderId="12" xfId="0" applyNumberFormat="1" applyFont="1" applyBorder="1" applyAlignment="1">
      <alignment vertical="center" wrapText="1"/>
    </xf>
    <xf numFmtId="164" fontId="18" fillId="0" borderId="15" xfId="0" applyFont="1" applyBorder="1" applyAlignment="1">
      <alignment vertical="center" wrapText="1"/>
    </xf>
    <xf numFmtId="165" fontId="18" fillId="0" borderId="15" xfId="27" applyNumberFormat="1" applyFont="1" applyFill="1" applyBorder="1" applyAlignment="1">
      <alignment vertical="center" wrapText="1"/>
    </xf>
    <xf numFmtId="4" fontId="18" fillId="0" borderId="37" xfId="0" applyNumberFormat="1" applyFont="1" applyBorder="1" applyAlignment="1">
      <alignment horizontal="right" vertical="center" wrapText="1"/>
    </xf>
    <xf numFmtId="164" fontId="17" fillId="0" borderId="9" xfId="0" applyFont="1" applyBorder="1" applyAlignment="1">
      <alignment vertical="center" wrapText="1"/>
    </xf>
    <xf numFmtId="0" fontId="18" fillId="0" borderId="37" xfId="0" applyNumberFormat="1" applyFont="1" applyBorder="1" applyAlignment="1">
      <alignment horizontal="center" vertical="center" wrapText="1"/>
    </xf>
    <xf numFmtId="165" fontId="18" fillId="0" borderId="37" xfId="27" applyNumberFormat="1" applyFont="1" applyFill="1" applyBorder="1" applyAlignment="1">
      <alignment vertical="center" wrapText="1"/>
    </xf>
    <xf numFmtId="4" fontId="18" fillId="0" borderId="37" xfId="0" applyNumberFormat="1" applyFont="1" applyBorder="1" applyAlignment="1">
      <alignment vertical="center" wrapText="1"/>
    </xf>
    <xf numFmtId="166" fontId="17" fillId="0" borderId="39" xfId="1" applyFont="1" applyBorder="1" applyAlignment="1">
      <alignment vertical="center" wrapText="1"/>
    </xf>
    <xf numFmtId="164" fontId="17" fillId="0" borderId="12" xfId="0" applyFont="1" applyBorder="1" applyAlignment="1">
      <alignment vertical="center" wrapText="1"/>
    </xf>
    <xf numFmtId="2" fontId="17" fillId="0" borderId="8" xfId="0" applyNumberFormat="1" applyFont="1" applyBorder="1" applyAlignment="1">
      <alignment horizontal="right" vertical="center" wrapText="1"/>
    </xf>
    <xf numFmtId="164" fontId="20" fillId="0" borderId="40" xfId="0" applyFont="1" applyBorder="1" applyAlignment="1">
      <alignment horizontal="left" vertical="center"/>
    </xf>
    <xf numFmtId="164" fontId="20" fillId="0" borderId="19" xfId="0" applyFont="1" applyBorder="1" applyAlignment="1">
      <alignment horizontal="left" vertical="center"/>
    </xf>
    <xf numFmtId="164" fontId="54" fillId="0" borderId="19" xfId="0" applyFont="1" applyFill="1" applyBorder="1" applyAlignment="1">
      <alignment vertical="center" wrapText="1"/>
    </xf>
    <xf numFmtId="164" fontId="21" fillId="0" borderId="19" xfId="0" applyFont="1" applyBorder="1" applyAlignment="1">
      <alignment horizontal="left" vertical="center"/>
    </xf>
    <xf numFmtId="166" fontId="55" fillId="0" borderId="41" xfId="1" applyFont="1" applyBorder="1" applyAlignment="1" applyProtection="1">
      <alignment horizontal="left" vertical="center"/>
    </xf>
    <xf numFmtId="164" fontId="55" fillId="0" borderId="41" xfId="0" applyFont="1" applyBorder="1" applyAlignment="1">
      <alignment horizontal="center" vertical="center"/>
    </xf>
    <xf numFmtId="166" fontId="55" fillId="0" borderId="42" xfId="1" applyFont="1" applyBorder="1" applyAlignment="1" applyProtection="1">
      <alignment horizontal="right" vertical="center"/>
    </xf>
    <xf numFmtId="166" fontId="17" fillId="0" borderId="43" xfId="1" applyFont="1" applyBorder="1" applyAlignment="1">
      <alignment vertical="center" wrapText="1"/>
    </xf>
    <xf numFmtId="166" fontId="20" fillId="0" borderId="44" xfId="1" applyFont="1" applyBorder="1" applyAlignment="1" applyProtection="1">
      <alignment horizontal="left" vertical="center"/>
    </xf>
    <xf numFmtId="164" fontId="20" fillId="0" borderId="44" xfId="0" applyFont="1" applyBorder="1" applyAlignment="1">
      <alignment horizontal="center" vertical="center"/>
    </xf>
    <xf numFmtId="166" fontId="20" fillId="0" borderId="45" xfId="1" applyFont="1" applyBorder="1" applyAlignment="1" applyProtection="1">
      <alignment horizontal="right" vertical="center"/>
    </xf>
    <xf numFmtId="166" fontId="17" fillId="0" borderId="46" xfId="1" applyFont="1" applyBorder="1" applyAlignment="1">
      <alignment vertical="center" wrapText="1"/>
    </xf>
    <xf numFmtId="4" fontId="18" fillId="0" borderId="45" xfId="0" applyNumberFormat="1" applyFont="1" applyBorder="1" applyAlignment="1">
      <alignment horizontal="right" vertical="center" wrapText="1"/>
    </xf>
    <xf numFmtId="164" fontId="21" fillId="0" borderId="44" xfId="0" applyFont="1" applyBorder="1" applyAlignment="1">
      <alignment horizontal="center" vertical="center"/>
    </xf>
    <xf numFmtId="166" fontId="21" fillId="0" borderId="44" xfId="1" applyFont="1" applyBorder="1" applyAlignment="1" applyProtection="1">
      <alignment horizontal="left" vertical="center"/>
    </xf>
    <xf numFmtId="166" fontId="21" fillId="0" borderId="45" xfId="1" applyFont="1" applyBorder="1" applyAlignment="1" applyProtection="1">
      <alignment horizontal="right" vertical="center"/>
    </xf>
    <xf numFmtId="166" fontId="21" fillId="0" borderId="44" xfId="1" applyFont="1" applyBorder="1" applyAlignment="1" applyProtection="1">
      <alignment horizontal="right" vertical="center"/>
    </xf>
    <xf numFmtId="164" fontId="21" fillId="0" borderId="20" xfId="0" applyFont="1" applyBorder="1" applyAlignment="1">
      <alignment horizontal="left" vertical="center"/>
    </xf>
    <xf numFmtId="4" fontId="18" fillId="0" borderId="47" xfId="0" applyNumberFormat="1" applyFont="1" applyBorder="1" applyAlignment="1">
      <alignment horizontal="right" vertical="center" wrapText="1"/>
    </xf>
    <xf numFmtId="164" fontId="21" fillId="0" borderId="48" xfId="0" applyFont="1" applyBorder="1" applyAlignment="1">
      <alignment horizontal="center" vertical="center"/>
    </xf>
    <xf numFmtId="166" fontId="21" fillId="0" borderId="47" xfId="1" applyFont="1" applyBorder="1" applyAlignment="1" applyProtection="1">
      <alignment horizontal="right" vertical="center"/>
    </xf>
    <xf numFmtId="166" fontId="17" fillId="0" borderId="49" xfId="1" applyFont="1" applyBorder="1" applyAlignment="1">
      <alignment vertical="center" wrapText="1"/>
    </xf>
    <xf numFmtId="164" fontId="21" fillId="0" borderId="50" xfId="0" applyFont="1" applyBorder="1" applyAlignment="1">
      <alignment horizontal="left" vertical="center"/>
    </xf>
    <xf numFmtId="4" fontId="18" fillId="0" borderId="51" xfId="0" applyNumberFormat="1" applyFont="1" applyBorder="1" applyAlignment="1">
      <alignment horizontal="right" vertical="center" wrapText="1"/>
    </xf>
    <xf numFmtId="164" fontId="21" fillId="0" borderId="52" xfId="0" applyFont="1" applyBorder="1" applyAlignment="1">
      <alignment horizontal="center" vertical="center"/>
    </xf>
    <xf numFmtId="166" fontId="21" fillId="0" borderId="52" xfId="1" applyFont="1" applyBorder="1" applyAlignment="1" applyProtection="1">
      <alignment horizontal="right" vertical="center"/>
    </xf>
    <xf numFmtId="166" fontId="21" fillId="0" borderId="51" xfId="1" applyFont="1" applyBorder="1" applyAlignment="1" applyProtection="1">
      <alignment horizontal="right" vertical="center"/>
    </xf>
    <xf numFmtId="166" fontId="17" fillId="0" borderId="53" xfId="1" applyFont="1" applyBorder="1" applyAlignment="1">
      <alignment vertical="center" wrapText="1"/>
    </xf>
    <xf numFmtId="164" fontId="21" fillId="0" borderId="55" xfId="0" applyFont="1" applyBorder="1" applyAlignment="1">
      <alignment horizontal="right" vertical="center"/>
    </xf>
    <xf numFmtId="164" fontId="21" fillId="0" borderId="56" xfId="0" applyFont="1" applyBorder="1" applyAlignment="1">
      <alignment horizontal="left" vertical="center"/>
    </xf>
    <xf numFmtId="4" fontId="18" fillId="0" borderId="57" xfId="0" applyNumberFormat="1" applyFont="1" applyBorder="1" applyAlignment="1">
      <alignment horizontal="right" vertical="center" wrapText="1"/>
    </xf>
    <xf numFmtId="164" fontId="21" fillId="0" borderId="56" xfId="0" applyFont="1" applyBorder="1" applyAlignment="1">
      <alignment horizontal="center" vertical="center"/>
    </xf>
    <xf numFmtId="166" fontId="21" fillId="0" borderId="56" xfId="1" applyFont="1" applyBorder="1" applyAlignment="1" applyProtection="1">
      <alignment horizontal="right" vertical="center"/>
    </xf>
    <xf numFmtId="166" fontId="21" fillId="0" borderId="57" xfId="1" applyFont="1" applyBorder="1" applyAlignment="1" applyProtection="1">
      <alignment horizontal="right" vertical="center"/>
    </xf>
    <xf numFmtId="166" fontId="17" fillId="0" borderId="54" xfId="1" applyFont="1" applyBorder="1" applyAlignment="1">
      <alignment vertical="center" wrapText="1"/>
    </xf>
    <xf numFmtId="164" fontId="53" fillId="0" borderId="55" xfId="0" applyFont="1" applyBorder="1" applyAlignment="1">
      <alignment horizontal="right" vertical="center"/>
    </xf>
    <xf numFmtId="164" fontId="53" fillId="0" borderId="56" xfId="0" applyFont="1" applyBorder="1" applyAlignment="1">
      <alignment horizontal="left" vertical="center" wrapText="1"/>
    </xf>
    <xf numFmtId="164" fontId="55" fillId="0" borderId="56" xfId="0" applyFont="1" applyBorder="1" applyAlignment="1">
      <alignment horizontal="center" vertical="center"/>
    </xf>
    <xf numFmtId="166" fontId="55" fillId="0" borderId="56" xfId="1" applyFont="1" applyBorder="1" applyAlignment="1" applyProtection="1">
      <alignment horizontal="right" vertical="center"/>
    </xf>
    <xf numFmtId="164" fontId="53" fillId="0" borderId="56" xfId="0" applyFont="1" applyBorder="1" applyAlignment="1">
      <alignment horizontal="left" vertical="center"/>
    </xf>
    <xf numFmtId="164" fontId="20" fillId="0" borderId="58" xfId="0" applyFont="1" applyBorder="1" applyAlignment="1">
      <alignment horizontal="right" vertical="center"/>
    </xf>
    <xf numFmtId="164" fontId="20" fillId="0" borderId="56" xfId="0" applyFont="1" applyBorder="1" applyAlignment="1">
      <alignment horizontal="left" vertical="center"/>
    </xf>
    <xf numFmtId="166" fontId="20" fillId="0" borderId="56" xfId="1" applyFont="1" applyBorder="1" applyAlignment="1" applyProtection="1">
      <alignment horizontal="right" vertical="center"/>
    </xf>
    <xf numFmtId="164" fontId="20" fillId="0" borderId="56" xfId="0" applyFont="1" applyBorder="1" applyAlignment="1">
      <alignment horizontal="center" vertical="center"/>
    </xf>
    <xf numFmtId="164" fontId="21" fillId="0" borderId="58" xfId="0" applyFont="1" applyBorder="1" applyAlignment="1">
      <alignment horizontal="right" vertical="center"/>
    </xf>
    <xf numFmtId="164" fontId="54" fillId="0" borderId="56" xfId="0" applyFont="1" applyFill="1" applyBorder="1" applyAlignment="1">
      <alignment vertical="center" wrapText="1"/>
    </xf>
    <xf numFmtId="166" fontId="52" fillId="0" borderId="56" xfId="1" applyFont="1" applyBorder="1" applyAlignment="1" applyProtection="1">
      <alignment horizontal="right" vertical="center"/>
    </xf>
    <xf numFmtId="164" fontId="20" fillId="0" borderId="56" xfId="0" applyFont="1" applyBorder="1" applyAlignment="1">
      <alignment horizontal="left" vertical="center" wrapText="1"/>
    </xf>
    <xf numFmtId="164" fontId="20" fillId="0" borderId="55" xfId="0" applyFont="1" applyBorder="1" applyAlignment="1">
      <alignment horizontal="right" vertical="center"/>
    </xf>
    <xf numFmtId="166" fontId="20" fillId="0" borderId="57" xfId="1" applyFont="1" applyBorder="1" applyAlignment="1" applyProtection="1">
      <alignment horizontal="right" vertical="center"/>
    </xf>
    <xf numFmtId="164" fontId="56" fillId="0" borderId="56" xfId="0" applyFont="1" applyFill="1" applyBorder="1" applyAlignment="1">
      <alignment vertical="center" wrapText="1"/>
    </xf>
    <xf numFmtId="166" fontId="21" fillId="0" borderId="59" xfId="1" applyFont="1" applyBorder="1" applyAlignment="1" applyProtection="1">
      <alignment horizontal="right" vertical="center"/>
    </xf>
    <xf numFmtId="166" fontId="21" fillId="0" borderId="36" xfId="1" applyFont="1" applyBorder="1" applyAlignment="1" applyProtection="1">
      <alignment horizontal="right" vertical="center"/>
    </xf>
    <xf numFmtId="166" fontId="17" fillId="0" borderId="62" xfId="1" applyFont="1" applyBorder="1" applyAlignment="1">
      <alignment vertical="center" wrapText="1"/>
    </xf>
    <xf numFmtId="164" fontId="20" fillId="0" borderId="63" xfId="0" applyFont="1" applyBorder="1" applyAlignment="1">
      <alignment horizontal="right" vertical="center"/>
    </xf>
    <xf numFmtId="164" fontId="20" fillId="0" borderId="61" xfId="0" applyFont="1" applyBorder="1" applyAlignment="1">
      <alignment horizontal="left" vertical="center"/>
    </xf>
    <xf numFmtId="166" fontId="20" fillId="0" borderId="61" xfId="1" applyFont="1" applyBorder="1" applyAlignment="1" applyProtection="1">
      <alignment horizontal="right" vertical="center"/>
    </xf>
    <xf numFmtId="164" fontId="20" fillId="0" borderId="61" xfId="0" applyFont="1" applyBorder="1" applyAlignment="1">
      <alignment horizontal="center" vertical="center"/>
    </xf>
    <xf numFmtId="166" fontId="21" fillId="0" borderId="64" xfId="1" applyFont="1" applyBorder="1" applyAlignment="1" applyProtection="1">
      <alignment horizontal="right" vertical="center"/>
    </xf>
    <xf numFmtId="164" fontId="21" fillId="0" borderId="40" xfId="0" applyFont="1" applyBorder="1" applyAlignment="1">
      <alignment vertical="center" wrapText="1"/>
    </xf>
    <xf numFmtId="4" fontId="52" fillId="0" borderId="40" xfId="0" applyNumberFormat="1" applyFont="1" applyBorder="1" applyAlignment="1">
      <alignment vertical="center"/>
    </xf>
    <xf numFmtId="164" fontId="52" fillId="0" borderId="40" xfId="0" applyFont="1" applyBorder="1" applyAlignment="1">
      <alignment horizontal="center" vertical="center"/>
    </xf>
    <xf numFmtId="4" fontId="52" fillId="0" borderId="40" xfId="0" applyNumberFormat="1" applyFont="1" applyBorder="1" applyAlignment="1">
      <alignment horizontal="right" vertical="center"/>
    </xf>
    <xf numFmtId="164" fontId="52" fillId="0" borderId="19" xfId="0" applyFont="1" applyBorder="1" applyAlignment="1">
      <alignment horizontal="left" vertical="center"/>
    </xf>
    <xf numFmtId="4" fontId="52" fillId="0" borderId="19" xfId="0" applyNumberFormat="1" applyFont="1" applyBorder="1" applyAlignment="1">
      <alignment vertical="center"/>
    </xf>
    <xf numFmtId="164" fontId="52" fillId="0" borderId="19" xfId="0" applyFont="1" applyBorder="1" applyAlignment="1">
      <alignment horizontal="center" vertical="center"/>
    </xf>
    <xf numFmtId="4" fontId="52" fillId="0" borderId="19" xfId="0" applyNumberFormat="1" applyFont="1" applyBorder="1" applyAlignment="1">
      <alignment horizontal="right" vertical="center"/>
    </xf>
    <xf numFmtId="164" fontId="55" fillId="0" borderId="65" xfId="0" applyFont="1" applyBorder="1" applyAlignment="1">
      <alignment horizontal="right" vertical="center"/>
    </xf>
    <xf numFmtId="175" fontId="21" fillId="10" borderId="56" xfId="52" applyFont="1" applyFill="1" applyBorder="1" applyAlignment="1" applyProtection="1">
      <alignment horizontal="center" vertical="center" wrapText="1"/>
    </xf>
    <xf numFmtId="0" fontId="21" fillId="0" borderId="56" xfId="46" applyFont="1" applyBorder="1" applyAlignment="1">
      <alignment horizontal="center" vertical="center" wrapText="1"/>
    </xf>
    <xf numFmtId="175" fontId="21" fillId="0" borderId="56" xfId="52" applyFont="1" applyBorder="1" applyAlignment="1" applyProtection="1">
      <alignment vertical="center" wrapText="1"/>
    </xf>
    <xf numFmtId="175" fontId="21" fillId="0" borderId="56" xfId="52" applyFont="1" applyBorder="1" applyAlignment="1" applyProtection="1">
      <alignment horizontal="right" vertical="center" wrapText="1"/>
    </xf>
    <xf numFmtId="164" fontId="21" fillId="0" borderId="56" xfId="0" applyFont="1" applyBorder="1" applyAlignment="1">
      <alignment horizontal="left" vertical="center" wrapText="1"/>
    </xf>
    <xf numFmtId="174" fontId="57" fillId="0" borderId="66" xfId="306" applyFont="1" applyBorder="1" applyAlignment="1" applyProtection="1">
      <alignment vertical="center"/>
    </xf>
    <xf numFmtId="174" fontId="57" fillId="0" borderId="66" xfId="306" applyFont="1" applyBorder="1" applyProtection="1"/>
    <xf numFmtId="164" fontId="20" fillId="0" borderId="60" xfId="0" applyFont="1" applyBorder="1" applyAlignment="1">
      <alignment horizontal="right" vertical="center"/>
    </xf>
    <xf numFmtId="164" fontId="20" fillId="0" borderId="36" xfId="0" applyFont="1" applyBorder="1" applyAlignment="1">
      <alignment horizontal="left" vertical="center" wrapText="1"/>
    </xf>
    <xf numFmtId="166" fontId="20" fillId="0" borderId="36" xfId="1" applyFont="1" applyBorder="1" applyAlignment="1" applyProtection="1">
      <alignment horizontal="right" vertical="center"/>
    </xf>
    <xf numFmtId="164" fontId="20" fillId="0" borderId="36" xfId="0" applyFont="1" applyBorder="1" applyAlignment="1">
      <alignment horizontal="center" vertical="center"/>
    </xf>
    <xf numFmtId="164" fontId="21" fillId="0" borderId="67" xfId="0" applyFont="1" applyBorder="1" applyAlignment="1">
      <alignment horizontal="right" vertical="center"/>
    </xf>
    <xf numFmtId="164" fontId="21" fillId="0" borderId="41" xfId="0" applyFont="1" applyBorder="1" applyAlignment="1">
      <alignment horizontal="left" vertical="center"/>
    </xf>
    <xf numFmtId="166" fontId="21" fillId="0" borderId="41" xfId="1" applyFont="1" applyBorder="1" applyAlignment="1" applyProtection="1">
      <alignment horizontal="right" vertical="center"/>
    </xf>
    <xf numFmtId="164" fontId="21" fillId="0" borderId="41" xfId="0" applyFont="1" applyBorder="1" applyAlignment="1">
      <alignment horizontal="center" vertical="center"/>
    </xf>
    <xf numFmtId="176" fontId="58" fillId="0" borderId="68" xfId="0" applyNumberFormat="1" applyFont="1" applyBorder="1" applyAlignment="1">
      <alignment vertical="center" wrapText="1"/>
    </xf>
    <xf numFmtId="176" fontId="58" fillId="0" borderId="69" xfId="0" applyNumberFormat="1" applyFont="1" applyBorder="1" applyAlignment="1">
      <alignment vertical="center" wrapText="1"/>
    </xf>
    <xf numFmtId="164" fontId="58" fillId="0" borderId="69" xfId="0" applyFont="1" applyBorder="1" applyAlignment="1">
      <alignment vertical="center" wrapText="1"/>
    </xf>
    <xf numFmtId="184" fontId="59" fillId="0" borderId="70" xfId="48" applyNumberFormat="1" applyFont="1" applyBorder="1" applyAlignment="1" applyProtection="1">
      <alignment vertical="center" wrapText="1"/>
    </xf>
    <xf numFmtId="176" fontId="58" fillId="0" borderId="71" xfId="0" applyNumberFormat="1" applyFont="1" applyBorder="1" applyAlignment="1">
      <alignment vertical="center" wrapText="1"/>
    </xf>
    <xf numFmtId="176" fontId="58" fillId="0" borderId="72" xfId="0" applyNumberFormat="1" applyFont="1" applyBorder="1" applyAlignment="1">
      <alignment vertical="center" wrapText="1"/>
    </xf>
    <xf numFmtId="10" fontId="58" fillId="0" borderId="72" xfId="0" applyNumberFormat="1" applyFont="1" applyBorder="1" applyAlignment="1">
      <alignment vertical="center" wrapText="1"/>
    </xf>
    <xf numFmtId="164" fontId="58" fillId="0" borderId="72" xfId="0" applyFont="1" applyBorder="1" applyAlignment="1">
      <alignment vertical="center" wrapText="1"/>
    </xf>
    <xf numFmtId="184" fontId="59" fillId="0" borderId="73" xfId="48" applyNumberFormat="1" applyFont="1" applyBorder="1" applyAlignment="1" applyProtection="1">
      <alignment vertical="center" wrapText="1"/>
    </xf>
    <xf numFmtId="167" fontId="55" fillId="0" borderId="71" xfId="0" applyNumberFormat="1" applyFont="1" applyBorder="1" applyAlignment="1">
      <alignment horizontal="right" vertical="center" wrapText="1"/>
    </xf>
    <xf numFmtId="10" fontId="55" fillId="0" borderId="72" xfId="0" applyNumberFormat="1" applyFont="1" applyBorder="1" applyAlignment="1">
      <alignment vertical="center" wrapText="1"/>
    </xf>
    <xf numFmtId="164" fontId="55" fillId="0" borderId="72" xfId="0" applyFont="1" applyBorder="1" applyAlignment="1">
      <alignment vertical="center" wrapText="1"/>
    </xf>
    <xf numFmtId="184" fontId="53" fillId="0" borderId="73" xfId="48" applyNumberFormat="1" applyFont="1" applyFill="1" applyBorder="1" applyAlignment="1" applyProtection="1">
      <alignment vertical="center" wrapText="1"/>
    </xf>
    <xf numFmtId="166" fontId="55" fillId="0" borderId="41" xfId="1" applyFont="1" applyBorder="1" applyAlignment="1" applyProtection="1">
      <alignment horizontal="right" vertical="center"/>
    </xf>
    <xf numFmtId="166" fontId="52" fillId="0" borderId="44" xfId="1" applyFont="1" applyBorder="1" applyAlignment="1" applyProtection="1">
      <alignment horizontal="right" vertical="center"/>
    </xf>
    <xf numFmtId="166" fontId="52" fillId="0" borderId="48" xfId="1" applyFont="1" applyBorder="1" applyAlignment="1" applyProtection="1">
      <alignment horizontal="right" vertical="center"/>
    </xf>
    <xf numFmtId="0" fontId="18" fillId="0" borderId="12" xfId="0" applyNumberFormat="1" applyFont="1" applyBorder="1" applyAlignment="1">
      <alignment vertical="center" wrapText="1"/>
    </xf>
    <xf numFmtId="1" fontId="17" fillId="0" borderId="14" xfId="0" applyNumberFormat="1" applyFont="1" applyBorder="1" applyAlignment="1">
      <alignment horizontal="right" vertical="center" wrapText="1"/>
    </xf>
    <xf numFmtId="167" fontId="18" fillId="0" borderId="38" xfId="0" applyNumberFormat="1" applyFont="1" applyBorder="1" applyAlignment="1">
      <alignment horizontal="right" vertical="center" wrapText="1"/>
    </xf>
    <xf numFmtId="164" fontId="18" fillId="0" borderId="37" xfId="0" applyFont="1" applyBorder="1" applyAlignment="1">
      <alignment vertical="center" wrapText="1"/>
    </xf>
    <xf numFmtId="0" fontId="17" fillId="0" borderId="15" xfId="0" applyNumberFormat="1" applyFont="1" applyBorder="1" applyAlignment="1">
      <alignment vertical="center" wrapText="1"/>
    </xf>
    <xf numFmtId="166" fontId="52" fillId="0" borderId="52" xfId="1" applyFont="1" applyBorder="1" applyAlignment="1" applyProtection="1">
      <alignment horizontal="right" vertical="center"/>
    </xf>
    <xf numFmtId="167" fontId="17" fillId="0" borderId="76" xfId="0" applyNumberFormat="1" applyFont="1" applyBorder="1" applyAlignment="1">
      <alignment horizontal="right" vertical="center" wrapText="1"/>
    </xf>
    <xf numFmtId="0" fontId="17" fillId="0" borderId="36" xfId="0" applyNumberFormat="1" applyFont="1" applyBorder="1" applyAlignment="1">
      <alignment vertical="center" wrapText="1"/>
    </xf>
    <xf numFmtId="4" fontId="18" fillId="0" borderId="36" xfId="0" applyNumberFormat="1" applyFont="1" applyBorder="1" applyAlignment="1">
      <alignment horizontal="right" vertical="center" wrapText="1"/>
    </xf>
    <xf numFmtId="0" fontId="18" fillId="0" borderId="36" xfId="0" applyNumberFormat="1" applyFont="1" applyBorder="1" applyAlignment="1">
      <alignment horizontal="center" vertical="center" wrapText="1"/>
    </xf>
    <xf numFmtId="4" fontId="18" fillId="0" borderId="77" xfId="0" applyNumberFormat="1" applyFont="1" applyBorder="1" applyAlignment="1">
      <alignment vertical="center" wrapText="1"/>
    </xf>
    <xf numFmtId="164" fontId="53" fillId="0" borderId="74" xfId="0" applyFont="1" applyBorder="1" applyAlignment="1">
      <alignment horizontal="left" vertical="center"/>
    </xf>
    <xf numFmtId="4" fontId="18" fillId="0" borderId="74" xfId="0" applyNumberFormat="1" applyFont="1" applyBorder="1" applyAlignment="1">
      <alignment horizontal="right" vertical="center" wrapText="1"/>
    </xf>
    <xf numFmtId="164" fontId="55" fillId="0" borderId="74" xfId="0" applyFont="1" applyBorder="1" applyAlignment="1">
      <alignment horizontal="center" vertical="center"/>
    </xf>
    <xf numFmtId="166" fontId="55" fillId="0" borderId="74" xfId="1" applyFont="1" applyBorder="1" applyAlignment="1" applyProtection="1">
      <alignment horizontal="right" vertical="center"/>
    </xf>
    <xf numFmtId="166" fontId="55" fillId="0" borderId="78" xfId="1" applyFont="1" applyBorder="1" applyAlignment="1" applyProtection="1">
      <alignment horizontal="right" vertical="center"/>
    </xf>
    <xf numFmtId="166" fontId="17" fillId="0" borderId="75" xfId="1" applyFont="1" applyBorder="1" applyAlignment="1">
      <alignment vertical="center" wrapText="1"/>
    </xf>
    <xf numFmtId="164" fontId="21" fillId="0" borderId="79" xfId="0" applyFont="1" applyBorder="1" applyAlignment="1">
      <alignment horizontal="right" vertical="center"/>
    </xf>
    <xf numFmtId="166" fontId="21" fillId="0" borderId="20" xfId="1" applyFont="1" applyBorder="1" applyAlignment="1" applyProtection="1">
      <alignment horizontal="right" vertical="center"/>
    </xf>
    <xf numFmtId="164" fontId="21" fillId="0" borderId="20" xfId="0" applyFont="1" applyBorder="1" applyAlignment="1">
      <alignment horizontal="center" vertical="center"/>
    </xf>
    <xf numFmtId="166" fontId="21" fillId="0" borderId="80" xfId="1" applyFont="1" applyBorder="1" applyAlignment="1" applyProtection="1">
      <alignment horizontal="right" vertical="center"/>
    </xf>
    <xf numFmtId="166" fontId="17" fillId="0" borderId="81" xfId="1" applyFont="1" applyBorder="1" applyAlignment="1">
      <alignment vertical="center" wrapText="1"/>
    </xf>
    <xf numFmtId="164" fontId="21" fillId="0" borderId="82" xfId="0" applyFont="1" applyBorder="1" applyAlignment="1">
      <alignment horizontal="right" vertical="center"/>
    </xf>
    <xf numFmtId="164" fontId="21" fillId="0" borderId="52" xfId="0" applyFont="1" applyBorder="1" applyAlignment="1">
      <alignment horizontal="left" vertical="center"/>
    </xf>
    <xf numFmtId="167" fontId="17" fillId="0" borderId="5" xfId="0" applyNumberFormat="1" applyFont="1" applyBorder="1" applyAlignment="1">
      <alignment horizontal="right" vertical="center" wrapText="1"/>
    </xf>
    <xf numFmtId="0" fontId="17" fillId="0" borderId="6" xfId="0" applyNumberFormat="1" applyFont="1" applyBorder="1" applyAlignment="1">
      <alignment vertical="center" wrapText="1"/>
    </xf>
    <xf numFmtId="164" fontId="53" fillId="0" borderId="83" xfId="0" applyFont="1" applyBorder="1" applyAlignment="1">
      <alignment horizontal="right" vertical="center"/>
    </xf>
    <xf numFmtId="166" fontId="21" fillId="0" borderId="48" xfId="1" applyFont="1" applyBorder="1" applyAlignment="1" applyProtection="1">
      <alignment horizontal="right" vertical="center"/>
    </xf>
    <xf numFmtId="164" fontId="20" fillId="0" borderId="50" xfId="0" applyFont="1" applyBorder="1" applyAlignment="1">
      <alignment horizontal="left" vertical="center"/>
    </xf>
    <xf numFmtId="166" fontId="21" fillId="0" borderId="52" xfId="1" applyFont="1" applyBorder="1" applyAlignment="1" applyProtection="1">
      <alignment horizontal="left" vertical="center"/>
    </xf>
    <xf numFmtId="164" fontId="21" fillId="0" borderId="18" xfId="0" applyFont="1" applyBorder="1" applyAlignment="1">
      <alignment horizontal="left" vertical="center"/>
    </xf>
    <xf numFmtId="4" fontId="18" fillId="0" borderId="84" xfId="0" applyNumberFormat="1" applyFont="1" applyBorder="1" applyAlignment="1">
      <alignment horizontal="right" vertical="center" wrapText="1"/>
    </xf>
    <xf numFmtId="164" fontId="21" fillId="0" borderId="18" xfId="0" applyFont="1" applyBorder="1" applyAlignment="1">
      <alignment horizontal="center" vertical="center"/>
    </xf>
    <xf numFmtId="166" fontId="21" fillId="0" borderId="18" xfId="1" applyFont="1" applyBorder="1" applyAlignment="1" applyProtection="1">
      <alignment horizontal="right" vertical="center"/>
    </xf>
    <xf numFmtId="166" fontId="21" fillId="0" borderId="84" xfId="1" applyFont="1" applyBorder="1" applyAlignment="1" applyProtection="1">
      <alignment horizontal="right" vertical="center"/>
    </xf>
    <xf numFmtId="166" fontId="17" fillId="0" borderId="85" xfId="1" applyFont="1" applyBorder="1" applyAlignment="1">
      <alignment vertical="center" wrapText="1"/>
    </xf>
    <xf numFmtId="0" fontId="20" fillId="0" borderId="36" xfId="46" applyFont="1" applyBorder="1" applyAlignment="1">
      <alignment vertical="center" wrapText="1"/>
    </xf>
    <xf numFmtId="175" fontId="21" fillId="10" borderId="36" xfId="52" applyFont="1" applyFill="1" applyBorder="1" applyAlignment="1" applyProtection="1">
      <alignment horizontal="center" vertical="center" wrapText="1"/>
    </xf>
    <xf numFmtId="0" fontId="21" fillId="0" borderId="36" xfId="46" applyFont="1" applyBorder="1" applyAlignment="1">
      <alignment horizontal="center" vertical="center" wrapText="1"/>
    </xf>
    <xf numFmtId="175" fontId="21" fillId="0" borderId="36" xfId="52" applyFont="1" applyBorder="1" applyAlignment="1" applyProtection="1">
      <alignment vertical="center" wrapText="1"/>
    </xf>
    <xf numFmtId="175" fontId="21" fillId="0" borderId="36" xfId="52" applyFont="1" applyBorder="1" applyAlignment="1" applyProtection="1">
      <alignment horizontal="right" vertical="center" wrapText="1"/>
    </xf>
    <xf numFmtId="175" fontId="20" fillId="0" borderId="86" xfId="52" applyFont="1" applyBorder="1" applyAlignment="1" applyProtection="1">
      <alignment horizontal="right" vertical="center" wrapText="1"/>
    </xf>
    <xf numFmtId="0" fontId="20" fillId="0" borderId="20" xfId="46" applyFont="1" applyBorder="1" applyAlignment="1">
      <alignment vertical="center" wrapText="1"/>
    </xf>
    <xf numFmtId="175" fontId="21" fillId="10" borderId="20" xfId="52" applyFont="1" applyFill="1" applyBorder="1" applyAlignment="1" applyProtection="1">
      <alignment horizontal="center" vertical="center" wrapText="1"/>
    </xf>
    <xf numFmtId="0" fontId="21" fillId="0" borderId="20" xfId="46" applyFont="1" applyBorder="1" applyAlignment="1">
      <alignment horizontal="center" vertical="center" wrapText="1"/>
    </xf>
    <xf numFmtId="175" fontId="21" fillId="0" borderId="20" xfId="52" applyFont="1" applyBorder="1" applyAlignment="1" applyProtection="1">
      <alignment vertical="center" wrapText="1"/>
    </xf>
    <xf numFmtId="175" fontId="21" fillId="0" borderId="20" xfId="52" applyFont="1" applyBorder="1" applyAlignment="1" applyProtection="1">
      <alignment horizontal="right" vertical="center" wrapText="1"/>
    </xf>
    <xf numFmtId="175" fontId="20" fillId="0" borderId="21" xfId="52" applyFont="1" applyBorder="1" applyAlignment="1" applyProtection="1">
      <alignment horizontal="right" vertical="center" wrapText="1"/>
    </xf>
    <xf numFmtId="164" fontId="0" fillId="0" borderId="87" xfId="0" applyBorder="1" applyAlignment="1">
      <alignment vertical="center"/>
    </xf>
    <xf numFmtId="164" fontId="52" fillId="0" borderId="36" xfId="0" applyFont="1" applyBorder="1" applyAlignment="1">
      <alignment horizontal="left" vertical="center"/>
    </xf>
    <xf numFmtId="4" fontId="52" fillId="0" borderId="36" xfId="0" applyNumberFormat="1" applyFont="1" applyBorder="1" applyAlignment="1">
      <alignment vertical="center"/>
    </xf>
    <xf numFmtId="4" fontId="52" fillId="0" borderId="36" xfId="0" applyNumberFormat="1" applyFont="1" applyBorder="1" applyAlignment="1">
      <alignment horizontal="right" vertical="center"/>
    </xf>
    <xf numFmtId="166" fontId="17" fillId="0" borderId="88" xfId="1" applyFont="1" applyBorder="1" applyAlignment="1">
      <alignment vertical="center" wrapText="1"/>
    </xf>
    <xf numFmtId="4" fontId="59" fillId="0" borderId="89" xfId="0" applyNumberFormat="1" applyFont="1" applyBorder="1" applyAlignment="1">
      <alignment vertical="center" wrapText="1"/>
    </xf>
    <xf numFmtId="4" fontId="59" fillId="0" borderId="90" xfId="0" applyNumberFormat="1" applyFont="1" applyBorder="1" applyAlignment="1">
      <alignment horizontal="left" vertical="center" wrapText="1"/>
    </xf>
    <xf numFmtId="4" fontId="59" fillId="0" borderId="90" xfId="0" applyNumberFormat="1" applyFont="1" applyBorder="1" applyAlignment="1">
      <alignment horizontal="center" vertical="center" wrapText="1"/>
    </xf>
    <xf numFmtId="4" fontId="59" fillId="0" borderId="91" xfId="0" applyNumberFormat="1" applyFont="1" applyBorder="1" applyAlignment="1">
      <alignment horizontal="center" vertical="center" wrapText="1"/>
    </xf>
    <xf numFmtId="166" fontId="55" fillId="0" borderId="0" xfId="1" applyFont="1" applyAlignment="1">
      <alignment vertical="center"/>
    </xf>
    <xf numFmtId="0" fontId="61" fillId="0" borderId="92" xfId="0" applyNumberFormat="1" applyFont="1" applyBorder="1" applyAlignment="1">
      <alignment vertical="center" wrapText="1"/>
    </xf>
    <xf numFmtId="0" fontId="61" fillId="0" borderId="93" xfId="0" applyNumberFormat="1" applyFont="1" applyBorder="1" applyAlignment="1">
      <alignment vertical="center" wrapText="1"/>
    </xf>
    <xf numFmtId="4" fontId="62" fillId="0" borderId="93" xfId="0" applyNumberFormat="1" applyFont="1" applyBorder="1" applyAlignment="1">
      <alignment horizontal="center" vertical="center" wrapText="1"/>
    </xf>
    <xf numFmtId="4" fontId="55" fillId="0" borderId="93" xfId="0" applyNumberFormat="1" applyFont="1" applyBorder="1" applyAlignment="1">
      <alignment horizontal="right" vertical="center" wrapText="1"/>
    </xf>
    <xf numFmtId="4" fontId="58" fillId="0" borderId="93" xfId="0" applyNumberFormat="1" applyFont="1" applyBorder="1" applyAlignment="1">
      <alignment vertical="center" wrapText="1"/>
    </xf>
    <xf numFmtId="4" fontId="59" fillId="0" borderId="94" xfId="0" applyNumberFormat="1" applyFont="1" applyBorder="1" applyAlignment="1">
      <alignment vertical="center" wrapText="1"/>
    </xf>
    <xf numFmtId="0" fontId="62" fillId="0" borderId="93" xfId="0" applyNumberFormat="1" applyFont="1" applyBorder="1" applyAlignment="1">
      <alignment vertical="center" wrapText="1"/>
    </xf>
    <xf numFmtId="4" fontId="62" fillId="0" borderId="93" xfId="0" applyNumberFormat="1" applyFont="1" applyBorder="1" applyAlignment="1">
      <alignment horizontal="right" vertical="center" wrapText="1"/>
    </xf>
    <xf numFmtId="0" fontId="62" fillId="0" borderId="92" xfId="0" applyNumberFormat="1" applyFont="1" applyBorder="1" applyAlignment="1">
      <alignment vertical="center" wrapText="1"/>
    </xf>
    <xf numFmtId="0" fontId="63" fillId="0" borderId="93" xfId="0" applyNumberFormat="1" applyFont="1" applyBorder="1" applyAlignment="1">
      <alignment vertical="center" wrapText="1"/>
    </xf>
    <xf numFmtId="0" fontId="62" fillId="0" borderId="93" xfId="0" applyNumberFormat="1" applyFont="1" applyBorder="1" applyAlignment="1">
      <alignment horizontal="center" vertical="center" wrapText="1"/>
    </xf>
    <xf numFmtId="1" fontId="61" fillId="0" borderId="92" xfId="0" applyNumberFormat="1" applyFont="1" applyBorder="1" applyAlignment="1">
      <alignment horizontal="right" vertical="center" wrapText="1"/>
    </xf>
    <xf numFmtId="167" fontId="61" fillId="0" borderId="92" xfId="0" applyNumberFormat="1" applyFont="1" applyBorder="1" applyAlignment="1">
      <alignment vertical="center" wrapText="1"/>
    </xf>
    <xf numFmtId="167" fontId="62" fillId="0" borderId="92" xfId="0" applyNumberFormat="1" applyFont="1" applyBorder="1" applyAlignment="1">
      <alignment horizontal="right" vertical="center" wrapText="1"/>
    </xf>
    <xf numFmtId="167" fontId="61" fillId="0" borderId="92" xfId="0" applyNumberFormat="1" applyFont="1" applyBorder="1" applyAlignment="1">
      <alignment horizontal="right" vertical="center" wrapText="1"/>
    </xf>
    <xf numFmtId="0" fontId="62" fillId="0" borderId="95" xfId="0" applyNumberFormat="1" applyFont="1" applyBorder="1" applyAlignment="1">
      <alignment vertical="center" wrapText="1"/>
    </xf>
    <xf numFmtId="4" fontId="62" fillId="0" borderId="95" xfId="0" applyNumberFormat="1" applyFont="1" applyBorder="1" applyAlignment="1">
      <alignment horizontal="right" vertical="center" wrapText="1"/>
    </xf>
    <xf numFmtId="0" fontId="62" fillId="0" borderId="95" xfId="0" applyNumberFormat="1" applyFont="1" applyBorder="1" applyAlignment="1">
      <alignment horizontal="center" vertical="center" wrapText="1"/>
    </xf>
    <xf numFmtId="4" fontId="55" fillId="0" borderId="95" xfId="0" applyNumberFormat="1" applyFont="1" applyBorder="1" applyAlignment="1">
      <alignment horizontal="right" vertical="center" wrapText="1"/>
    </xf>
    <xf numFmtId="4" fontId="58" fillId="0" borderId="95" xfId="0" applyNumberFormat="1" applyFont="1" applyBorder="1" applyAlignment="1">
      <alignment vertical="center" wrapText="1"/>
    </xf>
    <xf numFmtId="4" fontId="59" fillId="0" borderId="96" xfId="0" applyNumberFormat="1" applyFont="1" applyBorder="1" applyAlignment="1">
      <alignment vertical="center" wrapText="1"/>
    </xf>
    <xf numFmtId="0" fontId="65" fillId="0" borderId="93" xfId="0" applyNumberFormat="1" applyFont="1" applyBorder="1" applyAlignment="1">
      <alignment vertical="center" wrapText="1"/>
    </xf>
    <xf numFmtId="4" fontId="63" fillId="0" borderId="93" xfId="0" applyNumberFormat="1" applyFont="1" applyBorder="1" applyAlignment="1">
      <alignment horizontal="right" vertical="center" wrapText="1"/>
    </xf>
    <xf numFmtId="167" fontId="62" fillId="0" borderId="89" xfId="0" applyNumberFormat="1" applyFont="1" applyBorder="1" applyAlignment="1">
      <alignment horizontal="right" vertical="center" wrapText="1"/>
    </xf>
    <xf numFmtId="0" fontId="62" fillId="0" borderId="90" xfId="0" applyNumberFormat="1" applyFont="1" applyBorder="1" applyAlignment="1">
      <alignment vertical="center" wrapText="1"/>
    </xf>
    <xf numFmtId="4" fontId="62" fillId="0" borderId="90" xfId="0" applyNumberFormat="1" applyFont="1" applyBorder="1" applyAlignment="1">
      <alignment horizontal="right" vertical="center" wrapText="1"/>
    </xf>
    <xf numFmtId="0" fontId="62" fillId="0" borderId="90" xfId="0" applyNumberFormat="1" applyFont="1" applyBorder="1" applyAlignment="1">
      <alignment horizontal="center" vertical="center" wrapText="1"/>
    </xf>
    <xf numFmtId="4" fontId="55" fillId="0" borderId="90" xfId="0" applyNumberFormat="1" applyFont="1" applyBorder="1" applyAlignment="1">
      <alignment horizontal="right" vertical="center" wrapText="1"/>
    </xf>
    <xf numFmtId="4" fontId="58" fillId="0" borderId="90" xfId="0" applyNumberFormat="1" applyFont="1" applyBorder="1" applyAlignment="1">
      <alignment vertical="center" wrapText="1"/>
    </xf>
    <xf numFmtId="4" fontId="59" fillId="0" borderId="91" xfId="0" applyNumberFormat="1" applyFont="1" applyBorder="1" applyAlignment="1">
      <alignment vertical="center" wrapText="1"/>
    </xf>
    <xf numFmtId="170" fontId="21" fillId="0" borderId="55" xfId="0" applyNumberFormat="1" applyFont="1" applyBorder="1" applyAlignment="1">
      <alignment horizontal="right" vertical="center"/>
    </xf>
    <xf numFmtId="164" fontId="67" fillId="0" borderId="92" xfId="0" applyFont="1" applyBorder="1" applyAlignment="1">
      <alignment horizontal="right" vertical="center" wrapText="1"/>
    </xf>
    <xf numFmtId="164" fontId="67" fillId="0" borderId="90" xfId="0" applyFont="1" applyBorder="1" applyAlignment="1">
      <alignment vertical="center" wrapText="1"/>
    </xf>
    <xf numFmtId="166" fontId="68" fillId="0" borderId="90" xfId="1" applyFont="1" applyBorder="1" applyAlignment="1">
      <alignment horizontal="right" vertical="center" wrapText="1"/>
    </xf>
    <xf numFmtId="166" fontId="68" fillId="0" borderId="90" xfId="1" applyFont="1" applyBorder="1" applyAlignment="1">
      <alignment horizontal="center" vertical="center" wrapText="1"/>
    </xf>
    <xf numFmtId="166" fontId="68" fillId="0" borderId="90" xfId="1" applyFont="1" applyBorder="1" applyAlignment="1">
      <alignment vertical="center" wrapText="1"/>
    </xf>
    <xf numFmtId="166" fontId="67" fillId="0" borderId="91" xfId="1" applyFont="1" applyBorder="1" applyAlignment="1">
      <alignment vertical="center" wrapText="1"/>
    </xf>
    <xf numFmtId="164" fontId="68" fillId="0" borderId="93" xfId="0" applyFont="1" applyBorder="1" applyAlignment="1">
      <alignment horizontal="left" vertical="center" wrapText="1"/>
    </xf>
    <xf numFmtId="166" fontId="68" fillId="0" borderId="93" xfId="1" applyFont="1" applyBorder="1" applyAlignment="1">
      <alignment horizontal="right" vertical="center" wrapText="1"/>
    </xf>
    <xf numFmtId="166" fontId="68" fillId="0" borderId="93" xfId="1" applyFont="1" applyBorder="1" applyAlignment="1">
      <alignment horizontal="center" vertical="center" wrapText="1"/>
    </xf>
    <xf numFmtId="166" fontId="68" fillId="0" borderId="93" xfId="1" applyFont="1" applyBorder="1" applyAlignment="1">
      <alignment vertical="center" wrapText="1"/>
    </xf>
    <xf numFmtId="166" fontId="67" fillId="0" borderId="94" xfId="1" applyFont="1" applyBorder="1" applyAlignment="1">
      <alignment vertical="center" wrapText="1"/>
    </xf>
    <xf numFmtId="0" fontId="69" fillId="0" borderId="92" xfId="0" applyNumberFormat="1" applyFont="1" applyBorder="1" applyAlignment="1">
      <alignment vertical="center" wrapText="1"/>
    </xf>
    <xf numFmtId="0" fontId="69" fillId="0" borderId="93" xfId="0" applyNumberFormat="1" applyFont="1" applyBorder="1" applyAlignment="1">
      <alignment vertical="center" wrapText="1"/>
    </xf>
    <xf numFmtId="4" fontId="70" fillId="0" borderId="93" xfId="0" applyNumberFormat="1" applyFont="1" applyBorder="1" applyAlignment="1">
      <alignment horizontal="right" vertical="center" wrapText="1"/>
    </xf>
    <xf numFmtId="0" fontId="70" fillId="0" borderId="93" xfId="0" applyNumberFormat="1" applyFont="1" applyBorder="1" applyAlignment="1">
      <alignment vertical="center" wrapText="1"/>
    </xf>
    <xf numFmtId="4" fontId="68" fillId="0" borderId="93" xfId="0" applyNumberFormat="1" applyFont="1" applyBorder="1" applyAlignment="1">
      <alignment horizontal="right" vertical="center" wrapText="1"/>
    </xf>
    <xf numFmtId="4" fontId="70" fillId="0" borderId="93" xfId="0" applyNumberFormat="1" applyFont="1" applyBorder="1" applyAlignment="1">
      <alignment vertical="center" wrapText="1"/>
    </xf>
    <xf numFmtId="4" fontId="69" fillId="0" borderId="94" xfId="0" applyNumberFormat="1" applyFont="1" applyBorder="1" applyAlignment="1">
      <alignment vertical="center" wrapText="1"/>
    </xf>
    <xf numFmtId="167" fontId="70" fillId="0" borderId="92" xfId="0" applyNumberFormat="1" applyFont="1" applyBorder="1" applyAlignment="1">
      <alignment vertical="center" wrapText="1"/>
    </xf>
    <xf numFmtId="0" fontId="68" fillId="0" borderId="93" xfId="0" applyNumberFormat="1" applyFont="1" applyBorder="1" applyAlignment="1">
      <alignment vertical="center" wrapText="1"/>
    </xf>
    <xf numFmtId="0" fontId="70" fillId="0" borderId="93" xfId="0" applyNumberFormat="1" applyFont="1" applyBorder="1" applyAlignment="1">
      <alignment horizontal="center" vertical="center" wrapText="1"/>
    </xf>
    <xf numFmtId="176" fontId="67" fillId="0" borderId="93" xfId="0" applyNumberFormat="1" applyFont="1" applyBorder="1" applyAlignment="1">
      <alignment vertical="center" wrapText="1"/>
    </xf>
    <xf numFmtId="166" fontId="68" fillId="0" borderId="93" xfId="1" applyFont="1" applyBorder="1" applyAlignment="1" applyProtection="1">
      <alignment vertical="center" wrapText="1"/>
    </xf>
    <xf numFmtId="167" fontId="67" fillId="0" borderId="92" xfId="0" applyNumberFormat="1" applyFont="1" applyBorder="1" applyAlignment="1">
      <alignment horizontal="right" vertical="center" wrapText="1"/>
    </xf>
    <xf numFmtId="176" fontId="68" fillId="0" borderId="93" xfId="0" applyNumberFormat="1" applyFont="1" applyBorder="1" applyAlignment="1">
      <alignment vertical="center" wrapText="1"/>
    </xf>
    <xf numFmtId="176" fontId="68" fillId="0" borderId="93" xfId="0" applyNumberFormat="1" applyFont="1" applyBorder="1" applyAlignment="1">
      <alignment horizontal="center" vertical="center" wrapText="1"/>
    </xf>
    <xf numFmtId="166" fontId="68" fillId="0" borderId="94" xfId="1" applyFont="1" applyBorder="1" applyAlignment="1">
      <alignment vertical="center" wrapText="1"/>
    </xf>
    <xf numFmtId="167" fontId="68" fillId="0" borderId="92" xfId="0" applyNumberFormat="1" applyFont="1" applyBorder="1" applyAlignment="1">
      <alignment horizontal="right" vertical="center" wrapText="1"/>
    </xf>
    <xf numFmtId="166" fontId="67" fillId="0" borderId="94" xfId="1" applyFont="1" applyBorder="1" applyAlignment="1" applyProtection="1">
      <alignment vertical="center" wrapText="1"/>
    </xf>
    <xf numFmtId="0" fontId="67" fillId="0" borderId="93" xfId="0" applyNumberFormat="1" applyFont="1" applyBorder="1" applyAlignment="1">
      <alignment vertical="center" wrapText="1"/>
    </xf>
    <xf numFmtId="164" fontId="68" fillId="0" borderId="92" xfId="0" applyFont="1" applyBorder="1" applyAlignment="1">
      <alignment horizontal="right" vertical="center" wrapText="1"/>
    </xf>
    <xf numFmtId="164" fontId="68" fillId="0" borderId="93" xfId="0" applyFont="1" applyBorder="1" applyAlignment="1">
      <alignment vertical="center" wrapText="1"/>
    </xf>
    <xf numFmtId="176" fontId="67" fillId="0" borderId="93" xfId="0" applyNumberFormat="1" applyFont="1" applyBorder="1" applyAlignment="1">
      <alignment horizontal="center" vertical="center" wrapText="1"/>
    </xf>
    <xf numFmtId="176" fontId="67" fillId="0" borderId="94" xfId="0" applyNumberFormat="1" applyFont="1" applyBorder="1" applyAlignment="1">
      <alignment vertical="center" wrapText="1"/>
    </xf>
    <xf numFmtId="166" fontId="68" fillId="0" borderId="93" xfId="1" applyFont="1" applyFill="1" applyBorder="1" applyAlignment="1" applyProtection="1">
      <alignment vertical="center" wrapText="1"/>
    </xf>
    <xf numFmtId="176" fontId="68" fillId="0" borderId="92" xfId="0" applyNumberFormat="1" applyFont="1" applyBorder="1" applyAlignment="1">
      <alignment vertical="center" wrapText="1"/>
    </xf>
    <xf numFmtId="43" fontId="67" fillId="0" borderId="94" xfId="0" applyNumberFormat="1" applyFont="1" applyBorder="1" applyAlignment="1">
      <alignment vertical="center" wrapText="1"/>
    </xf>
    <xf numFmtId="164" fontId="67" fillId="0" borderId="97" xfId="0" applyFont="1" applyBorder="1" applyAlignment="1">
      <alignment horizontal="right" vertical="center" wrapText="1"/>
    </xf>
    <xf numFmtId="164" fontId="67" fillId="0" borderId="95" xfId="0" applyFont="1" applyBorder="1" applyAlignment="1">
      <alignment horizontal="left" vertical="center" wrapText="1"/>
    </xf>
    <xf numFmtId="166" fontId="67" fillId="0" borderId="95" xfId="1" applyFont="1" applyBorder="1" applyAlignment="1">
      <alignment horizontal="center" vertical="center" wrapText="1"/>
    </xf>
    <xf numFmtId="166" fontId="68" fillId="0" borderId="95" xfId="1" applyFont="1" applyBorder="1" applyAlignment="1">
      <alignment horizontal="center" vertical="center" wrapText="1"/>
    </xf>
    <xf numFmtId="166" fontId="67" fillId="0" borderId="96" xfId="1" quotePrefix="1" applyFont="1" applyBorder="1" applyAlignment="1">
      <alignment horizontal="center" vertical="center" wrapText="1"/>
    </xf>
    <xf numFmtId="0" fontId="68" fillId="0" borderId="98" xfId="0" applyNumberFormat="1" applyFont="1" applyBorder="1" applyAlignment="1">
      <alignment vertical="center" wrapText="1"/>
    </xf>
    <xf numFmtId="166" fontId="68" fillId="0" borderId="98" xfId="1" applyFont="1" applyBorder="1" applyAlignment="1">
      <alignment horizontal="right" vertical="center" wrapText="1"/>
    </xf>
    <xf numFmtId="0" fontId="70" fillId="0" borderId="98" xfId="0" applyNumberFormat="1" applyFont="1" applyBorder="1" applyAlignment="1">
      <alignment horizontal="center" vertical="center" wrapText="1"/>
    </xf>
    <xf numFmtId="166" fontId="68" fillId="0" borderId="98" xfId="1" applyFont="1" applyBorder="1" applyAlignment="1">
      <alignment vertical="center" wrapText="1"/>
    </xf>
    <xf numFmtId="166" fontId="68" fillId="0" borderId="98" xfId="1" applyFont="1" applyBorder="1" applyAlignment="1" applyProtection="1">
      <alignment vertical="center" wrapText="1"/>
    </xf>
    <xf numFmtId="166" fontId="67" fillId="0" borderId="99" xfId="1" applyFont="1" applyBorder="1" applyAlignment="1" applyProtection="1">
      <alignment vertical="center" wrapText="1"/>
    </xf>
    <xf numFmtId="0" fontId="68" fillId="0" borderId="90" xfId="0" applyNumberFormat="1" applyFont="1" applyBorder="1" applyAlignment="1">
      <alignment vertical="center" wrapText="1"/>
    </xf>
    <xf numFmtId="4" fontId="70" fillId="0" borderId="90" xfId="0" applyNumberFormat="1" applyFont="1" applyBorder="1" applyAlignment="1">
      <alignment horizontal="right" vertical="center" wrapText="1"/>
    </xf>
    <xf numFmtId="0" fontId="70" fillId="0" borderId="90" xfId="0" applyNumberFormat="1" applyFont="1" applyBorder="1" applyAlignment="1">
      <alignment horizontal="center" vertical="center" wrapText="1"/>
    </xf>
    <xf numFmtId="4" fontId="68" fillId="0" borderId="90" xfId="0" applyNumberFormat="1" applyFont="1" applyBorder="1" applyAlignment="1">
      <alignment horizontal="right" vertical="center" wrapText="1"/>
    </xf>
    <xf numFmtId="4" fontId="70" fillId="0" borderId="90" xfId="0" applyNumberFormat="1" applyFont="1" applyBorder="1" applyAlignment="1">
      <alignment vertical="center" wrapText="1"/>
    </xf>
    <xf numFmtId="166" fontId="67" fillId="0" borderId="91" xfId="1" applyFont="1" applyBorder="1" applyAlignment="1" applyProtection="1">
      <alignment vertical="center" wrapText="1"/>
    </xf>
    <xf numFmtId="2" fontId="70" fillId="0" borderId="92" xfId="0" applyNumberFormat="1" applyFont="1" applyBorder="1" applyAlignment="1">
      <alignment horizontal="right" vertical="center" wrapText="1"/>
    </xf>
    <xf numFmtId="167" fontId="67" fillId="0" borderId="89" xfId="0" applyNumberFormat="1" applyFont="1" applyBorder="1" applyAlignment="1">
      <alignment horizontal="right" vertical="center" wrapText="1"/>
    </xf>
    <xf numFmtId="176" fontId="67" fillId="0" borderId="90" xfId="0" applyNumberFormat="1" applyFont="1" applyBorder="1" applyAlignment="1">
      <alignment vertical="center" wrapText="1"/>
    </xf>
    <xf numFmtId="176" fontId="68" fillId="0" borderId="90" xfId="0" applyNumberFormat="1" applyFont="1" applyBorder="1" applyAlignment="1">
      <alignment vertical="center" wrapText="1"/>
    </xf>
    <xf numFmtId="176" fontId="68" fillId="0" borderId="90" xfId="0" applyNumberFormat="1" applyFont="1" applyBorder="1" applyAlignment="1">
      <alignment horizontal="center" vertical="center" wrapText="1"/>
    </xf>
    <xf numFmtId="166" fontId="68" fillId="0" borderId="90" xfId="1" applyFont="1" applyFill="1" applyBorder="1" applyAlignment="1" applyProtection="1">
      <alignment vertical="center" wrapText="1"/>
    </xf>
    <xf numFmtId="43" fontId="67" fillId="0" borderId="91" xfId="0" applyNumberFormat="1" applyFont="1" applyBorder="1" applyAlignment="1">
      <alignment vertical="center" wrapText="1"/>
    </xf>
    <xf numFmtId="1" fontId="62" fillId="0" borderId="92" xfId="0" applyNumberFormat="1" applyFont="1" applyBorder="1" applyAlignment="1">
      <alignment horizontal="right" vertical="center" wrapText="1"/>
    </xf>
    <xf numFmtId="166" fontId="58" fillId="0" borderId="72" xfId="1" applyFont="1" applyBorder="1" applyAlignment="1">
      <alignment vertical="center" wrapText="1"/>
    </xf>
    <xf numFmtId="168" fontId="17" fillId="0" borderId="0" xfId="0" applyNumberFormat="1" applyFont="1" applyFill="1" applyAlignment="1" applyProtection="1">
      <alignment horizontal="center" vertical="center"/>
    </xf>
    <xf numFmtId="164" fontId="17" fillId="0" borderId="0" xfId="0" applyFont="1" applyFill="1" applyAlignment="1" applyProtection="1">
      <alignment horizontal="center" vertical="center"/>
    </xf>
    <xf numFmtId="0" fontId="17" fillId="0" borderId="0" xfId="0" applyNumberFormat="1" applyFont="1" applyFill="1" applyAlignment="1">
      <alignment horizontal="center" vertical="center" wrapText="1"/>
    </xf>
  </cellXfs>
  <cellStyles count="625">
    <cellStyle name="% complete" xfId="58" xr:uid="{00000000-0005-0000-0000-000000000000}"/>
    <cellStyle name="% complete (beyond plan) legend" xfId="59" xr:uid="{00000000-0005-0000-0000-000001000000}"/>
    <cellStyle name="20% - Énfasis1 2" xfId="60" xr:uid="{00000000-0005-0000-0000-000002000000}"/>
    <cellStyle name="20% - Énfasis1 2 2" xfId="61" xr:uid="{00000000-0005-0000-0000-000003000000}"/>
    <cellStyle name="20% - Énfasis1 3" xfId="62" xr:uid="{00000000-0005-0000-0000-000004000000}"/>
    <cellStyle name="20% - Énfasis2 2" xfId="63" xr:uid="{00000000-0005-0000-0000-000005000000}"/>
    <cellStyle name="20% - Énfasis2 2 2" xfId="64" xr:uid="{00000000-0005-0000-0000-000006000000}"/>
    <cellStyle name="20% - Énfasis2 3" xfId="65" xr:uid="{00000000-0005-0000-0000-000007000000}"/>
    <cellStyle name="20% - Énfasis3 2" xfId="66" xr:uid="{00000000-0005-0000-0000-000008000000}"/>
    <cellStyle name="20% - Énfasis3 2 2" xfId="67" xr:uid="{00000000-0005-0000-0000-000009000000}"/>
    <cellStyle name="20% - Énfasis3 3" xfId="68" xr:uid="{00000000-0005-0000-0000-00000A000000}"/>
    <cellStyle name="20% - Énfasis4 2" xfId="69" xr:uid="{00000000-0005-0000-0000-00000B000000}"/>
    <cellStyle name="20% - Énfasis4 2 2" xfId="70" xr:uid="{00000000-0005-0000-0000-00000C000000}"/>
    <cellStyle name="20% - Énfasis4 3" xfId="71" xr:uid="{00000000-0005-0000-0000-00000D000000}"/>
    <cellStyle name="20% - Énfasis5 2" xfId="72" xr:uid="{00000000-0005-0000-0000-00000E000000}"/>
    <cellStyle name="20% - Énfasis5 2 2" xfId="73" xr:uid="{00000000-0005-0000-0000-00000F000000}"/>
    <cellStyle name="20% - Énfasis5 3" xfId="74" xr:uid="{00000000-0005-0000-0000-000010000000}"/>
    <cellStyle name="20% - Énfasis6 2" xfId="75" xr:uid="{00000000-0005-0000-0000-000011000000}"/>
    <cellStyle name="20% - Énfasis6 2 2" xfId="76" xr:uid="{00000000-0005-0000-0000-000012000000}"/>
    <cellStyle name="20% - Énfasis6 3" xfId="77" xr:uid="{00000000-0005-0000-0000-000013000000}"/>
    <cellStyle name="40% - Énfasis1 2" xfId="78" xr:uid="{00000000-0005-0000-0000-000014000000}"/>
    <cellStyle name="40% - Énfasis1 2 2" xfId="79" xr:uid="{00000000-0005-0000-0000-000015000000}"/>
    <cellStyle name="40% - Énfasis1 3" xfId="80" xr:uid="{00000000-0005-0000-0000-000016000000}"/>
    <cellStyle name="40% - Énfasis2 2" xfId="81" xr:uid="{00000000-0005-0000-0000-000017000000}"/>
    <cellStyle name="40% - Énfasis2 2 2" xfId="82" xr:uid="{00000000-0005-0000-0000-000018000000}"/>
    <cellStyle name="40% - Énfasis2 3" xfId="83" xr:uid="{00000000-0005-0000-0000-000019000000}"/>
    <cellStyle name="40% - Énfasis3 2" xfId="84" xr:uid="{00000000-0005-0000-0000-00001A000000}"/>
    <cellStyle name="40% - Énfasis3 2 2" xfId="85" xr:uid="{00000000-0005-0000-0000-00001B000000}"/>
    <cellStyle name="40% - Énfasis3 3" xfId="86" xr:uid="{00000000-0005-0000-0000-00001C000000}"/>
    <cellStyle name="40% - Énfasis4 2" xfId="87" xr:uid="{00000000-0005-0000-0000-00001D000000}"/>
    <cellStyle name="40% - Énfasis4 2 2" xfId="88" xr:uid="{00000000-0005-0000-0000-00001E000000}"/>
    <cellStyle name="40% - Énfasis4 3" xfId="89" xr:uid="{00000000-0005-0000-0000-00001F000000}"/>
    <cellStyle name="40% - Énfasis5 2" xfId="90" xr:uid="{00000000-0005-0000-0000-000020000000}"/>
    <cellStyle name="40% - Énfasis5 2 2" xfId="91" xr:uid="{00000000-0005-0000-0000-000021000000}"/>
    <cellStyle name="40% - Énfasis5 3" xfId="92" xr:uid="{00000000-0005-0000-0000-000022000000}"/>
    <cellStyle name="40% - Énfasis6 2" xfId="93" xr:uid="{00000000-0005-0000-0000-000023000000}"/>
    <cellStyle name="40% - Énfasis6 2 2" xfId="94" xr:uid="{00000000-0005-0000-0000-000024000000}"/>
    <cellStyle name="40% - Énfasis6 3" xfId="95" xr:uid="{00000000-0005-0000-0000-000025000000}"/>
    <cellStyle name="60% - Énfasis1 2" xfId="96" xr:uid="{00000000-0005-0000-0000-000026000000}"/>
    <cellStyle name="60% - Énfasis1 2 2" xfId="97" xr:uid="{00000000-0005-0000-0000-000027000000}"/>
    <cellStyle name="60% - Énfasis1 3" xfId="98" xr:uid="{00000000-0005-0000-0000-000028000000}"/>
    <cellStyle name="60% - Énfasis2 2" xfId="99" xr:uid="{00000000-0005-0000-0000-000029000000}"/>
    <cellStyle name="60% - Énfasis2 2 2" xfId="100" xr:uid="{00000000-0005-0000-0000-00002A000000}"/>
    <cellStyle name="60% - Énfasis2 3" xfId="101" xr:uid="{00000000-0005-0000-0000-00002B000000}"/>
    <cellStyle name="60% - Énfasis3 2" xfId="102" xr:uid="{00000000-0005-0000-0000-00002C000000}"/>
    <cellStyle name="60% - Énfasis3 2 2" xfId="103" xr:uid="{00000000-0005-0000-0000-00002D000000}"/>
    <cellStyle name="60% - Énfasis3 3" xfId="104" xr:uid="{00000000-0005-0000-0000-00002E000000}"/>
    <cellStyle name="60% - Énfasis4 2" xfId="105" xr:uid="{00000000-0005-0000-0000-00002F000000}"/>
    <cellStyle name="60% - Énfasis4 2 2" xfId="106" xr:uid="{00000000-0005-0000-0000-000030000000}"/>
    <cellStyle name="60% - Énfasis4 3" xfId="107" xr:uid="{00000000-0005-0000-0000-000031000000}"/>
    <cellStyle name="60% - Énfasis5 2" xfId="108" xr:uid="{00000000-0005-0000-0000-000032000000}"/>
    <cellStyle name="60% - Énfasis5 2 2" xfId="109" xr:uid="{00000000-0005-0000-0000-000033000000}"/>
    <cellStyle name="60% - Énfasis5 3" xfId="110" xr:uid="{00000000-0005-0000-0000-000034000000}"/>
    <cellStyle name="60% - Énfasis6 2" xfId="111" xr:uid="{00000000-0005-0000-0000-000035000000}"/>
    <cellStyle name="60% - Énfasis6 2 2" xfId="112" xr:uid="{00000000-0005-0000-0000-000036000000}"/>
    <cellStyle name="60% - Énfasis6 3" xfId="113" xr:uid="{00000000-0005-0000-0000-000037000000}"/>
    <cellStyle name="Accent" xfId="3" xr:uid="{00000000-0005-0000-0000-000038000000}"/>
    <cellStyle name="Accent 1" xfId="4" xr:uid="{00000000-0005-0000-0000-000039000000}"/>
    <cellStyle name="Accent 2" xfId="5" xr:uid="{00000000-0005-0000-0000-00003A000000}"/>
    <cellStyle name="Accent 3" xfId="6" xr:uid="{00000000-0005-0000-0000-00003B000000}"/>
    <cellStyle name="Activity" xfId="114" xr:uid="{00000000-0005-0000-0000-00003C000000}"/>
    <cellStyle name="Actual (beyond plan) legend" xfId="115" xr:uid="{00000000-0005-0000-0000-00003D000000}"/>
    <cellStyle name="Actual legend" xfId="116" xr:uid="{00000000-0005-0000-0000-00003E000000}"/>
    <cellStyle name="Bad" xfId="7" xr:uid="{00000000-0005-0000-0000-00003F000000}"/>
    <cellStyle name="Buena 2" xfId="117" xr:uid="{00000000-0005-0000-0000-000040000000}"/>
    <cellStyle name="Buena 2 2" xfId="118" xr:uid="{00000000-0005-0000-0000-000041000000}"/>
    <cellStyle name="Buena 3" xfId="119" xr:uid="{00000000-0005-0000-0000-000042000000}"/>
    <cellStyle name="Cálculo 2" xfId="120" xr:uid="{00000000-0005-0000-0000-000043000000}"/>
    <cellStyle name="Cálculo 2 2" xfId="121" xr:uid="{00000000-0005-0000-0000-000044000000}"/>
    <cellStyle name="Cálculo 2_Copia de Xl0000021.xls INGRID" xfId="122" xr:uid="{00000000-0005-0000-0000-000045000000}"/>
    <cellStyle name="Cálculo 3" xfId="123" xr:uid="{00000000-0005-0000-0000-000046000000}"/>
    <cellStyle name="Celda de comprobación 2" xfId="124" xr:uid="{00000000-0005-0000-0000-000047000000}"/>
    <cellStyle name="Celda de comprobación 2 2" xfId="125" xr:uid="{00000000-0005-0000-0000-000048000000}"/>
    <cellStyle name="Celda de comprobación 2_Copia de Xl0000021.xls INGRID" xfId="126" xr:uid="{00000000-0005-0000-0000-000049000000}"/>
    <cellStyle name="Celda de comprobación 3" xfId="127" xr:uid="{00000000-0005-0000-0000-00004A000000}"/>
    <cellStyle name="Celda vinculada 2" xfId="128" xr:uid="{00000000-0005-0000-0000-00004B000000}"/>
    <cellStyle name="Celda vinculada 2 2" xfId="129" xr:uid="{00000000-0005-0000-0000-00004C000000}"/>
    <cellStyle name="Celda vinculada 2_2013-68" xfId="130" xr:uid="{00000000-0005-0000-0000-00004D000000}"/>
    <cellStyle name="Celda vinculada 3" xfId="131" xr:uid="{00000000-0005-0000-0000-00004E000000}"/>
    <cellStyle name="Comma" xfId="1" builtinId="3" customBuiltin="1"/>
    <cellStyle name="Comma 2" xfId="8" xr:uid="{00000000-0005-0000-0000-00004F000000}"/>
    <cellStyle name="Currency 2" xfId="132" xr:uid="{00000000-0005-0000-0000-000050000000}"/>
    <cellStyle name="Encabezado 1 2" xfId="133" xr:uid="{00000000-0005-0000-0000-000051000000}"/>
    <cellStyle name="Encabezado 4 2" xfId="134" xr:uid="{00000000-0005-0000-0000-000052000000}"/>
    <cellStyle name="Encabezado 4 2 2" xfId="135" xr:uid="{00000000-0005-0000-0000-000053000000}"/>
    <cellStyle name="Encabezado 4 3" xfId="136" xr:uid="{00000000-0005-0000-0000-000054000000}"/>
    <cellStyle name="Encabezado 4 4" xfId="137" xr:uid="{00000000-0005-0000-0000-000055000000}"/>
    <cellStyle name="Énfasis1 2" xfId="138" xr:uid="{00000000-0005-0000-0000-000056000000}"/>
    <cellStyle name="Énfasis1 2 2" xfId="139" xr:uid="{00000000-0005-0000-0000-000057000000}"/>
    <cellStyle name="Énfasis1 3" xfId="140" xr:uid="{00000000-0005-0000-0000-000058000000}"/>
    <cellStyle name="Énfasis2 2" xfId="141" xr:uid="{00000000-0005-0000-0000-000059000000}"/>
    <cellStyle name="Énfasis2 2 2" xfId="142" xr:uid="{00000000-0005-0000-0000-00005A000000}"/>
    <cellStyle name="Énfasis2 3" xfId="143" xr:uid="{00000000-0005-0000-0000-00005B000000}"/>
    <cellStyle name="Énfasis3 2" xfId="144" xr:uid="{00000000-0005-0000-0000-00005C000000}"/>
    <cellStyle name="Énfasis3 2 2" xfId="145" xr:uid="{00000000-0005-0000-0000-00005D000000}"/>
    <cellStyle name="Énfasis3 3" xfId="146" xr:uid="{00000000-0005-0000-0000-00005E000000}"/>
    <cellStyle name="Énfasis4 2" xfId="147" xr:uid="{00000000-0005-0000-0000-00005F000000}"/>
    <cellStyle name="Énfasis4 2 2" xfId="148" xr:uid="{00000000-0005-0000-0000-000060000000}"/>
    <cellStyle name="Énfasis4 3" xfId="149" xr:uid="{00000000-0005-0000-0000-000061000000}"/>
    <cellStyle name="Énfasis5 2" xfId="150" xr:uid="{00000000-0005-0000-0000-000062000000}"/>
    <cellStyle name="Énfasis5 2 2" xfId="151" xr:uid="{00000000-0005-0000-0000-000063000000}"/>
    <cellStyle name="Énfasis5 3" xfId="152" xr:uid="{00000000-0005-0000-0000-000064000000}"/>
    <cellStyle name="Énfasis6 2" xfId="153" xr:uid="{00000000-0005-0000-0000-000065000000}"/>
    <cellStyle name="Énfasis6 2 2" xfId="154" xr:uid="{00000000-0005-0000-0000-000066000000}"/>
    <cellStyle name="Énfasis6 3" xfId="155" xr:uid="{00000000-0005-0000-0000-000067000000}"/>
    <cellStyle name="Entrada 2" xfId="156" xr:uid="{00000000-0005-0000-0000-000068000000}"/>
    <cellStyle name="Entrada 2 2" xfId="157" xr:uid="{00000000-0005-0000-0000-000069000000}"/>
    <cellStyle name="Entrada 2_Copia de Xl0000021.xls INGRID" xfId="158" xr:uid="{00000000-0005-0000-0000-00006A000000}"/>
    <cellStyle name="Entrada 3" xfId="159" xr:uid="{00000000-0005-0000-0000-00006B000000}"/>
    <cellStyle name="Error" xfId="9" xr:uid="{00000000-0005-0000-0000-00006C000000}"/>
    <cellStyle name="Euro" xfId="10" xr:uid="{00000000-0005-0000-0000-00006D000000}"/>
    <cellStyle name="Euro 10" xfId="160" xr:uid="{00000000-0005-0000-0000-00006E000000}"/>
    <cellStyle name="Euro 10 2" xfId="161" xr:uid="{00000000-0005-0000-0000-00006F000000}"/>
    <cellStyle name="Euro 10 3" xfId="162" xr:uid="{00000000-0005-0000-0000-000070000000}"/>
    <cellStyle name="Euro 10 4" xfId="163" xr:uid="{00000000-0005-0000-0000-000071000000}"/>
    <cellStyle name="Euro 11" xfId="164" xr:uid="{00000000-0005-0000-0000-000072000000}"/>
    <cellStyle name="Euro 11 2" xfId="165" xr:uid="{00000000-0005-0000-0000-000073000000}"/>
    <cellStyle name="Euro 11 3" xfId="166" xr:uid="{00000000-0005-0000-0000-000074000000}"/>
    <cellStyle name="Euro 11 4" xfId="167" xr:uid="{00000000-0005-0000-0000-000075000000}"/>
    <cellStyle name="Euro 12" xfId="168" xr:uid="{00000000-0005-0000-0000-000076000000}"/>
    <cellStyle name="Euro 12 2" xfId="169" xr:uid="{00000000-0005-0000-0000-000077000000}"/>
    <cellStyle name="Euro 12 3" xfId="170" xr:uid="{00000000-0005-0000-0000-000078000000}"/>
    <cellStyle name="Euro 12 4" xfId="171" xr:uid="{00000000-0005-0000-0000-000079000000}"/>
    <cellStyle name="Euro 13" xfId="172" xr:uid="{00000000-0005-0000-0000-00007A000000}"/>
    <cellStyle name="Euro 13 2" xfId="173" xr:uid="{00000000-0005-0000-0000-00007B000000}"/>
    <cellStyle name="Euro 13 3" xfId="174" xr:uid="{00000000-0005-0000-0000-00007C000000}"/>
    <cellStyle name="Euro 13 4" xfId="175" xr:uid="{00000000-0005-0000-0000-00007D000000}"/>
    <cellStyle name="Euro 14" xfId="176" xr:uid="{00000000-0005-0000-0000-00007E000000}"/>
    <cellStyle name="Euro 14 2" xfId="177" xr:uid="{00000000-0005-0000-0000-00007F000000}"/>
    <cellStyle name="Euro 14 3" xfId="178" xr:uid="{00000000-0005-0000-0000-000080000000}"/>
    <cellStyle name="Euro 14 4" xfId="179" xr:uid="{00000000-0005-0000-0000-000081000000}"/>
    <cellStyle name="Euro 15" xfId="180" xr:uid="{00000000-0005-0000-0000-000082000000}"/>
    <cellStyle name="Euro 15 2" xfId="181" xr:uid="{00000000-0005-0000-0000-000083000000}"/>
    <cellStyle name="Euro 15 3" xfId="182" xr:uid="{00000000-0005-0000-0000-000084000000}"/>
    <cellStyle name="Euro 15 4" xfId="183" xr:uid="{00000000-0005-0000-0000-000085000000}"/>
    <cellStyle name="Euro 16" xfId="184" xr:uid="{00000000-0005-0000-0000-000086000000}"/>
    <cellStyle name="Euro 16 2" xfId="185" xr:uid="{00000000-0005-0000-0000-000087000000}"/>
    <cellStyle name="Euro 16 3" xfId="186" xr:uid="{00000000-0005-0000-0000-000088000000}"/>
    <cellStyle name="Euro 16 4" xfId="187" xr:uid="{00000000-0005-0000-0000-000089000000}"/>
    <cellStyle name="Euro 17" xfId="188" xr:uid="{00000000-0005-0000-0000-00008A000000}"/>
    <cellStyle name="Euro 17 2" xfId="189" xr:uid="{00000000-0005-0000-0000-00008B000000}"/>
    <cellStyle name="Euro 17 3" xfId="190" xr:uid="{00000000-0005-0000-0000-00008C000000}"/>
    <cellStyle name="Euro 17 4" xfId="191" xr:uid="{00000000-0005-0000-0000-00008D000000}"/>
    <cellStyle name="Euro 2" xfId="192" xr:uid="{00000000-0005-0000-0000-00008E000000}"/>
    <cellStyle name="Euro 2 10" xfId="193" xr:uid="{00000000-0005-0000-0000-00008F000000}"/>
    <cellStyle name="Euro 2 11" xfId="194" xr:uid="{00000000-0005-0000-0000-000090000000}"/>
    <cellStyle name="Euro 2 2" xfId="195" xr:uid="{00000000-0005-0000-0000-000091000000}"/>
    <cellStyle name="Euro 2 2 2" xfId="196" xr:uid="{00000000-0005-0000-0000-000092000000}"/>
    <cellStyle name="Euro 2 2 2 2" xfId="197" xr:uid="{00000000-0005-0000-0000-000093000000}"/>
    <cellStyle name="Euro 2 2 2 3" xfId="198" xr:uid="{00000000-0005-0000-0000-000094000000}"/>
    <cellStyle name="Euro 2 2 2 4" xfId="199" xr:uid="{00000000-0005-0000-0000-000095000000}"/>
    <cellStyle name="Euro 2 2 3" xfId="200" xr:uid="{00000000-0005-0000-0000-000096000000}"/>
    <cellStyle name="Euro 2 2 3 2" xfId="201" xr:uid="{00000000-0005-0000-0000-000097000000}"/>
    <cellStyle name="Euro 2 2 3 3" xfId="202" xr:uid="{00000000-0005-0000-0000-000098000000}"/>
    <cellStyle name="Euro 2 2 3 4" xfId="203" xr:uid="{00000000-0005-0000-0000-000099000000}"/>
    <cellStyle name="Euro 2 2 4" xfId="204" xr:uid="{00000000-0005-0000-0000-00009A000000}"/>
    <cellStyle name="Euro 2 2 4 2" xfId="205" xr:uid="{00000000-0005-0000-0000-00009B000000}"/>
    <cellStyle name="Euro 2 2 4 3" xfId="206" xr:uid="{00000000-0005-0000-0000-00009C000000}"/>
    <cellStyle name="Euro 2 2 4 4" xfId="207" xr:uid="{00000000-0005-0000-0000-00009D000000}"/>
    <cellStyle name="Euro 2 2 5" xfId="208" xr:uid="{00000000-0005-0000-0000-00009E000000}"/>
    <cellStyle name="Euro 2 2 5 2" xfId="209" xr:uid="{00000000-0005-0000-0000-00009F000000}"/>
    <cellStyle name="Euro 2 2 5 3" xfId="210" xr:uid="{00000000-0005-0000-0000-0000A0000000}"/>
    <cellStyle name="Euro 2 2 5 4" xfId="211" xr:uid="{00000000-0005-0000-0000-0000A1000000}"/>
    <cellStyle name="Euro 2 2 6" xfId="212" xr:uid="{00000000-0005-0000-0000-0000A2000000}"/>
    <cellStyle name="Euro 2 2 6 2" xfId="213" xr:uid="{00000000-0005-0000-0000-0000A3000000}"/>
    <cellStyle name="Euro 2 2 6 3" xfId="214" xr:uid="{00000000-0005-0000-0000-0000A4000000}"/>
    <cellStyle name="Euro 2 2 6 4" xfId="215" xr:uid="{00000000-0005-0000-0000-0000A5000000}"/>
    <cellStyle name="Euro 2 3" xfId="216" xr:uid="{00000000-0005-0000-0000-0000A6000000}"/>
    <cellStyle name="Euro 2 3 2" xfId="217" xr:uid="{00000000-0005-0000-0000-0000A7000000}"/>
    <cellStyle name="Euro 2 3 3" xfId="218" xr:uid="{00000000-0005-0000-0000-0000A8000000}"/>
    <cellStyle name="Euro 2 3 4" xfId="219" xr:uid="{00000000-0005-0000-0000-0000A9000000}"/>
    <cellStyle name="Euro 2 4" xfId="220" xr:uid="{00000000-0005-0000-0000-0000AA000000}"/>
    <cellStyle name="Euro 2 5" xfId="221" xr:uid="{00000000-0005-0000-0000-0000AB000000}"/>
    <cellStyle name="Euro 2 6" xfId="222" xr:uid="{00000000-0005-0000-0000-0000AC000000}"/>
    <cellStyle name="Euro 2 7" xfId="223" xr:uid="{00000000-0005-0000-0000-0000AD000000}"/>
    <cellStyle name="Euro 2 8" xfId="224" xr:uid="{00000000-0005-0000-0000-0000AE000000}"/>
    <cellStyle name="Euro 2 9" xfId="225" xr:uid="{00000000-0005-0000-0000-0000AF000000}"/>
    <cellStyle name="Euro 3" xfId="226" xr:uid="{00000000-0005-0000-0000-0000B0000000}"/>
    <cellStyle name="Euro 3 2" xfId="227" xr:uid="{00000000-0005-0000-0000-0000B1000000}"/>
    <cellStyle name="Euro 3 3" xfId="228" xr:uid="{00000000-0005-0000-0000-0000B2000000}"/>
    <cellStyle name="Euro 3 4" xfId="229" xr:uid="{00000000-0005-0000-0000-0000B3000000}"/>
    <cellStyle name="Euro 3 5" xfId="230" xr:uid="{00000000-0005-0000-0000-0000B4000000}"/>
    <cellStyle name="Euro 4" xfId="231" xr:uid="{00000000-0005-0000-0000-0000B5000000}"/>
    <cellStyle name="Euro 4 2" xfId="232" xr:uid="{00000000-0005-0000-0000-0000B6000000}"/>
    <cellStyle name="Euro 4 3" xfId="233" xr:uid="{00000000-0005-0000-0000-0000B7000000}"/>
    <cellStyle name="Euro 4 4" xfId="234" xr:uid="{00000000-0005-0000-0000-0000B8000000}"/>
    <cellStyle name="Euro 4 5" xfId="235" xr:uid="{00000000-0005-0000-0000-0000B9000000}"/>
    <cellStyle name="Euro 5" xfId="236" xr:uid="{00000000-0005-0000-0000-0000BA000000}"/>
    <cellStyle name="Euro 5 2" xfId="237" xr:uid="{00000000-0005-0000-0000-0000BB000000}"/>
    <cellStyle name="Euro 5 3" xfId="238" xr:uid="{00000000-0005-0000-0000-0000BC000000}"/>
    <cellStyle name="Euro 5 4" xfId="239" xr:uid="{00000000-0005-0000-0000-0000BD000000}"/>
    <cellStyle name="Euro 6" xfId="240" xr:uid="{00000000-0005-0000-0000-0000BE000000}"/>
    <cellStyle name="Euro 6 2" xfId="241" xr:uid="{00000000-0005-0000-0000-0000BF000000}"/>
    <cellStyle name="Euro 6 3" xfId="242" xr:uid="{00000000-0005-0000-0000-0000C0000000}"/>
    <cellStyle name="Euro 6 4" xfId="243" xr:uid="{00000000-0005-0000-0000-0000C1000000}"/>
    <cellStyle name="Euro 7" xfId="244" xr:uid="{00000000-0005-0000-0000-0000C2000000}"/>
    <cellStyle name="Euro 7 2" xfId="245" xr:uid="{00000000-0005-0000-0000-0000C3000000}"/>
    <cellStyle name="Euro 7 3" xfId="246" xr:uid="{00000000-0005-0000-0000-0000C4000000}"/>
    <cellStyle name="Euro 7 4" xfId="247" xr:uid="{00000000-0005-0000-0000-0000C5000000}"/>
    <cellStyle name="Euro 8" xfId="248" xr:uid="{00000000-0005-0000-0000-0000C6000000}"/>
    <cellStyle name="Euro 8 2" xfId="249" xr:uid="{00000000-0005-0000-0000-0000C7000000}"/>
    <cellStyle name="Euro 8 3" xfId="250" xr:uid="{00000000-0005-0000-0000-0000C8000000}"/>
    <cellStyle name="Euro 8 4" xfId="251" xr:uid="{00000000-0005-0000-0000-0000C9000000}"/>
    <cellStyle name="Euro 9" xfId="252" xr:uid="{00000000-0005-0000-0000-0000CA000000}"/>
    <cellStyle name="Euro 9 2" xfId="253" xr:uid="{00000000-0005-0000-0000-0000CB000000}"/>
    <cellStyle name="Euro 9 3" xfId="254" xr:uid="{00000000-0005-0000-0000-0000CC000000}"/>
    <cellStyle name="Euro 9 4" xfId="255" xr:uid="{00000000-0005-0000-0000-0000CD000000}"/>
    <cellStyle name="Euro 9 5" xfId="256" xr:uid="{00000000-0005-0000-0000-0000CE000000}"/>
    <cellStyle name="Euro 9 6" xfId="257" xr:uid="{00000000-0005-0000-0000-0000CF000000}"/>
    <cellStyle name="Euro 9 7" xfId="258" xr:uid="{00000000-0005-0000-0000-0000D0000000}"/>
    <cellStyle name="Euro 9 8" xfId="259" xr:uid="{00000000-0005-0000-0000-0000D1000000}"/>
    <cellStyle name="Euro 9 9" xfId="260" xr:uid="{00000000-0005-0000-0000-0000D2000000}"/>
    <cellStyle name="Excel Built-in Comma" xfId="11" xr:uid="{00000000-0005-0000-0000-0000D3000000}"/>
    <cellStyle name="Excel Built-in Currency" xfId="624" xr:uid="{00000000-0005-0000-0000-0000D4000000}"/>
    <cellStyle name="Excel_BuiltIn_Comma" xfId="12" xr:uid="{00000000-0005-0000-0000-0000D5000000}"/>
    <cellStyle name="Footnote" xfId="13" xr:uid="{00000000-0005-0000-0000-0000D6000000}"/>
    <cellStyle name="Good" xfId="14" xr:uid="{00000000-0005-0000-0000-0000D7000000}"/>
    <cellStyle name="Heading (user)" xfId="15" xr:uid="{00000000-0005-0000-0000-0000D8000000}"/>
    <cellStyle name="Heading 1" xfId="16" xr:uid="{00000000-0005-0000-0000-0000D9000000}"/>
    <cellStyle name="Heading 2" xfId="17" xr:uid="{00000000-0005-0000-0000-0000DA000000}"/>
    <cellStyle name="Hyperlink" xfId="18" xr:uid="{00000000-0005-0000-0000-0000DB000000}"/>
    <cellStyle name="Incorrecto 2" xfId="261" xr:uid="{00000000-0005-0000-0000-0000DC000000}"/>
    <cellStyle name="Incorrecto 2 2" xfId="262" xr:uid="{00000000-0005-0000-0000-0000DD000000}"/>
    <cellStyle name="Incorrecto 3" xfId="263" xr:uid="{00000000-0005-0000-0000-0000DE000000}"/>
    <cellStyle name="Label" xfId="264" xr:uid="{00000000-0005-0000-0000-0000DF000000}"/>
    <cellStyle name="Millares [0] 2" xfId="265" xr:uid="{00000000-0005-0000-0000-0000E1000000}"/>
    <cellStyle name="Millares [0] 2 2" xfId="266" xr:uid="{00000000-0005-0000-0000-0000E2000000}"/>
    <cellStyle name="Millares [0] 2 2 2" xfId="267" xr:uid="{00000000-0005-0000-0000-0000E3000000}"/>
    <cellStyle name="Millares [0] 2 3" xfId="268" xr:uid="{00000000-0005-0000-0000-0000E4000000}"/>
    <cellStyle name="Millares [0] 3" xfId="269" xr:uid="{00000000-0005-0000-0000-0000E5000000}"/>
    <cellStyle name="Millares [0] 3 2" xfId="270" xr:uid="{00000000-0005-0000-0000-0000E6000000}"/>
    <cellStyle name="Millares [0] 3 2 2" xfId="271" xr:uid="{00000000-0005-0000-0000-0000E7000000}"/>
    <cellStyle name="Millares [0] 3 3" xfId="272" xr:uid="{00000000-0005-0000-0000-0000E8000000}"/>
    <cellStyle name="Millares [0] 4" xfId="273" xr:uid="{00000000-0005-0000-0000-0000E9000000}"/>
    <cellStyle name="Millares [0] 4 2" xfId="274" xr:uid="{00000000-0005-0000-0000-0000EA000000}"/>
    <cellStyle name="Millares [0] 4 2 2" xfId="275" xr:uid="{00000000-0005-0000-0000-0000EB000000}"/>
    <cellStyle name="Millares [0] 4 3" xfId="276" xr:uid="{00000000-0005-0000-0000-0000EC000000}"/>
    <cellStyle name="Millares [0] 5" xfId="277" xr:uid="{00000000-0005-0000-0000-0000ED000000}"/>
    <cellStyle name="Millares [0] 5 2" xfId="278" xr:uid="{00000000-0005-0000-0000-0000EE000000}"/>
    <cellStyle name="Millares [0] 5 2 2" xfId="279" xr:uid="{00000000-0005-0000-0000-0000EF000000}"/>
    <cellStyle name="Millares [0] 5 3" xfId="280" xr:uid="{00000000-0005-0000-0000-0000F0000000}"/>
    <cellStyle name="Millares [0] 6" xfId="281" xr:uid="{00000000-0005-0000-0000-0000F1000000}"/>
    <cellStyle name="Millares [0] 6 2" xfId="282" xr:uid="{00000000-0005-0000-0000-0000F2000000}"/>
    <cellStyle name="Millares [0] 6 2 2" xfId="283" xr:uid="{00000000-0005-0000-0000-0000F3000000}"/>
    <cellStyle name="Millares [0] 6 3" xfId="284" xr:uid="{00000000-0005-0000-0000-0000F4000000}"/>
    <cellStyle name="Millares 10" xfId="19" xr:uid="{00000000-0005-0000-0000-0000F5000000}"/>
    <cellStyle name="Millares 10 2" xfId="48" xr:uid="{00000000-0005-0000-0000-0000F6000000}"/>
    <cellStyle name="Millares 10 3 2 2" xfId="285" xr:uid="{00000000-0005-0000-0000-0000F7000000}"/>
    <cellStyle name="Millares 10 3 2 2 2 5" xfId="286" xr:uid="{00000000-0005-0000-0000-0000F8000000}"/>
    <cellStyle name="Millares 10 6" xfId="287" xr:uid="{00000000-0005-0000-0000-0000F9000000}"/>
    <cellStyle name="Millares 11" xfId="288" xr:uid="{00000000-0005-0000-0000-0000FA000000}"/>
    <cellStyle name="Millares 11 2" xfId="289" xr:uid="{00000000-0005-0000-0000-0000FB000000}"/>
    <cellStyle name="Millares 11 3" xfId="290" xr:uid="{00000000-0005-0000-0000-0000FC000000}"/>
    <cellStyle name="Millares 12" xfId="20" xr:uid="{00000000-0005-0000-0000-0000FD000000}"/>
    <cellStyle name="Millares 12 2" xfId="57" xr:uid="{00000000-0005-0000-0000-0000FE000000}"/>
    <cellStyle name="Millares 13" xfId="291" xr:uid="{00000000-0005-0000-0000-0000FF000000}"/>
    <cellStyle name="Millares 13 2" xfId="292" xr:uid="{00000000-0005-0000-0000-000000010000}"/>
    <cellStyle name="Millares 14" xfId="293" xr:uid="{00000000-0005-0000-0000-000001010000}"/>
    <cellStyle name="Millares 14 2" xfId="294" xr:uid="{00000000-0005-0000-0000-000002010000}"/>
    <cellStyle name="Millares 15" xfId="295" xr:uid="{00000000-0005-0000-0000-000003010000}"/>
    <cellStyle name="Millares 15 2" xfId="296" xr:uid="{00000000-0005-0000-0000-000004010000}"/>
    <cellStyle name="Millares 16" xfId="297" xr:uid="{00000000-0005-0000-0000-000005010000}"/>
    <cellStyle name="Millares 17" xfId="298" xr:uid="{00000000-0005-0000-0000-000006010000}"/>
    <cellStyle name="Millares 18" xfId="299" xr:uid="{00000000-0005-0000-0000-000007010000}"/>
    <cellStyle name="Millares 19" xfId="300" xr:uid="{00000000-0005-0000-0000-000008010000}"/>
    <cellStyle name="Millares 2" xfId="21" xr:uid="{00000000-0005-0000-0000-000009010000}"/>
    <cellStyle name="Millares 2 2" xfId="301" xr:uid="{00000000-0005-0000-0000-00000A010000}"/>
    <cellStyle name="Millares 2 2 2" xfId="302" xr:uid="{00000000-0005-0000-0000-00000B010000}"/>
    <cellStyle name="Millares 2 2 2 2" xfId="303" xr:uid="{00000000-0005-0000-0000-00000C010000}"/>
    <cellStyle name="Millares 2 2 2 2 2" xfId="304" xr:uid="{00000000-0005-0000-0000-00000D010000}"/>
    <cellStyle name="Millares 2 2 2 3" xfId="305" xr:uid="{00000000-0005-0000-0000-00000E010000}"/>
    <cellStyle name="Millares 2 2 3" xfId="22" xr:uid="{00000000-0005-0000-0000-00000F010000}"/>
    <cellStyle name="Millares 2 2 3 2" xfId="306" xr:uid="{00000000-0005-0000-0000-000010010000}"/>
    <cellStyle name="Millares 2 2 3 2 2" xfId="307" xr:uid="{00000000-0005-0000-0000-000011010000}"/>
    <cellStyle name="Millares 2 2 3 3" xfId="54" xr:uid="{00000000-0005-0000-0000-000012010000}"/>
    <cellStyle name="Millares 2 2 3 3 2" xfId="23" xr:uid="{00000000-0005-0000-0000-000013010000}"/>
    <cellStyle name="Millares 2 2 4" xfId="308" xr:uid="{00000000-0005-0000-0000-000014010000}"/>
    <cellStyle name="Millares 2 2 4 2" xfId="309" xr:uid="{00000000-0005-0000-0000-000015010000}"/>
    <cellStyle name="Millares 2 2 4 2 2" xfId="310" xr:uid="{00000000-0005-0000-0000-000016010000}"/>
    <cellStyle name="Millares 2 2 4 3" xfId="311" xr:uid="{00000000-0005-0000-0000-000017010000}"/>
    <cellStyle name="Millares 2 2 5" xfId="312" xr:uid="{00000000-0005-0000-0000-000018010000}"/>
    <cellStyle name="Millares 2 2 5 2" xfId="313" xr:uid="{00000000-0005-0000-0000-000019010000}"/>
    <cellStyle name="Millares 2 2 5 2 2" xfId="314" xr:uid="{00000000-0005-0000-0000-00001A010000}"/>
    <cellStyle name="Millares 2 2 5 3" xfId="315" xr:uid="{00000000-0005-0000-0000-00001B010000}"/>
    <cellStyle name="Millares 2 2 6" xfId="316" xr:uid="{00000000-0005-0000-0000-00001C010000}"/>
    <cellStyle name="Millares 2 2 6 2" xfId="317" xr:uid="{00000000-0005-0000-0000-00001D010000}"/>
    <cellStyle name="Millares 2 2 7" xfId="318" xr:uid="{00000000-0005-0000-0000-00001E010000}"/>
    <cellStyle name="Millares 2 3" xfId="319" xr:uid="{00000000-0005-0000-0000-00001F010000}"/>
    <cellStyle name="Millares 2 3 2" xfId="320" xr:uid="{00000000-0005-0000-0000-000020010000}"/>
    <cellStyle name="Millares 2 3 2 2" xfId="321" xr:uid="{00000000-0005-0000-0000-000021010000}"/>
    <cellStyle name="Millares 2 3 2 2 2" xfId="322" xr:uid="{00000000-0005-0000-0000-000022010000}"/>
    <cellStyle name="Millares 2 3 2 3" xfId="323" xr:uid="{00000000-0005-0000-0000-000023010000}"/>
    <cellStyle name="Millares 2 3 3" xfId="324" xr:uid="{00000000-0005-0000-0000-000024010000}"/>
    <cellStyle name="Millares 2 3 3 2" xfId="325" xr:uid="{00000000-0005-0000-0000-000025010000}"/>
    <cellStyle name="Millares 2 3 3 2 2" xfId="326" xr:uid="{00000000-0005-0000-0000-000026010000}"/>
    <cellStyle name="Millares 2 3 3 3" xfId="327" xr:uid="{00000000-0005-0000-0000-000027010000}"/>
    <cellStyle name="Millares 2 3 4" xfId="328" xr:uid="{00000000-0005-0000-0000-000028010000}"/>
    <cellStyle name="Millares 2 3 4 2" xfId="329" xr:uid="{00000000-0005-0000-0000-000029010000}"/>
    <cellStyle name="Millares 2 3 4 2 2" xfId="330" xr:uid="{00000000-0005-0000-0000-00002A010000}"/>
    <cellStyle name="Millares 2 3 4 3" xfId="331" xr:uid="{00000000-0005-0000-0000-00002B010000}"/>
    <cellStyle name="Millares 2 3 5" xfId="332" xr:uid="{00000000-0005-0000-0000-00002C010000}"/>
    <cellStyle name="Millares 2 3 5 2" xfId="333" xr:uid="{00000000-0005-0000-0000-00002D010000}"/>
    <cellStyle name="Millares 2 3 5 2 2" xfId="334" xr:uid="{00000000-0005-0000-0000-00002E010000}"/>
    <cellStyle name="Millares 2 3 5 3" xfId="335" xr:uid="{00000000-0005-0000-0000-00002F010000}"/>
    <cellStyle name="Millares 2 3 6" xfId="336" xr:uid="{00000000-0005-0000-0000-000030010000}"/>
    <cellStyle name="Millares 2 3 6 2" xfId="337" xr:uid="{00000000-0005-0000-0000-000031010000}"/>
    <cellStyle name="Millares 2 3 7" xfId="338" xr:uid="{00000000-0005-0000-0000-000032010000}"/>
    <cellStyle name="Millares 2 4" xfId="24" xr:uid="{00000000-0005-0000-0000-000033010000}"/>
    <cellStyle name="Millares 2 4 2" xfId="50" xr:uid="{00000000-0005-0000-0000-000034010000}"/>
    <cellStyle name="Millares 2 4 2 2" xfId="339" xr:uid="{00000000-0005-0000-0000-000035010000}"/>
    <cellStyle name="Millares 2 4 2 3" xfId="56" xr:uid="{00000000-0005-0000-0000-000036010000}"/>
    <cellStyle name="Millares 2 4 3" xfId="340" xr:uid="{00000000-0005-0000-0000-000037010000}"/>
    <cellStyle name="Millares 2 5" xfId="341" xr:uid="{00000000-0005-0000-0000-000038010000}"/>
    <cellStyle name="Millares 2 5 2" xfId="342" xr:uid="{00000000-0005-0000-0000-000039010000}"/>
    <cellStyle name="Millares 2 5 2 2" xfId="343" xr:uid="{00000000-0005-0000-0000-00003A010000}"/>
    <cellStyle name="Millares 2 5 3" xfId="344" xr:uid="{00000000-0005-0000-0000-00003B010000}"/>
    <cellStyle name="Millares 2 6" xfId="345" xr:uid="{00000000-0005-0000-0000-00003C010000}"/>
    <cellStyle name="Millares 2 6 2" xfId="346" xr:uid="{00000000-0005-0000-0000-00003D010000}"/>
    <cellStyle name="Millares 2 6 3" xfId="347" xr:uid="{00000000-0005-0000-0000-00003E010000}"/>
    <cellStyle name="Millares 20" xfId="348" xr:uid="{00000000-0005-0000-0000-00003F010000}"/>
    <cellStyle name="Millares 21" xfId="349" xr:uid="{00000000-0005-0000-0000-000040010000}"/>
    <cellStyle name="Millares 22" xfId="350" xr:uid="{00000000-0005-0000-0000-000041010000}"/>
    <cellStyle name="Millares 23" xfId="351" xr:uid="{00000000-0005-0000-0000-000042010000}"/>
    <cellStyle name="Millares 24" xfId="352" xr:uid="{00000000-0005-0000-0000-000043010000}"/>
    <cellStyle name="Millares 25" xfId="353" xr:uid="{00000000-0005-0000-0000-000044010000}"/>
    <cellStyle name="Millares 26" xfId="354" xr:uid="{00000000-0005-0000-0000-000045010000}"/>
    <cellStyle name="Millares 27" xfId="355" xr:uid="{00000000-0005-0000-0000-000046010000}"/>
    <cellStyle name="Millares 28" xfId="356" xr:uid="{00000000-0005-0000-0000-000047010000}"/>
    <cellStyle name="Millares 28 2" xfId="25" xr:uid="{00000000-0005-0000-0000-000048010000}"/>
    <cellStyle name="Millares 3" xfId="49" xr:uid="{00000000-0005-0000-0000-000049010000}"/>
    <cellStyle name="Millares 3 2" xfId="357" xr:uid="{00000000-0005-0000-0000-00004A010000}"/>
    <cellStyle name="Millares 3 2 2" xfId="358" xr:uid="{00000000-0005-0000-0000-00004B010000}"/>
    <cellStyle name="Millares 3 2 2 2" xfId="359" xr:uid="{00000000-0005-0000-0000-00004C010000}"/>
    <cellStyle name="Millares 3 2 2 2 2" xfId="360" xr:uid="{00000000-0005-0000-0000-00004D010000}"/>
    <cellStyle name="Millares 3 2 2 3" xfId="361" xr:uid="{00000000-0005-0000-0000-00004E010000}"/>
    <cellStyle name="Millares 3 2 2 4" xfId="362" xr:uid="{00000000-0005-0000-0000-00004F010000}"/>
    <cellStyle name="Millares 3 2 3" xfId="363" xr:uid="{00000000-0005-0000-0000-000050010000}"/>
    <cellStyle name="Millares 3 2 3 2" xfId="364" xr:uid="{00000000-0005-0000-0000-000051010000}"/>
    <cellStyle name="Millares 3 2 3 2 2" xfId="365" xr:uid="{00000000-0005-0000-0000-000052010000}"/>
    <cellStyle name="Millares 3 2 3 3" xfId="366" xr:uid="{00000000-0005-0000-0000-000053010000}"/>
    <cellStyle name="Millares 3 2 4" xfId="367" xr:uid="{00000000-0005-0000-0000-000054010000}"/>
    <cellStyle name="Millares 3 2 4 2" xfId="368" xr:uid="{00000000-0005-0000-0000-000055010000}"/>
    <cellStyle name="Millares 3 2 4 2 2" xfId="369" xr:uid="{00000000-0005-0000-0000-000056010000}"/>
    <cellStyle name="Millares 3 2 4 3" xfId="370" xr:uid="{00000000-0005-0000-0000-000057010000}"/>
    <cellStyle name="Millares 3 2 5" xfId="371" xr:uid="{00000000-0005-0000-0000-000058010000}"/>
    <cellStyle name="Millares 3 2 5 2" xfId="372" xr:uid="{00000000-0005-0000-0000-000059010000}"/>
    <cellStyle name="Millares 3 2 6" xfId="373" xr:uid="{00000000-0005-0000-0000-00005A010000}"/>
    <cellStyle name="Millares 3 3" xfId="374" xr:uid="{00000000-0005-0000-0000-00005B010000}"/>
    <cellStyle name="Millares 3 3 2" xfId="375" xr:uid="{00000000-0005-0000-0000-00005C010000}"/>
    <cellStyle name="Millares 3 3 2 2" xfId="376" xr:uid="{00000000-0005-0000-0000-00005D010000}"/>
    <cellStyle name="Millares 3 3 2 2 2" xfId="377" xr:uid="{00000000-0005-0000-0000-00005E010000}"/>
    <cellStyle name="Millares 3 3 2 3" xfId="378" xr:uid="{00000000-0005-0000-0000-00005F010000}"/>
    <cellStyle name="Millares 3 3 3" xfId="379" xr:uid="{00000000-0005-0000-0000-000060010000}"/>
    <cellStyle name="Millares 3 3 3 2" xfId="380" xr:uid="{00000000-0005-0000-0000-000061010000}"/>
    <cellStyle name="Millares 3 3 3 2 2" xfId="381" xr:uid="{00000000-0005-0000-0000-000062010000}"/>
    <cellStyle name="Millares 3 3 3 3" xfId="382" xr:uid="{00000000-0005-0000-0000-000063010000}"/>
    <cellStyle name="Millares 3 3 4" xfId="383" xr:uid="{00000000-0005-0000-0000-000064010000}"/>
    <cellStyle name="Millares 3 3 4 2" xfId="384" xr:uid="{00000000-0005-0000-0000-000065010000}"/>
    <cellStyle name="Millares 3 3 4 2 2" xfId="385" xr:uid="{00000000-0005-0000-0000-000066010000}"/>
    <cellStyle name="Millares 3 3 4 3" xfId="386" xr:uid="{00000000-0005-0000-0000-000067010000}"/>
    <cellStyle name="Millares 3 3 5" xfId="387" xr:uid="{00000000-0005-0000-0000-000068010000}"/>
    <cellStyle name="Millares 3 3 5 2" xfId="388" xr:uid="{00000000-0005-0000-0000-000069010000}"/>
    <cellStyle name="Millares 3 3 6" xfId="389" xr:uid="{00000000-0005-0000-0000-00006A010000}"/>
    <cellStyle name="Millares 3 4" xfId="390" xr:uid="{00000000-0005-0000-0000-00006B010000}"/>
    <cellStyle name="Millares 3 4 2" xfId="391" xr:uid="{00000000-0005-0000-0000-00006C010000}"/>
    <cellStyle name="Millares 3 4 2 2" xfId="392" xr:uid="{00000000-0005-0000-0000-00006D010000}"/>
    <cellStyle name="Millares 3 4 2 2 2" xfId="393" xr:uid="{00000000-0005-0000-0000-00006E010000}"/>
    <cellStyle name="Millares 3 4 2 3" xfId="394" xr:uid="{00000000-0005-0000-0000-00006F010000}"/>
    <cellStyle name="Millares 3 4 3" xfId="395" xr:uid="{00000000-0005-0000-0000-000070010000}"/>
    <cellStyle name="Millares 3 4 3 2" xfId="396" xr:uid="{00000000-0005-0000-0000-000071010000}"/>
    <cellStyle name="Millares 3 4 3 2 2" xfId="397" xr:uid="{00000000-0005-0000-0000-000072010000}"/>
    <cellStyle name="Millares 3 4 3 3" xfId="398" xr:uid="{00000000-0005-0000-0000-000073010000}"/>
    <cellStyle name="Millares 3 4 4" xfId="399" xr:uid="{00000000-0005-0000-0000-000074010000}"/>
    <cellStyle name="Millares 3 4 4 2" xfId="400" xr:uid="{00000000-0005-0000-0000-000075010000}"/>
    <cellStyle name="Millares 3 4 4 2 2" xfId="401" xr:uid="{00000000-0005-0000-0000-000076010000}"/>
    <cellStyle name="Millares 3 4 4 3" xfId="402" xr:uid="{00000000-0005-0000-0000-000077010000}"/>
    <cellStyle name="Millares 3 4 5" xfId="403" xr:uid="{00000000-0005-0000-0000-000078010000}"/>
    <cellStyle name="Millares 3 4 5 2" xfId="404" xr:uid="{00000000-0005-0000-0000-000079010000}"/>
    <cellStyle name="Millares 3 4 6" xfId="405" xr:uid="{00000000-0005-0000-0000-00007A010000}"/>
    <cellStyle name="Millares 3 5" xfId="406" xr:uid="{00000000-0005-0000-0000-00007B010000}"/>
    <cellStyle name="Millares 3 5 2" xfId="407" xr:uid="{00000000-0005-0000-0000-00007C010000}"/>
    <cellStyle name="Millares 3 5 2 2" xfId="408" xr:uid="{00000000-0005-0000-0000-00007D010000}"/>
    <cellStyle name="Millares 3 5 2 2 2" xfId="409" xr:uid="{00000000-0005-0000-0000-00007E010000}"/>
    <cellStyle name="Millares 3 5 2 3" xfId="410" xr:uid="{00000000-0005-0000-0000-00007F010000}"/>
    <cellStyle name="Millares 3 5 3" xfId="411" xr:uid="{00000000-0005-0000-0000-000080010000}"/>
    <cellStyle name="Millares 3 5 3 2" xfId="412" xr:uid="{00000000-0005-0000-0000-000081010000}"/>
    <cellStyle name="Millares 3 5 3 2 2" xfId="413" xr:uid="{00000000-0005-0000-0000-000082010000}"/>
    <cellStyle name="Millares 3 5 3 3" xfId="414" xr:uid="{00000000-0005-0000-0000-000083010000}"/>
    <cellStyle name="Millares 3 5 4" xfId="415" xr:uid="{00000000-0005-0000-0000-000084010000}"/>
    <cellStyle name="Millares 3 5 4 2" xfId="416" xr:uid="{00000000-0005-0000-0000-000085010000}"/>
    <cellStyle name="Millares 3 5 4 2 2" xfId="417" xr:uid="{00000000-0005-0000-0000-000086010000}"/>
    <cellStyle name="Millares 3 5 4 3" xfId="418" xr:uid="{00000000-0005-0000-0000-000087010000}"/>
    <cellStyle name="Millares 3 5 5" xfId="419" xr:uid="{00000000-0005-0000-0000-000088010000}"/>
    <cellStyle name="Millares 3 5 5 2" xfId="420" xr:uid="{00000000-0005-0000-0000-000089010000}"/>
    <cellStyle name="Millares 3 5 6" xfId="421" xr:uid="{00000000-0005-0000-0000-00008A010000}"/>
    <cellStyle name="Millares 3 6" xfId="422" xr:uid="{00000000-0005-0000-0000-00008B010000}"/>
    <cellStyle name="Millares 3 6 2" xfId="423" xr:uid="{00000000-0005-0000-0000-00008C010000}"/>
    <cellStyle name="Millares 3 6 2 2" xfId="424" xr:uid="{00000000-0005-0000-0000-00008D010000}"/>
    <cellStyle name="Millares 3 6 2 2 2" xfId="425" xr:uid="{00000000-0005-0000-0000-00008E010000}"/>
    <cellStyle name="Millares 3 6 2 3" xfId="426" xr:uid="{00000000-0005-0000-0000-00008F010000}"/>
    <cellStyle name="Millares 3 6 3" xfId="427" xr:uid="{00000000-0005-0000-0000-000090010000}"/>
    <cellStyle name="Millares 3 6 3 2" xfId="428" xr:uid="{00000000-0005-0000-0000-000091010000}"/>
    <cellStyle name="Millares 3 6 3 2 2" xfId="429" xr:uid="{00000000-0005-0000-0000-000092010000}"/>
    <cellStyle name="Millares 3 6 3 3" xfId="430" xr:uid="{00000000-0005-0000-0000-000093010000}"/>
    <cellStyle name="Millares 3 6 4" xfId="431" xr:uid="{00000000-0005-0000-0000-000094010000}"/>
    <cellStyle name="Millares 3 6 4 2" xfId="432" xr:uid="{00000000-0005-0000-0000-000095010000}"/>
    <cellStyle name="Millares 3 6 4 2 2" xfId="433" xr:uid="{00000000-0005-0000-0000-000096010000}"/>
    <cellStyle name="Millares 3 6 4 3" xfId="434" xr:uid="{00000000-0005-0000-0000-000097010000}"/>
    <cellStyle name="Millares 3 6 5" xfId="435" xr:uid="{00000000-0005-0000-0000-000098010000}"/>
    <cellStyle name="Millares 3 6 5 2" xfId="436" xr:uid="{00000000-0005-0000-0000-000099010000}"/>
    <cellStyle name="Millares 3 6 6" xfId="437" xr:uid="{00000000-0005-0000-0000-00009A010000}"/>
    <cellStyle name="Millares 3 7" xfId="438" xr:uid="{00000000-0005-0000-0000-00009B010000}"/>
    <cellStyle name="Millares 4" xfId="439" xr:uid="{00000000-0005-0000-0000-00009C010000}"/>
    <cellStyle name="Millares 4 2" xfId="440" xr:uid="{00000000-0005-0000-0000-00009D010000}"/>
    <cellStyle name="Millares 4 2 2" xfId="441" xr:uid="{00000000-0005-0000-0000-00009E010000}"/>
    <cellStyle name="Millares 4 2 2 2" xfId="442" xr:uid="{00000000-0005-0000-0000-00009F010000}"/>
    <cellStyle name="Millares 4 2 2 2 2" xfId="443" xr:uid="{00000000-0005-0000-0000-0000A0010000}"/>
    <cellStyle name="Millares 4 2 2 3" xfId="444" xr:uid="{00000000-0005-0000-0000-0000A1010000}"/>
    <cellStyle name="Millares 4 2 3" xfId="445" xr:uid="{00000000-0005-0000-0000-0000A2010000}"/>
    <cellStyle name="Millares 4 2 3 2" xfId="446" xr:uid="{00000000-0005-0000-0000-0000A3010000}"/>
    <cellStyle name="Millares 4 2 3 2 2" xfId="447" xr:uid="{00000000-0005-0000-0000-0000A4010000}"/>
    <cellStyle name="Millares 4 2 3 3" xfId="448" xr:uid="{00000000-0005-0000-0000-0000A5010000}"/>
    <cellStyle name="Millares 4 2 4" xfId="449" xr:uid="{00000000-0005-0000-0000-0000A6010000}"/>
    <cellStyle name="Millares 4 2 4 2" xfId="450" xr:uid="{00000000-0005-0000-0000-0000A7010000}"/>
    <cellStyle name="Millares 4 2 4 2 2" xfId="451" xr:uid="{00000000-0005-0000-0000-0000A8010000}"/>
    <cellStyle name="Millares 4 2 4 3" xfId="452" xr:uid="{00000000-0005-0000-0000-0000A9010000}"/>
    <cellStyle name="Millares 4 2 5" xfId="453" xr:uid="{00000000-0005-0000-0000-0000AA010000}"/>
    <cellStyle name="Millares 4 2 5 2" xfId="454" xr:uid="{00000000-0005-0000-0000-0000AB010000}"/>
    <cellStyle name="Millares 4 2 6" xfId="455" xr:uid="{00000000-0005-0000-0000-0000AC010000}"/>
    <cellStyle name="Millares 4 3" xfId="456" xr:uid="{00000000-0005-0000-0000-0000AD010000}"/>
    <cellStyle name="Millares 4 3 2" xfId="457" xr:uid="{00000000-0005-0000-0000-0000AE010000}"/>
    <cellStyle name="Millares 4 3 2 2" xfId="458" xr:uid="{00000000-0005-0000-0000-0000AF010000}"/>
    <cellStyle name="Millares 4 3 2 2 2" xfId="459" xr:uid="{00000000-0005-0000-0000-0000B0010000}"/>
    <cellStyle name="Millares 4 3 2 3" xfId="460" xr:uid="{00000000-0005-0000-0000-0000B1010000}"/>
    <cellStyle name="Millares 4 3 3" xfId="461" xr:uid="{00000000-0005-0000-0000-0000B2010000}"/>
    <cellStyle name="Millares 4 3 3 2" xfId="462" xr:uid="{00000000-0005-0000-0000-0000B3010000}"/>
    <cellStyle name="Millares 4 3 3 2 2" xfId="463" xr:uid="{00000000-0005-0000-0000-0000B4010000}"/>
    <cellStyle name="Millares 4 3 3 3" xfId="464" xr:uid="{00000000-0005-0000-0000-0000B5010000}"/>
    <cellStyle name="Millares 4 3 4" xfId="465" xr:uid="{00000000-0005-0000-0000-0000B6010000}"/>
    <cellStyle name="Millares 4 3 4 2" xfId="466" xr:uid="{00000000-0005-0000-0000-0000B7010000}"/>
    <cellStyle name="Millares 4 3 4 2 2" xfId="467" xr:uid="{00000000-0005-0000-0000-0000B8010000}"/>
    <cellStyle name="Millares 4 3 4 3" xfId="468" xr:uid="{00000000-0005-0000-0000-0000B9010000}"/>
    <cellStyle name="Millares 4 3 5" xfId="469" xr:uid="{00000000-0005-0000-0000-0000BA010000}"/>
    <cellStyle name="Millares 4 3 5 2" xfId="470" xr:uid="{00000000-0005-0000-0000-0000BB010000}"/>
    <cellStyle name="Millares 4 3 6" xfId="471" xr:uid="{00000000-0005-0000-0000-0000BC010000}"/>
    <cellStyle name="Millares 4 4" xfId="472" xr:uid="{00000000-0005-0000-0000-0000BD010000}"/>
    <cellStyle name="Millares 4 4 2" xfId="473" xr:uid="{00000000-0005-0000-0000-0000BE010000}"/>
    <cellStyle name="Millares 4 4 2 2" xfId="474" xr:uid="{00000000-0005-0000-0000-0000BF010000}"/>
    <cellStyle name="Millares 4 4 2 2 2" xfId="475" xr:uid="{00000000-0005-0000-0000-0000C0010000}"/>
    <cellStyle name="Millares 4 4 2 3" xfId="476" xr:uid="{00000000-0005-0000-0000-0000C1010000}"/>
    <cellStyle name="Millares 4 4 3" xfId="477" xr:uid="{00000000-0005-0000-0000-0000C2010000}"/>
    <cellStyle name="Millares 4 4 3 2" xfId="478" xr:uid="{00000000-0005-0000-0000-0000C3010000}"/>
    <cellStyle name="Millares 4 4 3 2 2" xfId="479" xr:uid="{00000000-0005-0000-0000-0000C4010000}"/>
    <cellStyle name="Millares 4 4 3 3" xfId="480" xr:uid="{00000000-0005-0000-0000-0000C5010000}"/>
    <cellStyle name="Millares 4 4 4" xfId="481" xr:uid="{00000000-0005-0000-0000-0000C6010000}"/>
    <cellStyle name="Millares 4 4 4 2" xfId="482" xr:uid="{00000000-0005-0000-0000-0000C7010000}"/>
    <cellStyle name="Millares 4 4 4 2 2" xfId="483" xr:uid="{00000000-0005-0000-0000-0000C8010000}"/>
    <cellStyle name="Millares 4 4 4 3" xfId="484" xr:uid="{00000000-0005-0000-0000-0000C9010000}"/>
    <cellStyle name="Millares 4 4 5" xfId="485" xr:uid="{00000000-0005-0000-0000-0000CA010000}"/>
    <cellStyle name="Millares 4 4 5 2" xfId="486" xr:uid="{00000000-0005-0000-0000-0000CB010000}"/>
    <cellStyle name="Millares 4 4 6" xfId="487" xr:uid="{00000000-0005-0000-0000-0000CC010000}"/>
    <cellStyle name="Millares 4 5" xfId="488" xr:uid="{00000000-0005-0000-0000-0000CD010000}"/>
    <cellStyle name="Millares 4 5 2" xfId="489" xr:uid="{00000000-0005-0000-0000-0000CE010000}"/>
    <cellStyle name="Millares 4 5 2 2" xfId="490" xr:uid="{00000000-0005-0000-0000-0000CF010000}"/>
    <cellStyle name="Millares 4 5 2 2 2" xfId="491" xr:uid="{00000000-0005-0000-0000-0000D0010000}"/>
    <cellStyle name="Millares 4 5 2 3" xfId="492" xr:uid="{00000000-0005-0000-0000-0000D1010000}"/>
    <cellStyle name="Millares 4 5 3" xfId="493" xr:uid="{00000000-0005-0000-0000-0000D2010000}"/>
    <cellStyle name="Millares 4 5 3 2" xfId="494" xr:uid="{00000000-0005-0000-0000-0000D3010000}"/>
    <cellStyle name="Millares 4 5 3 2 2" xfId="495" xr:uid="{00000000-0005-0000-0000-0000D4010000}"/>
    <cellStyle name="Millares 4 5 3 3" xfId="496" xr:uid="{00000000-0005-0000-0000-0000D5010000}"/>
    <cellStyle name="Millares 4 5 4" xfId="497" xr:uid="{00000000-0005-0000-0000-0000D6010000}"/>
    <cellStyle name="Millares 4 5 4 2" xfId="498" xr:uid="{00000000-0005-0000-0000-0000D7010000}"/>
    <cellStyle name="Millares 4 5 4 2 2" xfId="499" xr:uid="{00000000-0005-0000-0000-0000D8010000}"/>
    <cellStyle name="Millares 4 5 4 3" xfId="500" xr:uid="{00000000-0005-0000-0000-0000D9010000}"/>
    <cellStyle name="Millares 4 5 5" xfId="501" xr:uid="{00000000-0005-0000-0000-0000DA010000}"/>
    <cellStyle name="Millares 4 5 5 2" xfId="502" xr:uid="{00000000-0005-0000-0000-0000DB010000}"/>
    <cellStyle name="Millares 4 5 6" xfId="503" xr:uid="{00000000-0005-0000-0000-0000DC010000}"/>
    <cellStyle name="Millares 4 6" xfId="504" xr:uid="{00000000-0005-0000-0000-0000DD010000}"/>
    <cellStyle name="Millares 4 6 2" xfId="505" xr:uid="{00000000-0005-0000-0000-0000DE010000}"/>
    <cellStyle name="Millares 4 6 2 2" xfId="506" xr:uid="{00000000-0005-0000-0000-0000DF010000}"/>
    <cellStyle name="Millares 4 6 2 2 2" xfId="507" xr:uid="{00000000-0005-0000-0000-0000E0010000}"/>
    <cellStyle name="Millares 4 6 2 3" xfId="508" xr:uid="{00000000-0005-0000-0000-0000E1010000}"/>
    <cellStyle name="Millares 4 6 3" xfId="509" xr:uid="{00000000-0005-0000-0000-0000E2010000}"/>
    <cellStyle name="Millares 4 6 3 2" xfId="510" xr:uid="{00000000-0005-0000-0000-0000E3010000}"/>
    <cellStyle name="Millares 4 6 3 2 2" xfId="511" xr:uid="{00000000-0005-0000-0000-0000E4010000}"/>
    <cellStyle name="Millares 4 6 3 3" xfId="512" xr:uid="{00000000-0005-0000-0000-0000E5010000}"/>
    <cellStyle name="Millares 4 6 4" xfId="513" xr:uid="{00000000-0005-0000-0000-0000E6010000}"/>
    <cellStyle name="Millares 4 6 4 2" xfId="514" xr:uid="{00000000-0005-0000-0000-0000E7010000}"/>
    <cellStyle name="Millares 4 6 4 2 2" xfId="515" xr:uid="{00000000-0005-0000-0000-0000E8010000}"/>
    <cellStyle name="Millares 4 6 4 3" xfId="516" xr:uid="{00000000-0005-0000-0000-0000E9010000}"/>
    <cellStyle name="Millares 4 6 5" xfId="517" xr:uid="{00000000-0005-0000-0000-0000EA010000}"/>
    <cellStyle name="Millares 4 6 5 2" xfId="518" xr:uid="{00000000-0005-0000-0000-0000EB010000}"/>
    <cellStyle name="Millares 4 6 6" xfId="519" xr:uid="{00000000-0005-0000-0000-0000EC010000}"/>
    <cellStyle name="Millares 5" xfId="26" xr:uid="{00000000-0005-0000-0000-0000ED010000}"/>
    <cellStyle name="Millares 6" xfId="520" xr:uid="{00000000-0005-0000-0000-0000EE010000}"/>
    <cellStyle name="Millares 7" xfId="521" xr:uid="{00000000-0005-0000-0000-0000EF010000}"/>
    <cellStyle name="Millares 7 2" xfId="522" xr:uid="{00000000-0005-0000-0000-0000F0010000}"/>
    <cellStyle name="Millares 7 2 2" xfId="523" xr:uid="{00000000-0005-0000-0000-0000F1010000}"/>
    <cellStyle name="Millares 7 2 2 2" xfId="524" xr:uid="{00000000-0005-0000-0000-0000F2010000}"/>
    <cellStyle name="Millares 7 2 3" xfId="525" xr:uid="{00000000-0005-0000-0000-0000F3010000}"/>
    <cellStyle name="Millares 8" xfId="27" xr:uid="{00000000-0005-0000-0000-0000F4010000}"/>
    <cellStyle name="Millares 8 2" xfId="526" xr:uid="{00000000-0005-0000-0000-0000F5010000}"/>
    <cellStyle name="Millares 8 2 2" xfId="527" xr:uid="{00000000-0005-0000-0000-0000F6010000}"/>
    <cellStyle name="Millares 8 3" xfId="52" xr:uid="{00000000-0005-0000-0000-0000F7010000}"/>
    <cellStyle name="Millares 9" xfId="528" xr:uid="{00000000-0005-0000-0000-0000F8010000}"/>
    <cellStyle name="Millares 9 2" xfId="529" xr:uid="{00000000-0005-0000-0000-0000F9010000}"/>
    <cellStyle name="Moneda 10" xfId="530" xr:uid="{00000000-0005-0000-0000-0000FA010000}"/>
    <cellStyle name="Moneda 11" xfId="531" xr:uid="{00000000-0005-0000-0000-0000FB010000}"/>
    <cellStyle name="Moneda 12" xfId="532" xr:uid="{00000000-0005-0000-0000-0000FC010000}"/>
    <cellStyle name="Moneda 13" xfId="533" xr:uid="{00000000-0005-0000-0000-0000FD010000}"/>
    <cellStyle name="Moneda 2" xfId="534" xr:uid="{00000000-0005-0000-0000-0000FE010000}"/>
    <cellStyle name="Moneda 9" xfId="535" xr:uid="{00000000-0005-0000-0000-0000FF010000}"/>
    <cellStyle name="Neutral" xfId="2" builtinId="28" customBuiltin="1"/>
    <cellStyle name="Neutral 2" xfId="536" xr:uid="{00000000-0005-0000-0000-000001020000}"/>
    <cellStyle name="Neutral 2 2" xfId="537" xr:uid="{00000000-0005-0000-0000-000002020000}"/>
    <cellStyle name="Neutral 3" xfId="538" xr:uid="{00000000-0005-0000-0000-000003020000}"/>
    <cellStyle name="Normal" xfId="0" builtinId="0" customBuiltin="1"/>
    <cellStyle name="Normal 10" xfId="539" xr:uid="{00000000-0005-0000-0000-000005020000}"/>
    <cellStyle name="Normal 10 10" xfId="540" xr:uid="{00000000-0005-0000-0000-000006020000}"/>
    <cellStyle name="Normal 10 10 2" xfId="28" xr:uid="{00000000-0005-0000-0000-000007020000}"/>
    <cellStyle name="Normal 11" xfId="541" xr:uid="{00000000-0005-0000-0000-000008020000}"/>
    <cellStyle name="Normal 14" xfId="542" xr:uid="{00000000-0005-0000-0000-000009020000}"/>
    <cellStyle name="Normal 15" xfId="29" xr:uid="{00000000-0005-0000-0000-00000A020000}"/>
    <cellStyle name="Normal 15 2" xfId="51" xr:uid="{00000000-0005-0000-0000-00000B020000}"/>
    <cellStyle name="Normal 2" xfId="30" xr:uid="{00000000-0005-0000-0000-00000C020000}"/>
    <cellStyle name="Normal 2 2" xfId="46" xr:uid="{00000000-0005-0000-0000-00000D020000}"/>
    <cellStyle name="Normal 2 2 2" xfId="543" xr:uid="{00000000-0005-0000-0000-00000E020000}"/>
    <cellStyle name="Normal 2 2 2 2" xfId="544" xr:uid="{00000000-0005-0000-0000-00000F020000}"/>
    <cellStyle name="Normal 2 2 2 3" xfId="545" xr:uid="{00000000-0005-0000-0000-000010020000}"/>
    <cellStyle name="Normal 2 2 2 3 2" xfId="546" xr:uid="{00000000-0005-0000-0000-000011020000}"/>
    <cellStyle name="Normal 2 2 2 3 3" xfId="547" xr:uid="{00000000-0005-0000-0000-000012020000}"/>
    <cellStyle name="Normal 2 2 2 4" xfId="31" xr:uid="{00000000-0005-0000-0000-000013020000}"/>
    <cellStyle name="Normal 2 2 3" xfId="548" xr:uid="{00000000-0005-0000-0000-000014020000}"/>
    <cellStyle name="Normal 2 2 4" xfId="549" xr:uid="{00000000-0005-0000-0000-000015020000}"/>
    <cellStyle name="Normal 2 2 5" xfId="550" xr:uid="{00000000-0005-0000-0000-000016020000}"/>
    <cellStyle name="Normal 2 2 5 2" xfId="32" xr:uid="{00000000-0005-0000-0000-000017020000}"/>
    <cellStyle name="Normal 2 2 6" xfId="551" xr:uid="{00000000-0005-0000-0000-000018020000}"/>
    <cellStyle name="Normal 2 2 7" xfId="552" xr:uid="{00000000-0005-0000-0000-000019020000}"/>
    <cellStyle name="Normal 2 2 8" xfId="553" xr:uid="{00000000-0005-0000-0000-00001A020000}"/>
    <cellStyle name="Normal 2 2 9" xfId="554" xr:uid="{00000000-0005-0000-0000-00001B020000}"/>
    <cellStyle name="Normal 2 2_2009-123" xfId="555" xr:uid="{00000000-0005-0000-0000-00001C020000}"/>
    <cellStyle name="Normal 2 3" xfId="556" xr:uid="{00000000-0005-0000-0000-00001D020000}"/>
    <cellStyle name="Normal 2 3 2" xfId="557" xr:uid="{00000000-0005-0000-0000-00001E020000}"/>
    <cellStyle name="Normal 2 3 3" xfId="558" xr:uid="{00000000-0005-0000-0000-00001F020000}"/>
    <cellStyle name="Normal 2 3 4" xfId="559" xr:uid="{00000000-0005-0000-0000-000020020000}"/>
    <cellStyle name="Normal 2 3 5" xfId="560" xr:uid="{00000000-0005-0000-0000-000021020000}"/>
    <cellStyle name="Normal 2 3 5 2" xfId="561" xr:uid="{00000000-0005-0000-0000-000022020000}"/>
    <cellStyle name="Normal 2 3 5 3" xfId="562" xr:uid="{00000000-0005-0000-0000-000023020000}"/>
    <cellStyle name="Normal 2 3 6" xfId="563" xr:uid="{00000000-0005-0000-0000-000024020000}"/>
    <cellStyle name="Normal 2 3 7" xfId="564" xr:uid="{00000000-0005-0000-0000-000025020000}"/>
    <cellStyle name="Normal 2 3 8" xfId="565" xr:uid="{00000000-0005-0000-0000-000026020000}"/>
    <cellStyle name="Normal 2 3_2009-123" xfId="566" xr:uid="{00000000-0005-0000-0000-000027020000}"/>
    <cellStyle name="Normal 2 4" xfId="567" xr:uid="{00000000-0005-0000-0000-000028020000}"/>
    <cellStyle name="Normal 22" xfId="568" xr:uid="{00000000-0005-0000-0000-000029020000}"/>
    <cellStyle name="Normal 3" xfId="33" xr:uid="{00000000-0005-0000-0000-00002A020000}"/>
    <cellStyle name="Normal 3 2" xfId="53" xr:uid="{00000000-0005-0000-0000-00002B020000}"/>
    <cellStyle name="Normal 3 2 2" xfId="569" xr:uid="{00000000-0005-0000-0000-00002C020000}"/>
    <cellStyle name="Normal 3 3" xfId="570" xr:uid="{00000000-0005-0000-0000-00002D020000}"/>
    <cellStyle name="Normal 3 4" xfId="571" xr:uid="{00000000-0005-0000-0000-00002E020000}"/>
    <cellStyle name="Normal 3 5" xfId="34" xr:uid="{00000000-0005-0000-0000-00002F020000}"/>
    <cellStyle name="Normal 4" xfId="47" xr:uid="{00000000-0005-0000-0000-000030020000}"/>
    <cellStyle name="Normal 4 2" xfId="35" xr:uid="{00000000-0005-0000-0000-000031020000}"/>
    <cellStyle name="Normal 4 2 2" xfId="572" xr:uid="{00000000-0005-0000-0000-000032020000}"/>
    <cellStyle name="Normal 43" xfId="573" xr:uid="{00000000-0005-0000-0000-000033020000}"/>
    <cellStyle name="Normal 43 2" xfId="574" xr:uid="{00000000-0005-0000-0000-000034020000}"/>
    <cellStyle name="Normal 5" xfId="575" xr:uid="{00000000-0005-0000-0000-000035020000}"/>
    <cellStyle name="Normal 5 2" xfId="576" xr:uid="{00000000-0005-0000-0000-000036020000}"/>
    <cellStyle name="Normal 6" xfId="577" xr:uid="{00000000-0005-0000-0000-000037020000}"/>
    <cellStyle name="Normal 6 2" xfId="578" xr:uid="{00000000-0005-0000-0000-000038020000}"/>
    <cellStyle name="Normal 7" xfId="36" xr:uid="{00000000-0005-0000-0000-000039020000}"/>
    <cellStyle name="Normal 7 2" xfId="579" xr:uid="{00000000-0005-0000-0000-00003A020000}"/>
    <cellStyle name="Normal 9 2" xfId="580" xr:uid="{00000000-0005-0000-0000-00003B020000}"/>
    <cellStyle name="Notas 2" xfId="581" xr:uid="{00000000-0005-0000-0000-00003C020000}"/>
    <cellStyle name="Notas 2 2" xfId="582" xr:uid="{00000000-0005-0000-0000-00003D020000}"/>
    <cellStyle name="Notas 2_Copia de Xl0000021.xls INGRID" xfId="583" xr:uid="{00000000-0005-0000-0000-00003E020000}"/>
    <cellStyle name="Notas 3" xfId="584" xr:uid="{00000000-0005-0000-0000-00003F020000}"/>
    <cellStyle name="Note" xfId="37" xr:uid="{00000000-0005-0000-0000-000040020000}"/>
    <cellStyle name="Percent Complete" xfId="585" xr:uid="{00000000-0005-0000-0000-000041020000}"/>
    <cellStyle name="Period Headers" xfId="586" xr:uid="{00000000-0005-0000-0000-000042020000}"/>
    <cellStyle name="Period Highlight Control" xfId="587" xr:uid="{00000000-0005-0000-0000-000043020000}"/>
    <cellStyle name="Period Value" xfId="588" xr:uid="{00000000-0005-0000-0000-000044020000}"/>
    <cellStyle name="Plan legend" xfId="589" xr:uid="{00000000-0005-0000-0000-000045020000}"/>
    <cellStyle name="Porcentaje 2" xfId="38" xr:uid="{00000000-0005-0000-0000-000046020000}"/>
    <cellStyle name="Porcentaje 2 2" xfId="39" xr:uid="{00000000-0005-0000-0000-000047020000}"/>
    <cellStyle name="Porcentaje 2 3" xfId="55" xr:uid="{00000000-0005-0000-0000-000048020000}"/>
    <cellStyle name="Porcentaje 3" xfId="40" xr:uid="{00000000-0005-0000-0000-000049020000}"/>
    <cellStyle name="Porcentaje 4" xfId="41" xr:uid="{00000000-0005-0000-0000-00004A020000}"/>
    <cellStyle name="Porcentual 10" xfId="42" xr:uid="{00000000-0005-0000-0000-00004B020000}"/>
    <cellStyle name="Project Headers" xfId="590" xr:uid="{00000000-0005-0000-0000-00004C020000}"/>
    <cellStyle name="Salida 2" xfId="591" xr:uid="{00000000-0005-0000-0000-00004D020000}"/>
    <cellStyle name="Salida 2 2" xfId="592" xr:uid="{00000000-0005-0000-0000-00004E020000}"/>
    <cellStyle name="Salida 2_Copia de Xl0000021.xls INGRID" xfId="593" xr:uid="{00000000-0005-0000-0000-00004F020000}"/>
    <cellStyle name="Salida 3" xfId="594" xr:uid="{00000000-0005-0000-0000-000050020000}"/>
    <cellStyle name="Status" xfId="43" xr:uid="{00000000-0005-0000-0000-000051020000}"/>
    <cellStyle name="Text" xfId="44" xr:uid="{00000000-0005-0000-0000-000052020000}"/>
    <cellStyle name="Texto de advertencia 2" xfId="595" xr:uid="{00000000-0005-0000-0000-000053020000}"/>
    <cellStyle name="Texto de advertencia 2 2" xfId="596" xr:uid="{00000000-0005-0000-0000-000054020000}"/>
    <cellStyle name="Texto de advertencia 3" xfId="597" xr:uid="{00000000-0005-0000-0000-000055020000}"/>
    <cellStyle name="Texto explicativo 2" xfId="598" xr:uid="{00000000-0005-0000-0000-000056020000}"/>
    <cellStyle name="Texto explicativo 2 2" xfId="599" xr:uid="{00000000-0005-0000-0000-000057020000}"/>
    <cellStyle name="Texto explicativo 3" xfId="600" xr:uid="{00000000-0005-0000-0000-000058020000}"/>
    <cellStyle name="Texto explicativo 4" xfId="601" xr:uid="{00000000-0005-0000-0000-000059020000}"/>
    <cellStyle name="Título 1 2" xfId="602" xr:uid="{00000000-0005-0000-0000-00005A020000}"/>
    <cellStyle name="Título 1 2 2" xfId="603" xr:uid="{00000000-0005-0000-0000-00005B020000}"/>
    <cellStyle name="Título 1 2_2013-68" xfId="604" xr:uid="{00000000-0005-0000-0000-00005C020000}"/>
    <cellStyle name="Título 1 3" xfId="605" xr:uid="{00000000-0005-0000-0000-00005D020000}"/>
    <cellStyle name="Título 2 2" xfId="606" xr:uid="{00000000-0005-0000-0000-00005E020000}"/>
    <cellStyle name="Título 2 2 2" xfId="607" xr:uid="{00000000-0005-0000-0000-00005F020000}"/>
    <cellStyle name="Título 2 2_2013-68" xfId="608" xr:uid="{00000000-0005-0000-0000-000060020000}"/>
    <cellStyle name="Título 2 3" xfId="609" xr:uid="{00000000-0005-0000-0000-000061020000}"/>
    <cellStyle name="Título 2 4" xfId="610" xr:uid="{00000000-0005-0000-0000-000062020000}"/>
    <cellStyle name="Título 3 2" xfId="611" xr:uid="{00000000-0005-0000-0000-000063020000}"/>
    <cellStyle name="Título 3 2 2" xfId="612" xr:uid="{00000000-0005-0000-0000-000064020000}"/>
    <cellStyle name="Título 3 2_2013-68" xfId="613" xr:uid="{00000000-0005-0000-0000-000065020000}"/>
    <cellStyle name="Título 3 3" xfId="614" xr:uid="{00000000-0005-0000-0000-000066020000}"/>
    <cellStyle name="Título 3 4" xfId="615" xr:uid="{00000000-0005-0000-0000-000067020000}"/>
    <cellStyle name="Título 4" xfId="616" xr:uid="{00000000-0005-0000-0000-000068020000}"/>
    <cellStyle name="Título 4 2" xfId="617" xr:uid="{00000000-0005-0000-0000-000069020000}"/>
    <cellStyle name="Título 5" xfId="618" xr:uid="{00000000-0005-0000-0000-00006A020000}"/>
    <cellStyle name="Título 6" xfId="619" xr:uid="{00000000-0005-0000-0000-00006B020000}"/>
    <cellStyle name="Total 2" xfId="620" xr:uid="{00000000-0005-0000-0000-00006C020000}"/>
    <cellStyle name="Total 2 2" xfId="621" xr:uid="{00000000-0005-0000-0000-00006D020000}"/>
    <cellStyle name="Total 2_2013-68" xfId="622" xr:uid="{00000000-0005-0000-0000-00006E020000}"/>
    <cellStyle name="Total 3" xfId="623" xr:uid="{00000000-0005-0000-0000-00006F020000}"/>
    <cellStyle name="Warning" xfId="45" xr:uid="{00000000-0005-0000-0000-000070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nuel.morales/Desktop/2018-56%20%20EMPALME%20&#216;60&#180;&#180;x%20&#216;4&#180;&#180;%20,COLOCACION%20LINEA%20DE%20SERVICION%20&#216;4&#180;&#180;%20Y%20ACOMETIDA%20&#216;4&#180;&#180;x%20&#216;2&#180;&#180;%20,%20Sector%20Emgomb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salazar/Desktop/DAJABON%20CUB.%20Y%20ADENDAS/LISTO%20E%2017-02-2014%20(denia%20altagracia%20de%20la%20cruz%20tejada%20de%20la%20cruz-ca&#241;ondo)/CUB.%2005%20(PROCESO)/Cub%205%20denia%20altagracia%20de%20la%20cruz%20ca&#241;on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UBICACION%20POR%20PROVINCIA/SAN%20CRISTOBAL/SAN%20CRISTOBAL-MANUEL%20DE%20REGLA/MATA%20NARANJO/CUBICACION%20NUM.%2003%20%20ESCUELA%20BASICA%20MATA%20NARANJO,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asd6-svr\costos\DOCUME~1\AMEJIA~1.COS\CONFIG~1\Temp\Rar$DI00.406\An&#225;lisis%20de%20Ingenier&#237;a%20(%20Insumos,%20Mano%20de%20Obra%20de%20Alba&#241;iler&#237;a%20de%20Obras%20P&#250;blicas%20del%2020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"/>
      <sheetName val="Project Planner"/>
      <sheetName val="Sheet2"/>
      <sheetName val="VOLUMETRIA "/>
      <sheetName val="Hoja1"/>
      <sheetName val="Project Planner (2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olumetria"/>
      <sheetName val="REFORMULADO"/>
      <sheetName val="LICITADO"/>
      <sheetName val="Adenda 1"/>
      <sheetName val="Adenda 2"/>
      <sheetName val="CUADRO INFORMATIVO"/>
      <sheetName val="CUBICACION"/>
      <sheetName val="ESTADO ECONOMICO"/>
      <sheetName val="inf. de orden da cambio"/>
      <sheetName val="orden de cambio"/>
      <sheetName val="Ana"/>
      <sheetName val="Ins 2"/>
      <sheetName val="Ins"/>
      <sheetName val="analisis de costo"/>
      <sheetName val="Precio"/>
      <sheetName val="Volumenes"/>
      <sheetName val="Anal. horm."/>
      <sheetName val="Resumen Precio Equipos"/>
      <sheetName val="o.m. y salarios"/>
      <sheetName val="materiales"/>
      <sheetName val="a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 "/>
      <sheetName val="CUADRO"/>
      <sheetName val="ESTADO"/>
      <sheetName val="ORDEN DE CAMBIO # 3"/>
      <sheetName val="orden de cambio no.3"/>
      <sheetName val="Inf. Orden cambio"/>
      <sheetName val="Precio"/>
      <sheetName val="analisis de pu"/>
      <sheetName val="CUBICACION"/>
      <sheetName val="analisis de costo"/>
      <sheetName val="Analisis Unitarios"/>
      <sheetName val="Cargas Sociales"/>
      <sheetName val="Datos a Project"/>
      <sheetName val="Tarifas de Alquiler de Equipo"/>
      <sheetName val="Mano Obra"/>
      <sheetName val="listado"/>
      <sheetName val="CUBICACION 11"/>
      <sheetName val="Cotz."/>
      <sheetName val="Ins"/>
      <sheetName val="Hoja1"/>
      <sheetName val="Dat"/>
      <sheetName val="DOBLEZ"/>
      <sheetName val="MOCuadrillas"/>
      <sheetName val="MOJornal"/>
      <sheetName val="PH ANAL. S-A"/>
      <sheetName val="PH ANAL. C-A"/>
      <sheetName val="Ana-Basic"/>
      <sheetName val="Ana"/>
      <sheetName val="Ana MO Aparatos Sanit"/>
      <sheetName val="Herram"/>
      <sheetName val="presup. adenda (10,408.68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472">
          <cell r="E1472">
            <v>0.2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analisis de pu"/>
      <sheetName val="PRACTICA"/>
      <sheetName val="Cargas Sociales"/>
      <sheetName val="Analisis Unit. "/>
      <sheetName val="MOCuadrillas"/>
      <sheetName val="MOJornal"/>
      <sheetName val="CUBICACION "/>
      <sheetName val="CUBICACION"/>
      <sheetName val="analisis de costo"/>
      <sheetName val="Col.Amarre"/>
      <sheetName val="Escalera"/>
      <sheetName val="Muros"/>
      <sheetName val="presup. adenda (28,237.268"/>
      <sheetName val="presup"/>
    </sheetNames>
    <sheetDataSet>
      <sheetData sheetId="0"/>
      <sheetData sheetId="1">
        <row r="582">
          <cell r="E582">
            <v>126.15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31"/>
  <sheetViews>
    <sheetView tabSelected="1" view="pageBreakPreview" topLeftCell="B203" zoomScale="80" zoomScaleNormal="100" zoomScaleSheetLayoutView="80" workbookViewId="0">
      <selection activeCell="I9" sqref="I9"/>
    </sheetView>
  </sheetViews>
  <sheetFormatPr defaultColWidth="11.5546875" defaultRowHeight="15" customHeight="1"/>
  <cols>
    <col min="1" max="1" width="9.21875" style="88" customWidth="1"/>
    <col min="2" max="2" width="44.77734375" style="2" customWidth="1"/>
    <col min="3" max="3" width="12.6640625" style="89" customWidth="1"/>
    <col min="4" max="4" width="8.77734375" style="90" customWidth="1"/>
    <col min="5" max="5" width="14" style="89" customWidth="1"/>
    <col min="6" max="6" width="16.109375" style="2" customWidth="1"/>
    <col min="7" max="7" width="17.21875" style="87" customWidth="1"/>
    <col min="8" max="8" width="15.5546875" style="2" bestFit="1" customWidth="1"/>
    <col min="9" max="20" width="12.44140625" style="2" customWidth="1"/>
    <col min="21" max="21" width="11.5546875" customWidth="1"/>
  </cols>
  <sheetData>
    <row r="1" spans="1:20" ht="21" customHeight="1">
      <c r="A1" s="365" t="s">
        <v>0</v>
      </c>
      <c r="B1" s="365"/>
      <c r="C1" s="365"/>
      <c r="D1" s="365"/>
      <c r="E1" s="365"/>
      <c r="F1" s="365"/>
      <c r="G1" s="365"/>
    </row>
    <row r="2" spans="1:20" ht="18.75" customHeight="1">
      <c r="A2" s="365" t="s">
        <v>1</v>
      </c>
      <c r="B2" s="365"/>
      <c r="C2" s="365"/>
      <c r="D2" s="365"/>
      <c r="E2" s="365"/>
      <c r="F2" s="365"/>
      <c r="G2" s="365"/>
    </row>
    <row r="3" spans="1:20" ht="15.75" customHeight="1">
      <c r="A3" s="366" t="s">
        <v>2</v>
      </c>
      <c r="B3" s="366"/>
      <c r="C3" s="366"/>
      <c r="D3" s="366"/>
      <c r="E3" s="366"/>
      <c r="F3" s="366"/>
      <c r="G3" s="366"/>
    </row>
    <row r="4" spans="1:20" ht="15" customHeight="1">
      <c r="A4" s="3"/>
      <c r="B4" s="4"/>
      <c r="C4" s="5"/>
      <c r="D4" s="5"/>
      <c r="E4" s="1"/>
      <c r="F4" s="1"/>
      <c r="G4" s="6"/>
    </row>
    <row r="5" spans="1:20" ht="23.25" customHeight="1">
      <c r="A5" s="7"/>
      <c r="B5" s="4"/>
      <c r="C5" s="5"/>
      <c r="D5" s="5"/>
      <c r="E5" s="1"/>
      <c r="F5" s="1"/>
      <c r="G5" s="6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34.5" customHeight="1">
      <c r="A6" s="367" t="s">
        <v>268</v>
      </c>
      <c r="B6" s="367"/>
      <c r="C6" s="367"/>
      <c r="D6" s="367"/>
      <c r="E6" s="367"/>
      <c r="F6" s="367"/>
      <c r="G6" s="367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19.5" customHeight="1" thickBot="1">
      <c r="A7" s="10"/>
      <c r="B7" s="11"/>
      <c r="C7" s="11"/>
      <c r="D7" s="11"/>
      <c r="E7" s="12"/>
      <c r="F7" s="13"/>
      <c r="G7" s="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6.25" customHeight="1" thickTop="1" thickBot="1">
      <c r="A8" s="14" t="s">
        <v>3</v>
      </c>
      <c r="B8" s="15" t="s">
        <v>4</v>
      </c>
      <c r="C8" s="16" t="s">
        <v>5</v>
      </c>
      <c r="D8" s="15" t="s">
        <v>6</v>
      </c>
      <c r="E8" s="16" t="s">
        <v>7</v>
      </c>
      <c r="F8" s="16" t="s">
        <v>8</v>
      </c>
      <c r="G8" s="17" t="s">
        <v>9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1.75" customHeight="1" thickTop="1">
      <c r="A9" s="18"/>
      <c r="B9" s="19"/>
      <c r="C9" s="20"/>
      <c r="D9" s="21"/>
      <c r="E9" s="20"/>
      <c r="F9" s="22"/>
      <c r="G9" s="2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1.75" customHeight="1">
      <c r="A10" s="24">
        <v>1</v>
      </c>
      <c r="B10" s="25" t="s">
        <v>10</v>
      </c>
      <c r="C10" s="26"/>
      <c r="D10" s="27"/>
      <c r="E10" s="26"/>
      <c r="F10" s="28"/>
      <c r="G10" s="2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1.75" customHeight="1">
      <c r="A11" s="30">
        <v>1.1000000000000001</v>
      </c>
      <c r="B11" s="31" t="s">
        <v>11</v>
      </c>
      <c r="C11" s="26">
        <v>2304</v>
      </c>
      <c r="D11" s="27" t="s">
        <v>12</v>
      </c>
      <c r="E11" s="26"/>
      <c r="F11" s="28">
        <f>C11*E11</f>
        <v>0</v>
      </c>
      <c r="G11" s="2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1.75" customHeight="1">
      <c r="A12" s="30">
        <v>1.2</v>
      </c>
      <c r="B12" s="32" t="s">
        <v>81</v>
      </c>
      <c r="C12" s="26">
        <v>1</v>
      </c>
      <c r="D12" s="27" t="s">
        <v>6</v>
      </c>
      <c r="E12" s="26"/>
      <c r="F12" s="28">
        <f>C12*E12</f>
        <v>0</v>
      </c>
      <c r="G12" s="29">
        <f>SUM(F11:F12)</f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1.75" customHeight="1">
      <c r="A13" s="30"/>
      <c r="B13" s="32"/>
      <c r="C13" s="26"/>
      <c r="D13" s="27"/>
      <c r="E13" s="26"/>
      <c r="F13" s="28"/>
      <c r="G13" s="2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21.75" customHeight="1">
      <c r="A14" s="24">
        <v>2</v>
      </c>
      <c r="B14" s="25" t="s">
        <v>13</v>
      </c>
      <c r="C14" s="26"/>
      <c r="D14" s="27"/>
      <c r="E14" s="26"/>
      <c r="F14" s="28"/>
      <c r="G14" s="2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8.5" customHeight="1">
      <c r="A15" s="30">
        <v>2.1</v>
      </c>
      <c r="B15" s="33" t="s">
        <v>14</v>
      </c>
      <c r="C15" s="26">
        <v>4239.3599999999997</v>
      </c>
      <c r="D15" s="27" t="s">
        <v>15</v>
      </c>
      <c r="E15" s="26"/>
      <c r="F15" s="28">
        <f>C15*E15</f>
        <v>0</v>
      </c>
      <c r="G15" s="2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1.75" customHeight="1">
      <c r="A16" s="30">
        <v>2.2000000000000002</v>
      </c>
      <c r="B16" s="33" t="s">
        <v>16</v>
      </c>
      <c r="C16" s="26">
        <v>264.95999999999998</v>
      </c>
      <c r="D16" s="27" t="s">
        <v>15</v>
      </c>
      <c r="E16" s="26"/>
      <c r="F16" s="28">
        <f t="shared" ref="F16:F20" si="0">C16*E16</f>
        <v>0</v>
      </c>
      <c r="G16" s="2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21.75" customHeight="1">
      <c r="A17" s="30">
        <v>2.2999999999999998</v>
      </c>
      <c r="B17" s="33" t="s">
        <v>17</v>
      </c>
      <c r="C17" s="26">
        <v>3507.66</v>
      </c>
      <c r="D17" s="27" t="s">
        <v>15</v>
      </c>
      <c r="E17" s="26"/>
      <c r="F17" s="28">
        <f t="shared" si="0"/>
        <v>0</v>
      </c>
      <c r="G17" s="2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21.75" customHeight="1">
      <c r="A18" s="30">
        <v>2.4</v>
      </c>
      <c r="B18" s="33" t="s">
        <v>18</v>
      </c>
      <c r="C18" s="26">
        <v>1674.14</v>
      </c>
      <c r="D18" s="27" t="s">
        <v>15</v>
      </c>
      <c r="E18" s="26"/>
      <c r="F18" s="28">
        <f t="shared" si="0"/>
        <v>0</v>
      </c>
      <c r="G18" s="2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21.75" customHeight="1">
      <c r="A19" s="30">
        <v>2.5</v>
      </c>
      <c r="B19" s="33" t="s">
        <v>76</v>
      </c>
      <c r="C19" s="26">
        <v>951.21</v>
      </c>
      <c r="D19" s="27" t="s">
        <v>15</v>
      </c>
      <c r="E19" s="26"/>
      <c r="F19" s="28">
        <f t="shared" si="0"/>
        <v>0</v>
      </c>
      <c r="G19" s="2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21.75" customHeight="1">
      <c r="A20" s="30">
        <v>2.6</v>
      </c>
      <c r="B20" s="91" t="s">
        <v>75</v>
      </c>
      <c r="C20" s="92">
        <v>4608</v>
      </c>
      <c r="D20" s="93" t="s">
        <v>12</v>
      </c>
      <c r="E20" s="94"/>
      <c r="F20" s="28">
        <f t="shared" si="0"/>
        <v>0</v>
      </c>
      <c r="G20" s="29">
        <f>SUM(F15:F20)</f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21.75" customHeight="1">
      <c r="A21" s="30"/>
      <c r="B21" s="32"/>
      <c r="C21" s="26"/>
      <c r="D21" s="27"/>
      <c r="E21" s="26"/>
      <c r="F21" s="28"/>
      <c r="G21" s="29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21.75" customHeight="1">
      <c r="A22" s="24">
        <v>3</v>
      </c>
      <c r="B22" s="25" t="s">
        <v>19</v>
      </c>
      <c r="C22" s="26"/>
      <c r="D22" s="27"/>
      <c r="E22" s="26"/>
      <c r="F22" s="28"/>
      <c r="G22" s="2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21.75" customHeight="1">
      <c r="A23" s="34">
        <v>3.1</v>
      </c>
      <c r="B23" s="25" t="s">
        <v>20</v>
      </c>
      <c r="C23" s="26"/>
      <c r="D23" s="27"/>
      <c r="E23" s="26"/>
      <c r="F23" s="28"/>
      <c r="G23" s="2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21.75" customHeight="1">
      <c r="A24" s="30" t="s">
        <v>21</v>
      </c>
      <c r="B24" s="33" t="s">
        <v>45</v>
      </c>
      <c r="C24" s="26">
        <v>2425.2600000000002</v>
      </c>
      <c r="D24" s="27" t="s">
        <v>12</v>
      </c>
      <c r="E24" s="35"/>
      <c r="F24" s="28">
        <f>C24*E24</f>
        <v>0</v>
      </c>
      <c r="G24" s="2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21.75" customHeight="1">
      <c r="A25" s="34">
        <v>3.2</v>
      </c>
      <c r="B25" s="36" t="s">
        <v>203</v>
      </c>
      <c r="C25" s="37"/>
      <c r="D25" s="37"/>
      <c r="E25" s="35"/>
      <c r="F25" s="28"/>
      <c r="G25" s="2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21.75" customHeight="1">
      <c r="A26" s="30" t="s">
        <v>22</v>
      </c>
      <c r="B26" s="33" t="s">
        <v>207</v>
      </c>
      <c r="C26" s="26">
        <v>1</v>
      </c>
      <c r="D26" s="27" t="s">
        <v>6</v>
      </c>
      <c r="E26" s="35"/>
      <c r="F26" s="28">
        <f>C26*E26</f>
        <v>0</v>
      </c>
      <c r="G26" s="2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21.75" customHeight="1">
      <c r="A27" s="34">
        <v>3.3</v>
      </c>
      <c r="B27" s="107" t="s">
        <v>50</v>
      </c>
      <c r="C27" s="26"/>
      <c r="D27" s="27"/>
      <c r="E27" s="35"/>
      <c r="F27" s="28"/>
      <c r="G27" s="2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21.75" customHeight="1">
      <c r="A28" s="30" t="s">
        <v>48</v>
      </c>
      <c r="B28" s="33" t="s">
        <v>193</v>
      </c>
      <c r="C28" s="26">
        <v>1</v>
      </c>
      <c r="D28" s="27" t="s">
        <v>6</v>
      </c>
      <c r="E28" s="35"/>
      <c r="F28" s="28">
        <f t="shared" ref="F28:F43" si="1">C28*E28</f>
        <v>0</v>
      </c>
      <c r="G28" s="2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21.75" customHeight="1">
      <c r="A29" s="34">
        <v>3.4</v>
      </c>
      <c r="B29" s="107" t="s">
        <v>204</v>
      </c>
      <c r="C29" s="26"/>
      <c r="D29" s="27"/>
      <c r="E29" s="35"/>
      <c r="F29" s="28"/>
      <c r="G29" s="2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21.75" customHeight="1">
      <c r="A30" s="30" t="s">
        <v>49</v>
      </c>
      <c r="B30" s="33" t="s">
        <v>192</v>
      </c>
      <c r="C30" s="26">
        <v>1</v>
      </c>
      <c r="D30" s="27" t="s">
        <v>6</v>
      </c>
      <c r="E30" s="35"/>
      <c r="F30" s="28">
        <f t="shared" si="1"/>
        <v>0</v>
      </c>
      <c r="G30" s="2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21.75" customHeight="1">
      <c r="A31" s="34">
        <v>3.5</v>
      </c>
      <c r="B31" s="107" t="s">
        <v>205</v>
      </c>
      <c r="C31" s="26"/>
      <c r="D31" s="27"/>
      <c r="E31" s="35"/>
      <c r="F31" s="28"/>
      <c r="G31" s="2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21.75" customHeight="1">
      <c r="A32" s="30" t="s">
        <v>51</v>
      </c>
      <c r="B32" s="33" t="s">
        <v>206</v>
      </c>
      <c r="C32" s="26">
        <v>4</v>
      </c>
      <c r="D32" s="27" t="s">
        <v>6</v>
      </c>
      <c r="E32" s="35"/>
      <c r="F32" s="28">
        <f t="shared" ref="F32:F38" si="2">C32*E32</f>
        <v>0</v>
      </c>
      <c r="G32" s="2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21.75" customHeight="1">
      <c r="A33" s="34">
        <v>3.6</v>
      </c>
      <c r="B33" s="107" t="s">
        <v>208</v>
      </c>
      <c r="C33" s="26"/>
      <c r="D33" s="27"/>
      <c r="E33" s="35"/>
      <c r="F33" s="28"/>
      <c r="G33" s="29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47.25" customHeight="1">
      <c r="A34" s="30" t="s">
        <v>52</v>
      </c>
      <c r="B34" s="33" t="s">
        <v>210</v>
      </c>
      <c r="C34" s="26">
        <v>3</v>
      </c>
      <c r="D34" s="27" t="s">
        <v>6</v>
      </c>
      <c r="E34" s="35"/>
      <c r="F34" s="28">
        <f t="shared" si="2"/>
        <v>0</v>
      </c>
      <c r="G34" s="2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47.25" customHeight="1">
      <c r="A35" s="34">
        <v>3.7</v>
      </c>
      <c r="B35" s="107" t="s">
        <v>198</v>
      </c>
      <c r="C35" s="26"/>
      <c r="D35" s="27"/>
      <c r="E35" s="35"/>
      <c r="F35" s="28"/>
      <c r="G35" s="2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53.25" customHeight="1">
      <c r="A36" s="30" t="s">
        <v>53</v>
      </c>
      <c r="B36" s="33" t="s">
        <v>209</v>
      </c>
      <c r="C36" s="26">
        <v>3</v>
      </c>
      <c r="D36" s="27" t="s">
        <v>6</v>
      </c>
      <c r="E36" s="35"/>
      <c r="F36" s="28">
        <f>+C36*E36</f>
        <v>0</v>
      </c>
      <c r="G36" s="2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53.25" customHeight="1">
      <c r="A37" s="34">
        <v>3.8</v>
      </c>
      <c r="B37" s="107" t="s">
        <v>225</v>
      </c>
      <c r="C37" s="26"/>
      <c r="D37" s="27"/>
      <c r="E37" s="35"/>
      <c r="F37" s="28"/>
      <c r="G37" s="29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42" customHeight="1">
      <c r="A38" s="30" t="s">
        <v>213</v>
      </c>
      <c r="B38" s="33" t="s">
        <v>211</v>
      </c>
      <c r="C38" s="26">
        <v>2</v>
      </c>
      <c r="D38" s="27" t="s">
        <v>6</v>
      </c>
      <c r="E38" s="35"/>
      <c r="F38" s="28">
        <f t="shared" si="2"/>
        <v>0</v>
      </c>
      <c r="G38" s="29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41.25" customHeight="1">
      <c r="A39" s="30" t="s">
        <v>214</v>
      </c>
      <c r="B39" s="33" t="s">
        <v>212</v>
      </c>
      <c r="C39" s="26">
        <v>3</v>
      </c>
      <c r="D39" s="27" t="s">
        <v>6</v>
      </c>
      <c r="E39" s="35"/>
      <c r="F39" s="28">
        <f t="shared" ref="F39:F42" si="3">C39*E39</f>
        <v>0</v>
      </c>
      <c r="G39" s="2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41.25" customHeight="1">
      <c r="A40" s="34">
        <v>3.9</v>
      </c>
      <c r="B40" s="107" t="s">
        <v>215</v>
      </c>
      <c r="C40" s="26"/>
      <c r="D40" s="27"/>
      <c r="E40" s="35"/>
      <c r="F40" s="28"/>
      <c r="G40" s="2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21.75" customHeight="1">
      <c r="A41" s="30" t="s">
        <v>216</v>
      </c>
      <c r="B41" s="33" t="s">
        <v>78</v>
      </c>
      <c r="C41" s="26">
        <v>4</v>
      </c>
      <c r="D41" s="27" t="s">
        <v>6</v>
      </c>
      <c r="E41" s="35"/>
      <c r="F41" s="28">
        <f t="shared" si="3"/>
        <v>0</v>
      </c>
      <c r="G41" s="2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21.75" customHeight="1">
      <c r="A42" s="30" t="s">
        <v>217</v>
      </c>
      <c r="B42" s="33" t="s">
        <v>79</v>
      </c>
      <c r="C42" s="26">
        <v>7</v>
      </c>
      <c r="D42" s="27" t="s">
        <v>6</v>
      </c>
      <c r="E42" s="35"/>
      <c r="F42" s="28">
        <f t="shared" si="3"/>
        <v>0</v>
      </c>
      <c r="G42" s="2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21.75" customHeight="1">
      <c r="A43" s="113">
        <v>3.1</v>
      </c>
      <c r="B43" s="107" t="s">
        <v>23</v>
      </c>
      <c r="C43" s="26">
        <v>11</v>
      </c>
      <c r="D43" s="27" t="s">
        <v>6</v>
      </c>
      <c r="E43" s="35"/>
      <c r="F43" s="28">
        <f t="shared" si="1"/>
        <v>0</v>
      </c>
      <c r="G43" s="29">
        <f>SUM(F24:F43)</f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21.75" customHeight="1" thickBot="1">
      <c r="A44" s="44"/>
      <c r="B44" s="104"/>
      <c r="C44" s="46"/>
      <c r="D44" s="47"/>
      <c r="E44" s="105"/>
      <c r="F44" s="48"/>
      <c r="G44" s="4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33.75" customHeight="1" thickTop="1">
      <c r="A45" s="38">
        <v>4</v>
      </c>
      <c r="B45" s="39" t="s">
        <v>24</v>
      </c>
      <c r="C45" s="40"/>
      <c r="D45" s="41"/>
      <c r="E45" s="40"/>
      <c r="F45" s="103"/>
      <c r="G45" s="4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33.75" customHeight="1">
      <c r="A46" s="34">
        <v>4.0999999999999996</v>
      </c>
      <c r="B46" s="25" t="s">
        <v>20</v>
      </c>
      <c r="C46" s="26"/>
      <c r="D46" s="27"/>
      <c r="E46" s="26"/>
      <c r="F46" s="28"/>
      <c r="G46" s="2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33.75" customHeight="1">
      <c r="A47" s="30" t="s">
        <v>80</v>
      </c>
      <c r="B47" s="33" t="s">
        <v>45</v>
      </c>
      <c r="C47" s="26">
        <v>2425.2600000000002</v>
      </c>
      <c r="D47" s="27" t="s">
        <v>12</v>
      </c>
      <c r="E47" s="35"/>
      <c r="F47" s="28">
        <f>C47*E47</f>
        <v>0</v>
      </c>
      <c r="G47" s="2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33.75" customHeight="1">
      <c r="A48" s="34">
        <v>4.2</v>
      </c>
      <c r="B48" s="36" t="s">
        <v>47</v>
      </c>
      <c r="C48" s="37"/>
      <c r="D48" s="37"/>
      <c r="E48" s="35"/>
      <c r="F48" s="28"/>
      <c r="G48" s="2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33.75" customHeight="1">
      <c r="A49" s="215" t="s">
        <v>54</v>
      </c>
      <c r="B49" s="216" t="s">
        <v>194</v>
      </c>
      <c r="C49" s="106">
        <v>1</v>
      </c>
      <c r="D49" s="108" t="s">
        <v>6</v>
      </c>
      <c r="E49" s="109"/>
      <c r="F49" s="110">
        <f>C49*E49</f>
        <v>0</v>
      </c>
      <c r="G49" s="11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33.75" customHeight="1">
      <c r="A50" s="34">
        <v>4.3</v>
      </c>
      <c r="B50" s="107" t="s">
        <v>50</v>
      </c>
      <c r="C50" s="26"/>
      <c r="D50" s="27"/>
      <c r="E50" s="35"/>
      <c r="F50" s="28"/>
      <c r="G50" s="2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33.75" customHeight="1">
      <c r="A51" s="30" t="s">
        <v>55</v>
      </c>
      <c r="B51" s="33" t="s">
        <v>193</v>
      </c>
      <c r="C51" s="26">
        <v>1</v>
      </c>
      <c r="D51" s="27" t="s">
        <v>6</v>
      </c>
      <c r="E51" s="35"/>
      <c r="F51" s="28">
        <f t="shared" ref="F51:F59" si="4">C51*E51</f>
        <v>0</v>
      </c>
      <c r="G51" s="2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33.75" customHeight="1">
      <c r="A52" s="95">
        <v>4.4000000000000004</v>
      </c>
      <c r="B52" s="112" t="s">
        <v>191</v>
      </c>
      <c r="C52" s="40"/>
      <c r="D52" s="41"/>
      <c r="E52" s="102"/>
      <c r="F52" s="103"/>
      <c r="G52" s="4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33.75" customHeight="1">
      <c r="A53" s="30" t="s">
        <v>56</v>
      </c>
      <c r="B53" s="33" t="s">
        <v>192</v>
      </c>
      <c r="C53" s="26">
        <v>1</v>
      </c>
      <c r="D53" s="27" t="s">
        <v>6</v>
      </c>
      <c r="E53" s="35"/>
      <c r="F53" s="28">
        <f t="shared" si="4"/>
        <v>0</v>
      </c>
      <c r="G53" s="2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33.75" customHeight="1">
      <c r="A54" s="34">
        <v>4.5</v>
      </c>
      <c r="B54" s="107" t="s">
        <v>195</v>
      </c>
      <c r="C54" s="26"/>
      <c r="D54" s="27"/>
      <c r="E54" s="35"/>
      <c r="F54" s="28"/>
      <c r="G54" s="2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33.75" customHeight="1">
      <c r="A55" s="30" t="s">
        <v>57</v>
      </c>
      <c r="B55" s="33" t="s">
        <v>196</v>
      </c>
      <c r="C55" s="26">
        <v>4</v>
      </c>
      <c r="D55" s="27" t="s">
        <v>6</v>
      </c>
      <c r="E55" s="35"/>
      <c r="F55" s="28">
        <f t="shared" si="4"/>
        <v>0</v>
      </c>
      <c r="G55" s="2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33.75" customHeight="1">
      <c r="A56" s="34">
        <v>4.5999999999999996</v>
      </c>
      <c r="B56" s="107" t="s">
        <v>197</v>
      </c>
      <c r="C56" s="26"/>
      <c r="D56" s="27"/>
      <c r="E56" s="35"/>
      <c r="F56" s="28"/>
      <c r="G56" s="2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56.25" customHeight="1">
      <c r="A57" s="96" t="s">
        <v>58</v>
      </c>
      <c r="B57" s="101" t="s">
        <v>218</v>
      </c>
      <c r="C57" s="40">
        <v>3</v>
      </c>
      <c r="D57" s="41" t="s">
        <v>6</v>
      </c>
      <c r="E57" s="102"/>
      <c r="F57" s="103">
        <f t="shared" si="4"/>
        <v>0</v>
      </c>
      <c r="G57" s="4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56.25" customHeight="1">
      <c r="A58" s="95">
        <v>4.7</v>
      </c>
      <c r="B58" s="112" t="s">
        <v>198</v>
      </c>
      <c r="C58" s="40"/>
      <c r="D58" s="41"/>
      <c r="E58" s="102"/>
      <c r="F58" s="103"/>
      <c r="G58" s="4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57" customHeight="1">
      <c r="A59" s="30" t="s">
        <v>199</v>
      </c>
      <c r="B59" s="33" t="s">
        <v>222</v>
      </c>
      <c r="C59" s="26">
        <v>3</v>
      </c>
      <c r="D59" s="27" t="s">
        <v>6</v>
      </c>
      <c r="E59" s="35"/>
      <c r="F59" s="28">
        <f t="shared" si="4"/>
        <v>0</v>
      </c>
      <c r="G59" s="29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57" customHeight="1">
      <c r="A60" s="34">
        <v>4.8</v>
      </c>
      <c r="B60" s="107" t="s">
        <v>200</v>
      </c>
      <c r="C60" s="26"/>
      <c r="D60" s="27"/>
      <c r="E60" s="35"/>
      <c r="F60" s="28"/>
      <c r="G60" s="29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43.5" customHeight="1">
      <c r="A61" s="30" t="s">
        <v>201</v>
      </c>
      <c r="B61" s="33" t="s">
        <v>211</v>
      </c>
      <c r="C61" s="26">
        <v>2</v>
      </c>
      <c r="D61" s="27" t="s">
        <v>6</v>
      </c>
      <c r="E61" s="35"/>
      <c r="F61" s="28">
        <f t="shared" ref="F61:F63" si="5">C61*E61</f>
        <v>0</v>
      </c>
      <c r="G61" s="29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51.75" customHeight="1">
      <c r="A62" s="30" t="s">
        <v>202</v>
      </c>
      <c r="B62" s="33" t="s">
        <v>212</v>
      </c>
      <c r="C62" s="26">
        <v>3</v>
      </c>
      <c r="D62" s="27" t="s">
        <v>6</v>
      </c>
      <c r="E62" s="35"/>
      <c r="F62" s="28">
        <f t="shared" si="5"/>
        <v>0</v>
      </c>
      <c r="G62" s="29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33.75" customHeight="1">
      <c r="A63" s="34">
        <v>4.9000000000000004</v>
      </c>
      <c r="B63" s="107" t="s">
        <v>23</v>
      </c>
      <c r="C63" s="26">
        <v>11</v>
      </c>
      <c r="D63" s="27" t="s">
        <v>6</v>
      </c>
      <c r="E63" s="35"/>
      <c r="F63" s="28">
        <f t="shared" si="5"/>
        <v>0</v>
      </c>
      <c r="G63" s="29">
        <f>SUM(F47:F63)</f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33.75" customHeight="1">
      <c r="A64" s="38"/>
      <c r="B64" s="39"/>
      <c r="C64" s="40"/>
      <c r="D64" s="41"/>
      <c r="E64" s="40"/>
      <c r="F64" s="28"/>
      <c r="G64" s="4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33.75" customHeight="1">
      <c r="A65" s="38">
        <v>5</v>
      </c>
      <c r="B65" s="39" t="s">
        <v>26</v>
      </c>
      <c r="C65" s="40">
        <v>2425.2600000000002</v>
      </c>
      <c r="D65" s="41" t="s">
        <v>12</v>
      </c>
      <c r="E65" s="40"/>
      <c r="F65" s="28">
        <f>C65*E65</f>
        <v>0</v>
      </c>
      <c r="G65" s="42">
        <f>SUM(F65)</f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33.75" customHeight="1">
      <c r="A66" s="38"/>
      <c r="B66" s="39"/>
      <c r="C66" s="40"/>
      <c r="D66" s="41"/>
      <c r="E66" s="40"/>
      <c r="F66" s="28"/>
      <c r="G66" s="4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33.75" customHeight="1">
      <c r="A67" s="38">
        <v>6</v>
      </c>
      <c r="B67" s="39" t="s">
        <v>82</v>
      </c>
      <c r="C67" s="40">
        <v>2304</v>
      </c>
      <c r="D67" s="41" t="s">
        <v>12</v>
      </c>
      <c r="E67" s="40"/>
      <c r="F67" s="28">
        <f>C67*E67</f>
        <v>0</v>
      </c>
      <c r="G67" s="42">
        <f>SUM(F67)</f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24.75" customHeight="1" thickBot="1">
      <c r="A68" s="214"/>
      <c r="B68" s="217"/>
      <c r="C68" s="46"/>
      <c r="D68" s="47"/>
      <c r="E68" s="46"/>
      <c r="F68" s="48"/>
      <c r="G68" s="49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51" customHeight="1" thickTop="1">
      <c r="A69" s="38">
        <v>7</v>
      </c>
      <c r="B69" s="39" t="s">
        <v>97</v>
      </c>
      <c r="C69" s="40"/>
      <c r="D69" s="41"/>
      <c r="E69" s="40"/>
      <c r="F69" s="103"/>
      <c r="G69" s="4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33.75" customHeight="1">
      <c r="A70" s="95">
        <v>7.1</v>
      </c>
      <c r="B70" s="39" t="s">
        <v>95</v>
      </c>
      <c r="C70" s="40"/>
      <c r="D70" s="41"/>
      <c r="E70" s="40"/>
      <c r="F70" s="28"/>
      <c r="G70" s="4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33.75" customHeight="1">
      <c r="A71" s="97" t="s">
        <v>99</v>
      </c>
      <c r="B71" s="114" t="s">
        <v>46</v>
      </c>
      <c r="C71" s="210">
        <v>1</v>
      </c>
      <c r="D71" s="119" t="s">
        <v>25</v>
      </c>
      <c r="E71" s="118"/>
      <c r="F71" s="120">
        <f>+C71*E71</f>
        <v>0</v>
      </c>
      <c r="G71" s="12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33.75" customHeight="1">
      <c r="A72" s="97" t="s">
        <v>100</v>
      </c>
      <c r="B72" s="115" t="s">
        <v>59</v>
      </c>
      <c r="C72" s="122"/>
      <c r="D72" s="123"/>
      <c r="E72" s="122"/>
      <c r="F72" s="124"/>
      <c r="G72" s="125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33.75" customHeight="1">
      <c r="A73" s="99" t="s">
        <v>101</v>
      </c>
      <c r="B73" s="116" t="s">
        <v>98</v>
      </c>
      <c r="C73" s="126">
        <v>71.599999999999994</v>
      </c>
      <c r="D73" s="127" t="s">
        <v>15</v>
      </c>
      <c r="E73" s="130"/>
      <c r="F73" s="129">
        <f>C73*E73</f>
        <v>0</v>
      </c>
      <c r="G73" s="12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33.75" customHeight="1">
      <c r="A74" s="98" t="s">
        <v>102</v>
      </c>
      <c r="B74" s="117" t="s">
        <v>60</v>
      </c>
      <c r="C74" s="126">
        <v>43.86</v>
      </c>
      <c r="D74" s="127" t="s">
        <v>15</v>
      </c>
      <c r="E74" s="130"/>
      <c r="F74" s="129">
        <f t="shared" ref="F74:F76" si="6">C74*E74</f>
        <v>0</v>
      </c>
      <c r="G74" s="12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33.75" customHeight="1">
      <c r="A75" s="98" t="s">
        <v>103</v>
      </c>
      <c r="B75" s="117" t="s">
        <v>61</v>
      </c>
      <c r="C75" s="126">
        <v>38.75</v>
      </c>
      <c r="D75" s="127" t="s">
        <v>15</v>
      </c>
      <c r="E75" s="130"/>
      <c r="F75" s="129">
        <f t="shared" si="6"/>
        <v>0</v>
      </c>
      <c r="G75" s="12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33.75" customHeight="1">
      <c r="A76" s="98" t="s">
        <v>104</v>
      </c>
      <c r="B76" s="117" t="s">
        <v>62</v>
      </c>
      <c r="C76" s="126">
        <v>18</v>
      </c>
      <c r="D76" s="127" t="s">
        <v>12</v>
      </c>
      <c r="E76" s="130"/>
      <c r="F76" s="129">
        <f t="shared" si="6"/>
        <v>0</v>
      </c>
      <c r="G76" s="12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33.75" customHeight="1">
      <c r="A77" s="97" t="s">
        <v>105</v>
      </c>
      <c r="B77" s="115" t="s">
        <v>63</v>
      </c>
      <c r="C77" s="126"/>
      <c r="D77" s="127"/>
      <c r="E77" s="130"/>
      <c r="F77" s="129"/>
      <c r="G77" s="12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33.75" customHeight="1">
      <c r="A78" s="98" t="s">
        <v>106</v>
      </c>
      <c r="B78" s="117" t="s">
        <v>85</v>
      </c>
      <c r="C78" s="126">
        <v>2.2999999999999998</v>
      </c>
      <c r="D78" s="127" t="s">
        <v>15</v>
      </c>
      <c r="E78" s="211"/>
      <c r="F78" s="129">
        <f>C78*E78</f>
        <v>0</v>
      </c>
      <c r="G78" s="12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33.75" customHeight="1">
      <c r="A79" s="98" t="s">
        <v>107</v>
      </c>
      <c r="B79" s="136" t="s">
        <v>86</v>
      </c>
      <c r="C79" s="137">
        <v>5.94</v>
      </c>
      <c r="D79" s="138" t="s">
        <v>15</v>
      </c>
      <c r="E79" s="218"/>
      <c r="F79" s="140">
        <f t="shared" ref="F79:F80" si="7">C79*E79</f>
        <v>0</v>
      </c>
      <c r="G79" s="14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33.75" customHeight="1">
      <c r="A80" s="98" t="s">
        <v>108</v>
      </c>
      <c r="B80" s="131" t="s">
        <v>87</v>
      </c>
      <c r="C80" s="132">
        <v>2.72</v>
      </c>
      <c r="D80" s="133" t="s">
        <v>15</v>
      </c>
      <c r="E80" s="212"/>
      <c r="F80" s="134">
        <f t="shared" si="7"/>
        <v>0</v>
      </c>
      <c r="G80" s="13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33.75" customHeight="1">
      <c r="A81" s="97" t="s">
        <v>109</v>
      </c>
      <c r="B81" s="115" t="s">
        <v>64</v>
      </c>
      <c r="C81" s="126"/>
      <c r="D81" s="127"/>
      <c r="E81" s="128"/>
      <c r="F81" s="129"/>
      <c r="G81" s="12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33.75" customHeight="1">
      <c r="A82" s="98" t="s">
        <v>110</v>
      </c>
      <c r="B82" s="117" t="s">
        <v>65</v>
      </c>
      <c r="C82" s="126">
        <v>10.88</v>
      </c>
      <c r="D82" s="127" t="s">
        <v>66</v>
      </c>
      <c r="E82" s="130"/>
      <c r="F82" s="129">
        <f>C82*E82</f>
        <v>0</v>
      </c>
      <c r="G82" s="12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33.75" customHeight="1">
      <c r="A83" s="97" t="s">
        <v>111</v>
      </c>
      <c r="B83" s="241" t="s">
        <v>67</v>
      </c>
      <c r="C83" s="137"/>
      <c r="D83" s="138"/>
      <c r="E83" s="242"/>
      <c r="F83" s="140"/>
      <c r="G83" s="14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33.75" customHeight="1">
      <c r="A84" s="98" t="s">
        <v>112</v>
      </c>
      <c r="B84" s="243" t="s">
        <v>88</v>
      </c>
      <c r="C84" s="244">
        <v>1</v>
      </c>
      <c r="D84" s="245" t="s">
        <v>89</v>
      </c>
      <c r="E84" s="246"/>
      <c r="F84" s="247">
        <f>C84*E84</f>
        <v>0</v>
      </c>
      <c r="G84" s="248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33.75" customHeight="1">
      <c r="A85" s="98" t="s">
        <v>113</v>
      </c>
      <c r="B85" s="131" t="s">
        <v>68</v>
      </c>
      <c r="C85" s="132">
        <v>0.1</v>
      </c>
      <c r="D85" s="133" t="s">
        <v>84</v>
      </c>
      <c r="E85" s="240"/>
      <c r="F85" s="134">
        <f t="shared" ref="F85:F93" si="8">C85*E85</f>
        <v>0</v>
      </c>
      <c r="G85" s="13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33.75" customHeight="1">
      <c r="A86" s="98" t="s">
        <v>114</v>
      </c>
      <c r="B86" s="136" t="s">
        <v>23</v>
      </c>
      <c r="C86" s="137">
        <v>2</v>
      </c>
      <c r="D86" s="138" t="s">
        <v>89</v>
      </c>
      <c r="E86" s="139"/>
      <c r="F86" s="140">
        <f t="shared" si="8"/>
        <v>0</v>
      </c>
      <c r="G86" s="14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33.75" customHeight="1">
      <c r="A87" s="142" t="s">
        <v>115</v>
      </c>
      <c r="B87" s="143" t="s">
        <v>90</v>
      </c>
      <c r="C87" s="144">
        <v>4</v>
      </c>
      <c r="D87" s="145" t="s">
        <v>6</v>
      </c>
      <c r="E87" s="146"/>
      <c r="F87" s="147">
        <f t="shared" si="8"/>
        <v>0</v>
      </c>
      <c r="G87" s="148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33.75" customHeight="1">
      <c r="A88" s="142" t="s">
        <v>116</v>
      </c>
      <c r="B88" s="143" t="s">
        <v>69</v>
      </c>
      <c r="C88" s="144">
        <v>2</v>
      </c>
      <c r="D88" s="145" t="s">
        <v>89</v>
      </c>
      <c r="E88" s="146"/>
      <c r="F88" s="147">
        <f t="shared" si="8"/>
        <v>0</v>
      </c>
      <c r="G88" s="148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33.75" customHeight="1">
      <c r="A89" s="142" t="s">
        <v>117</v>
      </c>
      <c r="B89" s="143" t="s">
        <v>70</v>
      </c>
      <c r="C89" s="26">
        <v>0.25</v>
      </c>
      <c r="D89" s="145" t="s">
        <v>84</v>
      </c>
      <c r="E89" s="146"/>
      <c r="F89" s="147">
        <f t="shared" si="8"/>
        <v>0</v>
      </c>
      <c r="G89" s="148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33.75" customHeight="1">
      <c r="A90" s="142" t="s">
        <v>169</v>
      </c>
      <c r="B90" s="143" t="s">
        <v>167</v>
      </c>
      <c r="C90" s="146">
        <v>1</v>
      </c>
      <c r="D90" s="145" t="s">
        <v>6</v>
      </c>
      <c r="E90" s="146"/>
      <c r="F90" s="147">
        <f t="shared" si="8"/>
        <v>0</v>
      </c>
      <c r="G90" s="148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39.75" customHeight="1">
      <c r="A91" s="149" t="s">
        <v>118</v>
      </c>
      <c r="B91" s="150" t="s">
        <v>91</v>
      </c>
      <c r="C91" s="26">
        <v>0.5</v>
      </c>
      <c r="D91" s="151" t="s">
        <v>92</v>
      </c>
      <c r="E91" s="152"/>
      <c r="F91" s="147">
        <f t="shared" si="8"/>
        <v>0</v>
      </c>
      <c r="G91" s="148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33.75" customHeight="1">
      <c r="A92" s="149" t="s">
        <v>119</v>
      </c>
      <c r="B92" s="153" t="s">
        <v>72</v>
      </c>
      <c r="C92" s="26">
        <v>1</v>
      </c>
      <c r="D92" s="151" t="s">
        <v>93</v>
      </c>
      <c r="E92" s="152"/>
      <c r="F92" s="147">
        <f t="shared" si="8"/>
        <v>0</v>
      </c>
      <c r="G92" s="148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3.75" customHeight="1">
      <c r="A93" s="149" t="s">
        <v>120</v>
      </c>
      <c r="B93" s="153" t="s">
        <v>94</v>
      </c>
      <c r="C93" s="26">
        <v>1</v>
      </c>
      <c r="D93" s="151" t="s">
        <v>83</v>
      </c>
      <c r="E93" s="152"/>
      <c r="F93" s="147">
        <f t="shared" si="8"/>
        <v>0</v>
      </c>
      <c r="G93" s="148">
        <f>SUM(F71:F93)</f>
        <v>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21.75" customHeight="1" thickBot="1">
      <c r="A94" s="239"/>
      <c r="B94" s="224"/>
      <c r="C94" s="225"/>
      <c r="D94" s="226"/>
      <c r="E94" s="227"/>
      <c r="F94" s="228"/>
      <c r="G94" s="229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33.75" customHeight="1" thickTop="1">
      <c r="A95" s="219">
        <v>7.2</v>
      </c>
      <c r="B95" s="220" t="s">
        <v>96</v>
      </c>
      <c r="C95" s="221"/>
      <c r="D95" s="222"/>
      <c r="E95" s="221"/>
      <c r="F95" s="223"/>
      <c r="G95" s="4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33.75" customHeight="1">
      <c r="A96" s="154" t="s">
        <v>121</v>
      </c>
      <c r="B96" s="155" t="s">
        <v>46</v>
      </c>
      <c r="C96" s="152">
        <v>1</v>
      </c>
      <c r="D96" s="151" t="s">
        <v>25</v>
      </c>
      <c r="E96" s="152"/>
      <c r="F96" s="152">
        <f>C96*E96</f>
        <v>0</v>
      </c>
      <c r="G96" s="148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33.75" customHeight="1">
      <c r="A97" s="154" t="s">
        <v>122</v>
      </c>
      <c r="B97" s="155" t="s">
        <v>59</v>
      </c>
      <c r="C97" s="156"/>
      <c r="D97" s="157"/>
      <c r="E97" s="156"/>
      <c r="F97" s="156"/>
      <c r="G97" s="148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33.75" customHeight="1">
      <c r="A98" s="158" t="s">
        <v>123</v>
      </c>
      <c r="B98" s="159" t="s">
        <v>98</v>
      </c>
      <c r="C98" s="146">
        <v>94.3</v>
      </c>
      <c r="D98" s="145" t="s">
        <v>15</v>
      </c>
      <c r="E98" s="146"/>
      <c r="F98" s="146">
        <f>C98*E98</f>
        <v>0</v>
      </c>
      <c r="G98" s="148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33.75" customHeight="1">
      <c r="A99" s="158" t="s">
        <v>124</v>
      </c>
      <c r="B99" s="143" t="s">
        <v>60</v>
      </c>
      <c r="C99" s="146">
        <v>52.3</v>
      </c>
      <c r="D99" s="145" t="s">
        <v>15</v>
      </c>
      <c r="E99" s="146"/>
      <c r="F99" s="146">
        <f t="shared" ref="F99:F101" si="9">C99*E99</f>
        <v>0</v>
      </c>
      <c r="G99" s="148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33.75" customHeight="1">
      <c r="A100" s="158" t="s">
        <v>125</v>
      </c>
      <c r="B100" s="143" t="s">
        <v>61</v>
      </c>
      <c r="C100" s="146">
        <v>58.8</v>
      </c>
      <c r="D100" s="145" t="s">
        <v>15</v>
      </c>
      <c r="E100" s="146"/>
      <c r="F100" s="146">
        <f t="shared" si="9"/>
        <v>0</v>
      </c>
      <c r="G100" s="148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33.75" customHeight="1">
      <c r="A101" s="158" t="s">
        <v>126</v>
      </c>
      <c r="B101" s="143" t="s">
        <v>62</v>
      </c>
      <c r="C101" s="146">
        <v>21.3</v>
      </c>
      <c r="D101" s="145" t="s">
        <v>12</v>
      </c>
      <c r="E101" s="146"/>
      <c r="F101" s="146">
        <f t="shared" si="9"/>
        <v>0</v>
      </c>
      <c r="G101" s="148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33.75" customHeight="1">
      <c r="A102" s="154" t="s">
        <v>127</v>
      </c>
      <c r="B102" s="155" t="s">
        <v>63</v>
      </c>
      <c r="C102" s="146"/>
      <c r="D102" s="145"/>
      <c r="E102" s="146"/>
      <c r="F102" s="146"/>
      <c r="G102" s="148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33.75" customHeight="1">
      <c r="A103" s="158" t="s">
        <v>128</v>
      </c>
      <c r="B103" s="143" t="s">
        <v>85</v>
      </c>
      <c r="C103" s="146">
        <v>2.5</v>
      </c>
      <c r="D103" s="145" t="s">
        <v>15</v>
      </c>
      <c r="E103" s="160"/>
      <c r="F103" s="146">
        <f>C103*E103</f>
        <v>0</v>
      </c>
      <c r="G103" s="148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33.75" customHeight="1">
      <c r="A104" s="158" t="s">
        <v>129</v>
      </c>
      <c r="B104" s="143" t="s">
        <v>86</v>
      </c>
      <c r="C104" s="146">
        <v>7.4</v>
      </c>
      <c r="D104" s="145" t="s">
        <v>15</v>
      </c>
      <c r="E104" s="160"/>
      <c r="F104" s="146">
        <f t="shared" ref="F104:F105" si="10">C104*E104</f>
        <v>0</v>
      </c>
      <c r="G104" s="148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33.75" customHeight="1">
      <c r="A105" s="158" t="s">
        <v>130</v>
      </c>
      <c r="B105" s="143" t="s">
        <v>87</v>
      </c>
      <c r="C105" s="146">
        <v>4.0999999999999996</v>
      </c>
      <c r="D105" s="145" t="s">
        <v>15</v>
      </c>
      <c r="E105" s="160"/>
      <c r="F105" s="146">
        <f t="shared" si="10"/>
        <v>0</v>
      </c>
      <c r="G105" s="148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33.75" customHeight="1">
      <c r="A106" s="154" t="s">
        <v>131</v>
      </c>
      <c r="B106" s="155" t="s">
        <v>64</v>
      </c>
      <c r="C106" s="146"/>
      <c r="D106" s="145"/>
      <c r="E106" s="146"/>
      <c r="F106" s="146"/>
      <c r="G106" s="148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33.75" customHeight="1">
      <c r="A107" s="158" t="s">
        <v>132</v>
      </c>
      <c r="B107" s="143" t="s">
        <v>65</v>
      </c>
      <c r="C107" s="146">
        <v>16.5</v>
      </c>
      <c r="D107" s="145" t="s">
        <v>66</v>
      </c>
      <c r="E107" s="146"/>
      <c r="F107" s="146">
        <f>C107*E107</f>
        <v>0</v>
      </c>
      <c r="G107" s="148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33.75" customHeight="1">
      <c r="A108" s="154" t="s">
        <v>133</v>
      </c>
      <c r="B108" s="155" t="s">
        <v>67</v>
      </c>
      <c r="C108" s="146"/>
      <c r="D108" s="145"/>
      <c r="E108" s="146"/>
      <c r="F108" s="146"/>
      <c r="G108" s="148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33.75" customHeight="1">
      <c r="A109" s="158" t="s">
        <v>134</v>
      </c>
      <c r="B109" s="143" t="s">
        <v>88</v>
      </c>
      <c r="C109" s="146">
        <v>1</v>
      </c>
      <c r="D109" s="145" t="s">
        <v>6</v>
      </c>
      <c r="E109" s="146"/>
      <c r="F109" s="146">
        <f>C109*E109</f>
        <v>0</v>
      </c>
      <c r="G109" s="148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33.75" customHeight="1">
      <c r="A110" s="158" t="s">
        <v>135</v>
      </c>
      <c r="B110" s="143" t="s">
        <v>68</v>
      </c>
      <c r="C110" s="146">
        <v>0.1</v>
      </c>
      <c r="D110" s="145" t="s">
        <v>15</v>
      </c>
      <c r="E110" s="146"/>
      <c r="F110" s="146">
        <f t="shared" ref="F110:F118" si="11">C110*E110</f>
        <v>0</v>
      </c>
      <c r="G110" s="148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33.75" customHeight="1">
      <c r="A111" s="158" t="s">
        <v>136</v>
      </c>
      <c r="B111" s="143" t="s">
        <v>23</v>
      </c>
      <c r="C111" s="146">
        <v>3</v>
      </c>
      <c r="D111" s="145" t="s">
        <v>6</v>
      </c>
      <c r="E111" s="146"/>
      <c r="F111" s="146">
        <f t="shared" si="11"/>
        <v>0</v>
      </c>
      <c r="G111" s="148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33.75" customHeight="1">
      <c r="A112" s="158" t="s">
        <v>137</v>
      </c>
      <c r="B112" s="143" t="s">
        <v>90</v>
      </c>
      <c r="C112" s="146">
        <v>4</v>
      </c>
      <c r="D112" s="145" t="s">
        <v>6</v>
      </c>
      <c r="E112" s="146"/>
      <c r="F112" s="146">
        <f t="shared" si="11"/>
        <v>0</v>
      </c>
      <c r="G112" s="148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33.75" customHeight="1">
      <c r="A113" s="193" t="s">
        <v>138</v>
      </c>
      <c r="B113" s="194" t="s">
        <v>69</v>
      </c>
      <c r="C113" s="195">
        <v>3</v>
      </c>
      <c r="D113" s="196" t="s">
        <v>6</v>
      </c>
      <c r="E113" s="195"/>
      <c r="F113" s="195">
        <f t="shared" si="11"/>
        <v>0</v>
      </c>
      <c r="G113" s="12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33.75" customHeight="1">
      <c r="A114" s="235" t="s">
        <v>139</v>
      </c>
      <c r="B114" s="236" t="s">
        <v>70</v>
      </c>
      <c r="C114" s="139">
        <v>0.3</v>
      </c>
      <c r="D114" s="138" t="s">
        <v>15</v>
      </c>
      <c r="E114" s="139"/>
      <c r="F114" s="139">
        <f t="shared" si="11"/>
        <v>0</v>
      </c>
      <c r="G114" s="14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33.75" customHeight="1">
      <c r="A115" s="230" t="s">
        <v>168</v>
      </c>
      <c r="B115" s="131" t="s">
        <v>167</v>
      </c>
      <c r="C115" s="231">
        <v>2</v>
      </c>
      <c r="D115" s="232" t="s">
        <v>6</v>
      </c>
      <c r="E115" s="231"/>
      <c r="F115" s="233">
        <f t="shared" si="11"/>
        <v>0</v>
      </c>
      <c r="G115" s="234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33.75" customHeight="1">
      <c r="A116" s="189" t="s">
        <v>140</v>
      </c>
      <c r="B116" s="190" t="s">
        <v>91</v>
      </c>
      <c r="C116" s="191">
        <v>0.5</v>
      </c>
      <c r="D116" s="192" t="s">
        <v>71</v>
      </c>
      <c r="E116" s="191"/>
      <c r="F116" s="166">
        <f t="shared" si="11"/>
        <v>0</v>
      </c>
      <c r="G116" s="100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33.75" customHeight="1">
      <c r="A117" s="154" t="s">
        <v>141</v>
      </c>
      <c r="B117" s="155" t="s">
        <v>72</v>
      </c>
      <c r="C117" s="156">
        <v>1</v>
      </c>
      <c r="D117" s="157" t="s">
        <v>71</v>
      </c>
      <c r="E117" s="156"/>
      <c r="F117" s="146">
        <f t="shared" si="11"/>
        <v>0</v>
      </c>
      <c r="G117" s="148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33.75" customHeight="1">
      <c r="A118" s="154" t="s">
        <v>142</v>
      </c>
      <c r="B118" s="155" t="s">
        <v>94</v>
      </c>
      <c r="C118" s="156">
        <v>1</v>
      </c>
      <c r="D118" s="157" t="s">
        <v>25</v>
      </c>
      <c r="E118" s="156"/>
      <c r="F118" s="146">
        <f t="shared" si="11"/>
        <v>0</v>
      </c>
      <c r="G118" s="148">
        <f>SUM(F96:F118)</f>
        <v>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22.5" customHeight="1" thickBot="1">
      <c r="A119" s="44"/>
      <c r="B119" s="45"/>
      <c r="C119" s="46"/>
      <c r="D119" s="47"/>
      <c r="E119" s="46"/>
      <c r="F119" s="48"/>
      <c r="G119" s="49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47.25" customHeight="1" thickTop="1">
      <c r="A120" s="237">
        <v>7.3</v>
      </c>
      <c r="B120" s="238" t="s">
        <v>220</v>
      </c>
      <c r="C120" s="20"/>
      <c r="D120" s="21"/>
      <c r="E120" s="20"/>
      <c r="F120" s="22"/>
      <c r="G120" s="2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33.75" customHeight="1">
      <c r="A121" s="162" t="s">
        <v>143</v>
      </c>
      <c r="B121" s="155" t="s">
        <v>46</v>
      </c>
      <c r="C121" s="156">
        <v>1</v>
      </c>
      <c r="D121" s="157" t="s">
        <v>25</v>
      </c>
      <c r="E121" s="156"/>
      <c r="F121" s="163">
        <f>+C121*E121</f>
        <v>0</v>
      </c>
      <c r="G121" s="148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33.75" customHeight="1">
      <c r="A122" s="162" t="s">
        <v>144</v>
      </c>
      <c r="B122" s="155" t="s">
        <v>59</v>
      </c>
      <c r="C122" s="156"/>
      <c r="D122" s="157"/>
      <c r="E122" s="156"/>
      <c r="F122" s="163"/>
      <c r="G122" s="148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33.75" customHeight="1">
      <c r="A123" s="158" t="s">
        <v>145</v>
      </c>
      <c r="B123" s="164" t="s">
        <v>98</v>
      </c>
      <c r="C123" s="165">
        <v>88.2</v>
      </c>
      <c r="D123" s="145" t="s">
        <v>15</v>
      </c>
      <c r="E123" s="146"/>
      <c r="F123" s="147">
        <f>C123*E123</f>
        <v>0</v>
      </c>
      <c r="G123" s="148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33.75" customHeight="1">
      <c r="A124" s="142" t="s">
        <v>146</v>
      </c>
      <c r="B124" s="143" t="s">
        <v>60</v>
      </c>
      <c r="C124" s="146">
        <v>68.400000000000006</v>
      </c>
      <c r="D124" s="145" t="s">
        <v>15</v>
      </c>
      <c r="E124" s="146"/>
      <c r="F124" s="147">
        <f t="shared" ref="F124:F126" si="12">C124*E124</f>
        <v>0</v>
      </c>
      <c r="G124" s="148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33.75" customHeight="1">
      <c r="A125" s="142" t="s">
        <v>147</v>
      </c>
      <c r="B125" s="143" t="s">
        <v>61</v>
      </c>
      <c r="C125" s="146">
        <v>28.5</v>
      </c>
      <c r="D125" s="145" t="s">
        <v>15</v>
      </c>
      <c r="E125" s="146"/>
      <c r="F125" s="147">
        <f t="shared" si="12"/>
        <v>0</v>
      </c>
      <c r="G125" s="148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33.75" customHeight="1">
      <c r="A126" s="142" t="s">
        <v>148</v>
      </c>
      <c r="B126" s="143" t="s">
        <v>62</v>
      </c>
      <c r="C126" s="146">
        <v>36.6</v>
      </c>
      <c r="D126" s="145" t="s">
        <v>12</v>
      </c>
      <c r="E126" s="146"/>
      <c r="F126" s="147">
        <f t="shared" si="12"/>
        <v>0</v>
      </c>
      <c r="G126" s="148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33.75" customHeight="1">
      <c r="A127" s="162" t="s">
        <v>149</v>
      </c>
      <c r="B127" s="155" t="s">
        <v>63</v>
      </c>
      <c r="C127" s="146"/>
      <c r="D127" s="145"/>
      <c r="E127" s="146"/>
      <c r="F127" s="147"/>
      <c r="G127" s="148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33.75" customHeight="1">
      <c r="A128" s="142" t="s">
        <v>150</v>
      </c>
      <c r="B128" s="143" t="s">
        <v>85</v>
      </c>
      <c r="C128" s="146">
        <v>3.3</v>
      </c>
      <c r="D128" s="145" t="s">
        <v>15</v>
      </c>
      <c r="E128" s="160"/>
      <c r="F128" s="147">
        <f>C128*E128</f>
        <v>0</v>
      </c>
      <c r="G128" s="148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33.75" customHeight="1">
      <c r="A129" s="142" t="s">
        <v>151</v>
      </c>
      <c r="B129" s="143" t="s">
        <v>86</v>
      </c>
      <c r="C129" s="146">
        <v>7.5</v>
      </c>
      <c r="D129" s="145" t="s">
        <v>15</v>
      </c>
      <c r="E129" s="160"/>
      <c r="F129" s="147">
        <f t="shared" ref="F129:F130" si="13">C129*E129</f>
        <v>0</v>
      </c>
      <c r="G129" s="148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33.75" customHeight="1">
      <c r="A130" s="142" t="s">
        <v>152</v>
      </c>
      <c r="B130" s="143" t="s">
        <v>153</v>
      </c>
      <c r="C130" s="146">
        <v>2.4</v>
      </c>
      <c r="D130" s="145" t="s">
        <v>15</v>
      </c>
      <c r="E130" s="160"/>
      <c r="F130" s="147">
        <f t="shared" si="13"/>
        <v>0</v>
      </c>
      <c r="G130" s="148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33.75" customHeight="1">
      <c r="A131" s="162" t="s">
        <v>154</v>
      </c>
      <c r="B131" s="155" t="s">
        <v>64</v>
      </c>
      <c r="C131" s="146"/>
      <c r="D131" s="145"/>
      <c r="E131" s="146"/>
      <c r="F131" s="147"/>
      <c r="G131" s="148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33.75" customHeight="1">
      <c r="A132" s="142" t="s">
        <v>155</v>
      </c>
      <c r="B132" s="143" t="s">
        <v>65</v>
      </c>
      <c r="C132" s="146">
        <v>9.9</v>
      </c>
      <c r="D132" s="145" t="s">
        <v>66</v>
      </c>
      <c r="E132" s="146"/>
      <c r="F132" s="147">
        <f>C132*E132</f>
        <v>0</v>
      </c>
      <c r="G132" s="148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33.75" customHeight="1">
      <c r="A133" s="162" t="s">
        <v>156</v>
      </c>
      <c r="B133" s="155" t="s">
        <v>67</v>
      </c>
      <c r="C133" s="146"/>
      <c r="D133" s="145"/>
      <c r="E133" s="146"/>
      <c r="F133" s="147"/>
      <c r="G133" s="148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33.75" customHeight="1">
      <c r="A134" s="142" t="s">
        <v>157</v>
      </c>
      <c r="B134" s="143" t="s">
        <v>88</v>
      </c>
      <c r="C134" s="146">
        <v>3</v>
      </c>
      <c r="D134" s="145" t="s">
        <v>6</v>
      </c>
      <c r="E134" s="146"/>
      <c r="F134" s="147">
        <f>C134*E134</f>
        <v>0</v>
      </c>
      <c r="G134" s="148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33.75" customHeight="1">
      <c r="A135" s="142" t="s">
        <v>158</v>
      </c>
      <c r="B135" s="143" t="s">
        <v>68</v>
      </c>
      <c r="C135" s="146">
        <v>0.3</v>
      </c>
      <c r="D135" s="145" t="s">
        <v>15</v>
      </c>
      <c r="E135" s="146"/>
      <c r="F135" s="147">
        <f t="shared" ref="F135:F143" si="14">C135*E135</f>
        <v>0</v>
      </c>
      <c r="G135" s="148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33.75" customHeight="1">
      <c r="A136" s="142" t="s">
        <v>159</v>
      </c>
      <c r="B136" s="143" t="s">
        <v>23</v>
      </c>
      <c r="C136" s="146">
        <v>6</v>
      </c>
      <c r="D136" s="145" t="s">
        <v>6</v>
      </c>
      <c r="E136" s="146"/>
      <c r="F136" s="147">
        <f t="shared" si="14"/>
        <v>0</v>
      </c>
      <c r="G136" s="148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36" customHeight="1">
      <c r="A137" s="142" t="s">
        <v>160</v>
      </c>
      <c r="B137" s="143" t="s">
        <v>90</v>
      </c>
      <c r="C137" s="146">
        <v>12</v>
      </c>
      <c r="D137" s="145" t="s">
        <v>6</v>
      </c>
      <c r="E137" s="146"/>
      <c r="F137" s="147">
        <f t="shared" si="14"/>
        <v>0</v>
      </c>
      <c r="G137" s="148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33.75" customHeight="1">
      <c r="A138" s="142" t="s">
        <v>161</v>
      </c>
      <c r="B138" s="143" t="s">
        <v>69</v>
      </c>
      <c r="C138" s="146">
        <v>6</v>
      </c>
      <c r="D138" s="145" t="s">
        <v>6</v>
      </c>
      <c r="E138" s="146"/>
      <c r="F138" s="147">
        <f t="shared" si="14"/>
        <v>0</v>
      </c>
      <c r="G138" s="148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33.75" customHeight="1">
      <c r="A139" s="142" t="s">
        <v>162</v>
      </c>
      <c r="B139" s="143" t="s">
        <v>70</v>
      </c>
      <c r="C139" s="146">
        <v>0.9</v>
      </c>
      <c r="D139" s="145" t="s">
        <v>15</v>
      </c>
      <c r="E139" s="146"/>
      <c r="F139" s="147">
        <f t="shared" si="14"/>
        <v>0</v>
      </c>
      <c r="G139" s="148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33.75" customHeight="1">
      <c r="A140" s="142" t="s">
        <v>163</v>
      </c>
      <c r="B140" s="143" t="s">
        <v>167</v>
      </c>
      <c r="C140" s="146">
        <v>3</v>
      </c>
      <c r="D140" s="145" t="s">
        <v>6</v>
      </c>
      <c r="E140" s="146"/>
      <c r="F140" s="147">
        <f t="shared" si="14"/>
        <v>0</v>
      </c>
      <c r="G140" s="148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47.25" customHeight="1">
      <c r="A141" s="162" t="s">
        <v>164</v>
      </c>
      <c r="B141" s="161" t="s">
        <v>91</v>
      </c>
      <c r="C141" s="156">
        <v>2</v>
      </c>
      <c r="D141" s="157" t="s">
        <v>71</v>
      </c>
      <c r="E141" s="156"/>
      <c r="F141" s="147">
        <f t="shared" si="14"/>
        <v>0</v>
      </c>
      <c r="G141" s="148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33.75" customHeight="1">
      <c r="A142" s="162" t="s">
        <v>165</v>
      </c>
      <c r="B142" s="155" t="s">
        <v>72</v>
      </c>
      <c r="C142" s="156">
        <v>3</v>
      </c>
      <c r="D142" s="157" t="s">
        <v>93</v>
      </c>
      <c r="E142" s="156"/>
      <c r="F142" s="147">
        <f t="shared" si="14"/>
        <v>0</v>
      </c>
      <c r="G142" s="148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33.75" customHeight="1" thickBot="1">
      <c r="A143" s="168" t="s">
        <v>166</v>
      </c>
      <c r="B143" s="169" t="s">
        <v>94</v>
      </c>
      <c r="C143" s="170">
        <v>1</v>
      </c>
      <c r="D143" s="171" t="s">
        <v>83</v>
      </c>
      <c r="E143" s="170"/>
      <c r="F143" s="172">
        <f t="shared" si="14"/>
        <v>0</v>
      </c>
      <c r="G143" s="167">
        <f>SUM(F121:F143)</f>
        <v>0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24.75" customHeight="1" thickTop="1">
      <c r="A144" s="38"/>
      <c r="B144" s="39"/>
      <c r="C144" s="40"/>
      <c r="D144" s="41"/>
      <c r="E144" s="40"/>
      <c r="F144" s="103"/>
      <c r="G144" s="4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78.75" customHeight="1">
      <c r="A145" s="24">
        <v>8</v>
      </c>
      <c r="B145" s="25" t="s">
        <v>219</v>
      </c>
      <c r="C145" s="26"/>
      <c r="D145" s="27"/>
      <c r="E145" s="26"/>
      <c r="F145" s="28"/>
      <c r="G145" s="29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48" customHeight="1">
      <c r="A146" s="181">
        <v>8.1</v>
      </c>
      <c r="B146" s="173" t="str">
        <f>B73</f>
        <v>Excavación Roca con Retromartillo (CAT 330)</v>
      </c>
      <c r="C146" s="174">
        <v>8.2799999999999994</v>
      </c>
      <c r="D146" s="175" t="s">
        <v>15</v>
      </c>
      <c r="E146" s="174"/>
      <c r="F146" s="176">
        <f>C146*E146</f>
        <v>0</v>
      </c>
      <c r="G146" s="148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48" customHeight="1">
      <c r="A147" s="181">
        <f>A146+0.1</f>
        <v>8.1999999999999993</v>
      </c>
      <c r="B147" s="177" t="s">
        <v>170</v>
      </c>
      <c r="C147" s="178">
        <v>2.85</v>
      </c>
      <c r="D147" s="179" t="s">
        <v>15</v>
      </c>
      <c r="E147" s="178"/>
      <c r="F147" s="180">
        <f t="shared" ref="F147:F156" si="15">C147*E147</f>
        <v>0</v>
      </c>
      <c r="G147" s="148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48" customHeight="1">
      <c r="A148" s="181">
        <f>A147+0.1</f>
        <v>8.3000000000000007</v>
      </c>
      <c r="B148" s="177" t="s">
        <v>171</v>
      </c>
      <c r="C148" s="178">
        <v>9.93</v>
      </c>
      <c r="D148" s="179" t="s">
        <v>15</v>
      </c>
      <c r="E148" s="178"/>
      <c r="F148" s="180">
        <f t="shared" si="15"/>
        <v>0</v>
      </c>
      <c r="G148" s="148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48" customHeight="1">
      <c r="A149" s="181">
        <f t="shared" ref="A149:A154" si="16">A148+0.1</f>
        <v>8.4</v>
      </c>
      <c r="B149" s="177" t="s">
        <v>172</v>
      </c>
      <c r="C149" s="178">
        <v>1.17</v>
      </c>
      <c r="D149" s="179" t="s">
        <v>15</v>
      </c>
      <c r="E149" s="178"/>
      <c r="F149" s="180">
        <f t="shared" si="15"/>
        <v>0</v>
      </c>
      <c r="G149" s="148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48" customHeight="1">
      <c r="A150" s="181">
        <f t="shared" si="16"/>
        <v>8.5</v>
      </c>
      <c r="B150" s="177" t="s">
        <v>173</v>
      </c>
      <c r="C150" s="178">
        <v>2400</v>
      </c>
      <c r="D150" s="179" t="s">
        <v>6</v>
      </c>
      <c r="E150" s="178"/>
      <c r="F150" s="180">
        <f t="shared" si="15"/>
        <v>0</v>
      </c>
      <c r="G150" s="148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48" customHeight="1">
      <c r="A151" s="181">
        <f t="shared" si="16"/>
        <v>8.6</v>
      </c>
      <c r="B151" s="177" t="s">
        <v>174</v>
      </c>
      <c r="C151" s="178">
        <v>1.32</v>
      </c>
      <c r="D151" s="179" t="s">
        <v>15</v>
      </c>
      <c r="E151" s="178"/>
      <c r="F151" s="180">
        <f t="shared" si="15"/>
        <v>0</v>
      </c>
      <c r="G151" s="148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48" customHeight="1">
      <c r="A152" s="181">
        <f t="shared" si="16"/>
        <v>8.6999999999999993</v>
      </c>
      <c r="B152" s="177" t="s">
        <v>175</v>
      </c>
      <c r="C152" s="178">
        <v>3</v>
      </c>
      <c r="D152" s="179" t="s">
        <v>6</v>
      </c>
      <c r="E152" s="178"/>
      <c r="F152" s="180">
        <f t="shared" si="15"/>
        <v>0</v>
      </c>
      <c r="G152" s="148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48" customHeight="1">
      <c r="A153" s="181">
        <f t="shared" si="16"/>
        <v>8.8000000000000007</v>
      </c>
      <c r="B153" s="177" t="s">
        <v>176</v>
      </c>
      <c r="C153" s="178">
        <v>21.21</v>
      </c>
      <c r="D153" s="179" t="s">
        <v>66</v>
      </c>
      <c r="E153" s="178"/>
      <c r="F153" s="180">
        <f t="shared" si="15"/>
        <v>0</v>
      </c>
      <c r="G153" s="148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48" customHeight="1">
      <c r="A154" s="181">
        <f t="shared" si="16"/>
        <v>8.9</v>
      </c>
      <c r="B154" s="177" t="s">
        <v>177</v>
      </c>
      <c r="C154" s="178">
        <v>3</v>
      </c>
      <c r="D154" s="179" t="s">
        <v>6</v>
      </c>
      <c r="E154" s="178"/>
      <c r="F154" s="180">
        <f t="shared" si="15"/>
        <v>0</v>
      </c>
      <c r="G154" s="148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38.25" customHeight="1">
      <c r="A155" s="181">
        <v>8.1</v>
      </c>
      <c r="B155" s="177" t="s">
        <v>178</v>
      </c>
      <c r="C155" s="178">
        <v>3</v>
      </c>
      <c r="D155" s="179" t="s">
        <v>6</v>
      </c>
      <c r="E155" s="178"/>
      <c r="F155" s="180">
        <f t="shared" si="15"/>
        <v>0</v>
      </c>
      <c r="G155" s="148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38.25" customHeight="1">
      <c r="A156" s="181">
        <v>8.11</v>
      </c>
      <c r="B156" s="177" t="s">
        <v>179</v>
      </c>
      <c r="C156" s="178">
        <v>1</v>
      </c>
      <c r="D156" s="179" t="s">
        <v>25</v>
      </c>
      <c r="E156" s="178"/>
      <c r="F156" s="180">
        <f t="shared" si="15"/>
        <v>0</v>
      </c>
      <c r="G156" s="265">
        <f>SUM(F146:F156)</f>
        <v>0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42.75" customHeight="1">
      <c r="A157" s="261"/>
      <c r="B157" s="262"/>
      <c r="C157" s="262"/>
      <c r="D157" s="263"/>
      <c r="E157" s="263"/>
      <c r="F157" s="264"/>
      <c r="G157" s="100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46.5" customHeight="1">
      <c r="A158" s="24">
        <v>9</v>
      </c>
      <c r="B158" s="25" t="s">
        <v>221</v>
      </c>
      <c r="C158" s="26"/>
      <c r="D158" s="27"/>
      <c r="E158" s="26"/>
      <c r="F158" s="28"/>
      <c r="G158" s="29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46.5" customHeight="1">
      <c r="A159" s="181">
        <v>9.1</v>
      </c>
      <c r="B159" s="177" t="s">
        <v>180</v>
      </c>
      <c r="C159" s="178">
        <v>600</v>
      </c>
      <c r="D159" s="179" t="s">
        <v>181</v>
      </c>
      <c r="E159" s="178"/>
      <c r="F159" s="180">
        <f>C159*E159</f>
        <v>0</v>
      </c>
      <c r="G159" s="29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46.5" customHeight="1">
      <c r="A160" s="181">
        <v>9.1999999999999993</v>
      </c>
      <c r="B160" s="177" t="s">
        <v>182</v>
      </c>
      <c r="C160" s="178">
        <v>180</v>
      </c>
      <c r="D160" s="179" t="s">
        <v>181</v>
      </c>
      <c r="E160" s="178"/>
      <c r="F160" s="180">
        <f>C160*E160</f>
        <v>0</v>
      </c>
      <c r="G160" s="29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46.5" customHeight="1">
      <c r="A161" s="181">
        <v>9.3000000000000007</v>
      </c>
      <c r="B161" s="177" t="s">
        <v>183</v>
      </c>
      <c r="C161" s="178">
        <v>180</v>
      </c>
      <c r="D161" s="179" t="s">
        <v>181</v>
      </c>
      <c r="E161" s="178"/>
      <c r="F161" s="180">
        <f>C161*E161</f>
        <v>0</v>
      </c>
      <c r="G161" s="29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46.5" customHeight="1">
      <c r="A162" s="181">
        <v>9.4</v>
      </c>
      <c r="B162" s="177" t="s">
        <v>184</v>
      </c>
      <c r="C162" s="178">
        <v>600</v>
      </c>
      <c r="D162" s="179" t="s">
        <v>181</v>
      </c>
      <c r="E162" s="178"/>
      <c r="F162" s="180">
        <f>C162*E162</f>
        <v>0</v>
      </c>
      <c r="G162" s="29">
        <f>SUM(F159:F162)</f>
        <v>0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45" customHeight="1">
      <c r="A163" s="24"/>
      <c r="B163" s="177"/>
      <c r="C163" s="178"/>
      <c r="D163" s="179"/>
      <c r="E163" s="178"/>
      <c r="F163" s="180"/>
      <c r="G163" s="29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31.5" customHeight="1">
      <c r="A164" s="302">
        <v>10</v>
      </c>
      <c r="B164" s="303" t="s">
        <v>280</v>
      </c>
      <c r="C164" s="304"/>
      <c r="D164" s="305"/>
      <c r="E164" s="306"/>
      <c r="F164" s="306"/>
      <c r="G164" s="307"/>
      <c r="H164"/>
      <c r="I164"/>
      <c r="J164"/>
      <c r="K164"/>
      <c r="L164"/>
      <c r="M164"/>
      <c r="N164"/>
      <c r="O164"/>
      <c r="P164"/>
      <c r="Q164"/>
      <c r="R164"/>
      <c r="S164"/>
      <c r="T164"/>
    </row>
    <row r="165" spans="1:20" ht="18.75" customHeight="1">
      <c r="A165" s="302"/>
      <c r="B165" s="308"/>
      <c r="C165" s="309"/>
      <c r="D165" s="310"/>
      <c r="E165" s="311"/>
      <c r="F165" s="311"/>
      <c r="G165" s="312"/>
      <c r="H165"/>
      <c r="I165"/>
      <c r="J165"/>
      <c r="K165"/>
      <c r="L165"/>
      <c r="M165"/>
      <c r="N165"/>
      <c r="O165"/>
      <c r="P165"/>
      <c r="Q165"/>
      <c r="R165"/>
      <c r="S165"/>
      <c r="T165"/>
    </row>
    <row r="166" spans="1:20" ht="18.75" customHeight="1">
      <c r="A166" s="313">
        <v>10.1</v>
      </c>
      <c r="B166" s="314" t="s">
        <v>227</v>
      </c>
      <c r="C166" s="315"/>
      <c r="D166" s="316"/>
      <c r="E166" s="317"/>
      <c r="F166" s="318" t="str">
        <f>IF(E166=0," ",(ROUND(C166*E166,2)))</f>
        <v xml:space="preserve"> </v>
      </c>
      <c r="G166" s="319"/>
      <c r="H166"/>
      <c r="I166"/>
      <c r="J166"/>
      <c r="K166"/>
      <c r="L166"/>
      <c r="M166"/>
      <c r="N166"/>
      <c r="O166"/>
      <c r="P166"/>
      <c r="Q166"/>
      <c r="R166"/>
      <c r="S166"/>
      <c r="T166"/>
    </row>
    <row r="167" spans="1:20" ht="18.75" customHeight="1">
      <c r="A167" s="356" t="s">
        <v>263</v>
      </c>
      <c r="B167" s="321" t="s">
        <v>281</v>
      </c>
      <c r="C167" s="315">
        <f>1.5*2*1.2*10</f>
        <v>36</v>
      </c>
      <c r="D167" s="322" t="s">
        <v>15</v>
      </c>
      <c r="E167" s="317"/>
      <c r="F167" s="318">
        <f>+C167*E167</f>
        <v>0</v>
      </c>
      <c r="G167" s="319"/>
      <c r="H167"/>
      <c r="I167"/>
      <c r="J167"/>
      <c r="K167"/>
      <c r="L167"/>
      <c r="M167"/>
      <c r="N167"/>
      <c r="O167"/>
      <c r="P167"/>
      <c r="Q167"/>
      <c r="R167"/>
      <c r="S167"/>
      <c r="T167"/>
    </row>
    <row r="168" spans="1:20" ht="18.75" customHeight="1">
      <c r="A168" s="356" t="s">
        <v>302</v>
      </c>
      <c r="B168" s="316" t="s">
        <v>230</v>
      </c>
      <c r="C168" s="315">
        <v>1</v>
      </c>
      <c r="D168" s="322" t="s">
        <v>25</v>
      </c>
      <c r="E168" s="317"/>
      <c r="F168" s="318">
        <f>+C168*E168</f>
        <v>0</v>
      </c>
      <c r="G168" s="319"/>
      <c r="H168"/>
      <c r="I168"/>
      <c r="J168"/>
      <c r="K168"/>
      <c r="L168"/>
      <c r="M168"/>
      <c r="N168"/>
      <c r="O168"/>
      <c r="P168"/>
      <c r="Q168"/>
      <c r="R168"/>
      <c r="S168"/>
      <c r="T168"/>
    </row>
    <row r="169" spans="1:20" ht="18.75" customHeight="1">
      <c r="A169" s="356" t="s">
        <v>303</v>
      </c>
      <c r="B169" s="316" t="s">
        <v>282</v>
      </c>
      <c r="C169" s="315">
        <v>1</v>
      </c>
      <c r="D169" s="322" t="s">
        <v>25</v>
      </c>
      <c r="E169" s="317"/>
      <c r="F169" s="318">
        <f>+C169*E169</f>
        <v>0</v>
      </c>
      <c r="G169" s="319"/>
      <c r="H169"/>
      <c r="I169"/>
      <c r="J169"/>
      <c r="K169"/>
      <c r="L169"/>
      <c r="M169"/>
      <c r="N169"/>
      <c r="O169"/>
      <c r="P169"/>
      <c r="Q169"/>
      <c r="R169"/>
      <c r="S169"/>
      <c r="T169"/>
    </row>
    <row r="170" spans="1:20" ht="18.75" customHeight="1">
      <c r="A170" s="356" t="s">
        <v>304</v>
      </c>
      <c r="B170" s="316" t="s">
        <v>283</v>
      </c>
      <c r="C170" s="315">
        <f>2+2+1.5+1.5*10</f>
        <v>20.5</v>
      </c>
      <c r="D170" s="322" t="s">
        <v>15</v>
      </c>
      <c r="E170" s="317"/>
      <c r="F170" s="318">
        <f>+C170*E170</f>
        <v>0</v>
      </c>
      <c r="G170" s="319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71" spans="1:20" ht="18.75" customHeight="1">
      <c r="A171" s="356" t="s">
        <v>305</v>
      </c>
      <c r="B171" s="316" t="s">
        <v>233</v>
      </c>
      <c r="C171" s="315">
        <v>1</v>
      </c>
      <c r="D171" s="322" t="s">
        <v>25</v>
      </c>
      <c r="E171" s="317"/>
      <c r="F171" s="318">
        <f>+C171*E171</f>
        <v>0</v>
      </c>
      <c r="G171" s="319">
        <f>SUM(F167:F171)</f>
        <v>0</v>
      </c>
      <c r="H171"/>
      <c r="I171"/>
      <c r="J171"/>
      <c r="K171"/>
      <c r="L171"/>
      <c r="M171"/>
      <c r="N171"/>
      <c r="O171"/>
      <c r="P171"/>
      <c r="Q171"/>
      <c r="R171"/>
      <c r="S171"/>
      <c r="T171"/>
    </row>
    <row r="172" spans="1:20" ht="18.75" customHeight="1">
      <c r="A172" s="320"/>
      <c r="B172" s="316"/>
      <c r="C172" s="315"/>
      <c r="D172" s="322"/>
      <c r="E172" s="317"/>
      <c r="F172" s="318"/>
      <c r="G172" s="319"/>
      <c r="H172"/>
      <c r="I172"/>
      <c r="J172"/>
      <c r="K172"/>
      <c r="L172"/>
      <c r="M172"/>
      <c r="N172"/>
      <c r="O172"/>
      <c r="P172"/>
      <c r="Q172"/>
      <c r="R172"/>
      <c r="S172"/>
      <c r="T172"/>
    </row>
    <row r="173" spans="1:20" ht="18.75" customHeight="1">
      <c r="A173" s="325">
        <v>10.199999999999999</v>
      </c>
      <c r="B173" s="323" t="s">
        <v>284</v>
      </c>
      <c r="C173" s="309"/>
      <c r="D173" s="310"/>
      <c r="E173" s="311"/>
      <c r="F173" s="324"/>
      <c r="G173" s="312"/>
      <c r="H173"/>
      <c r="I173"/>
      <c r="J173"/>
      <c r="K173"/>
      <c r="L173"/>
      <c r="M173"/>
      <c r="N173"/>
      <c r="O173"/>
      <c r="P173"/>
      <c r="Q173"/>
      <c r="R173"/>
      <c r="S173"/>
      <c r="T173"/>
    </row>
    <row r="174" spans="1:20" ht="18.75" customHeight="1">
      <c r="A174" s="325" t="s">
        <v>269</v>
      </c>
      <c r="B174" s="323" t="s">
        <v>285</v>
      </c>
      <c r="C174" s="326"/>
      <c r="D174" s="327"/>
      <c r="E174" s="311"/>
      <c r="F174" s="324"/>
      <c r="G174" s="328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1:20" ht="18.75" customHeight="1">
      <c r="A175" s="329" t="s">
        <v>306</v>
      </c>
      <c r="B175" s="321" t="s">
        <v>286</v>
      </c>
      <c r="C175" s="315">
        <v>10</v>
      </c>
      <c r="D175" s="322" t="s">
        <v>6</v>
      </c>
      <c r="E175" s="317"/>
      <c r="F175" s="318">
        <f>+C175*E175</f>
        <v>0</v>
      </c>
      <c r="G175" s="330"/>
      <c r="H175"/>
      <c r="I175"/>
      <c r="J175"/>
      <c r="K175"/>
      <c r="L175"/>
      <c r="M175"/>
      <c r="N175"/>
      <c r="O175"/>
      <c r="P175"/>
      <c r="Q175"/>
      <c r="R175"/>
      <c r="S175"/>
      <c r="T175"/>
    </row>
    <row r="176" spans="1:20" ht="18.75" customHeight="1">
      <c r="A176" s="325" t="s">
        <v>270</v>
      </c>
      <c r="B176" s="331" t="s">
        <v>287</v>
      </c>
      <c r="C176" s="315">
        <v>10</v>
      </c>
      <c r="D176" s="322" t="s">
        <v>6</v>
      </c>
      <c r="E176" s="317"/>
      <c r="F176" s="318">
        <f>+C176*E176</f>
        <v>0</v>
      </c>
      <c r="G176" s="330">
        <f>SUM(F175:F176)</f>
        <v>0</v>
      </c>
      <c r="H176"/>
      <c r="I176"/>
      <c r="J176"/>
      <c r="K176"/>
      <c r="L176"/>
      <c r="M176"/>
      <c r="N176"/>
      <c r="O176"/>
      <c r="P176"/>
      <c r="Q176"/>
      <c r="R176"/>
      <c r="S176"/>
      <c r="T176"/>
    </row>
    <row r="177" spans="1:20" ht="18.75" customHeight="1">
      <c r="A177" s="329"/>
      <c r="B177" s="321"/>
      <c r="C177" s="315"/>
      <c r="D177" s="322"/>
      <c r="E177" s="317"/>
      <c r="F177" s="318"/>
      <c r="G177" s="330"/>
      <c r="H177"/>
      <c r="I177"/>
      <c r="J177"/>
      <c r="K177"/>
      <c r="L177"/>
      <c r="M177"/>
      <c r="N177"/>
      <c r="O177"/>
      <c r="P177"/>
      <c r="Q177"/>
      <c r="R177"/>
      <c r="S177"/>
      <c r="T177"/>
    </row>
    <row r="178" spans="1:20" ht="18.75" customHeight="1">
      <c r="A178" s="325">
        <v>10.3</v>
      </c>
      <c r="B178" s="331" t="s">
        <v>288</v>
      </c>
      <c r="C178" s="315"/>
      <c r="D178" s="322"/>
      <c r="E178" s="317"/>
      <c r="F178" s="318"/>
      <c r="G178" s="330"/>
      <c r="H178"/>
      <c r="I178"/>
      <c r="J178"/>
      <c r="K178"/>
      <c r="L178"/>
      <c r="M178"/>
      <c r="N178"/>
      <c r="O178"/>
      <c r="P178"/>
      <c r="Q178"/>
      <c r="R178"/>
      <c r="S178"/>
      <c r="T178"/>
    </row>
    <row r="179" spans="1:20" ht="18.75" customHeight="1">
      <c r="A179" s="332" t="s">
        <v>271</v>
      </c>
      <c r="B179" s="321" t="s">
        <v>289</v>
      </c>
      <c r="C179" s="309">
        <v>10</v>
      </c>
      <c r="D179" s="322" t="s">
        <v>6</v>
      </c>
      <c r="E179" s="311"/>
      <c r="F179" s="324">
        <f>+C179*E179</f>
        <v>0</v>
      </c>
      <c r="G179" s="312"/>
      <c r="H179"/>
      <c r="I179"/>
      <c r="J179"/>
      <c r="K179"/>
      <c r="L179"/>
      <c r="M179"/>
      <c r="N179"/>
      <c r="O179"/>
      <c r="P179"/>
      <c r="Q179"/>
      <c r="R179"/>
      <c r="S179"/>
      <c r="T179"/>
    </row>
    <row r="180" spans="1:20" ht="18.75" customHeight="1">
      <c r="A180" s="332" t="s">
        <v>307</v>
      </c>
      <c r="B180" s="321" t="s">
        <v>287</v>
      </c>
      <c r="C180" s="309">
        <v>10</v>
      </c>
      <c r="D180" s="322" t="s">
        <v>6</v>
      </c>
      <c r="E180" s="311"/>
      <c r="F180" s="324">
        <f>+C180*E180</f>
        <v>0</v>
      </c>
      <c r="G180" s="312">
        <f>SUM(F179:F180)</f>
        <v>0</v>
      </c>
      <c r="H180"/>
      <c r="I180"/>
      <c r="J180"/>
      <c r="K180"/>
      <c r="L180"/>
      <c r="M180"/>
      <c r="N180"/>
      <c r="O180"/>
      <c r="P180"/>
      <c r="Q180"/>
      <c r="R180"/>
      <c r="S180"/>
      <c r="T180"/>
    </row>
    <row r="181" spans="1:20" ht="18.75" customHeight="1">
      <c r="A181" s="302"/>
      <c r="B181" s="333"/>
      <c r="C181" s="309"/>
      <c r="D181" s="310"/>
      <c r="E181" s="311"/>
      <c r="F181" s="324"/>
      <c r="G181" s="312"/>
      <c r="H181"/>
      <c r="I181"/>
      <c r="J181"/>
      <c r="K181"/>
      <c r="L181"/>
      <c r="M181"/>
      <c r="N181"/>
      <c r="O181"/>
      <c r="P181"/>
      <c r="Q181"/>
      <c r="R181"/>
      <c r="S181"/>
      <c r="T181"/>
    </row>
    <row r="182" spans="1:20" ht="18.75" customHeight="1">
      <c r="A182" s="325">
        <v>10.4</v>
      </c>
      <c r="B182" s="323" t="s">
        <v>290</v>
      </c>
      <c r="C182" s="323"/>
      <c r="D182" s="334"/>
      <c r="E182" s="323"/>
      <c r="F182" s="323"/>
      <c r="G182" s="335"/>
      <c r="H182"/>
      <c r="I182"/>
      <c r="J182"/>
      <c r="K182"/>
      <c r="L182"/>
      <c r="M182"/>
      <c r="N182"/>
      <c r="O182"/>
      <c r="P182"/>
      <c r="Q182"/>
      <c r="R182"/>
      <c r="S182"/>
      <c r="T182"/>
    </row>
    <row r="183" spans="1:20" ht="18.75" customHeight="1">
      <c r="A183" s="329" t="s">
        <v>272</v>
      </c>
      <c r="B183" s="326" t="s">
        <v>291</v>
      </c>
      <c r="C183" s="326">
        <v>1</v>
      </c>
      <c r="D183" s="327" t="s">
        <v>25</v>
      </c>
      <c r="E183" s="336"/>
      <c r="F183" s="324">
        <f>+C183*E183</f>
        <v>0</v>
      </c>
      <c r="G183" s="335">
        <f>SUM(F183)</f>
        <v>0</v>
      </c>
      <c r="H183"/>
      <c r="I183"/>
      <c r="J183"/>
      <c r="K183"/>
      <c r="L183"/>
      <c r="M183"/>
      <c r="N183"/>
      <c r="O183"/>
      <c r="P183"/>
      <c r="Q183"/>
      <c r="R183"/>
      <c r="S183"/>
      <c r="T183"/>
    </row>
    <row r="184" spans="1:20" ht="18.75" customHeight="1">
      <c r="A184" s="337"/>
      <c r="B184" s="326"/>
      <c r="C184" s="326"/>
      <c r="D184" s="327"/>
      <c r="E184" s="336"/>
      <c r="F184" s="336"/>
      <c r="G184" s="338"/>
      <c r="H184"/>
      <c r="I184"/>
      <c r="J184"/>
      <c r="K184"/>
      <c r="L184"/>
      <c r="M184"/>
      <c r="N184"/>
      <c r="O184"/>
      <c r="P184"/>
      <c r="Q184"/>
      <c r="R184"/>
      <c r="S184"/>
      <c r="T184"/>
    </row>
    <row r="185" spans="1:20" ht="18.75" customHeight="1">
      <c r="A185" s="325">
        <v>10.5</v>
      </c>
      <c r="B185" s="323" t="s">
        <v>292</v>
      </c>
      <c r="C185" s="326">
        <v>1</v>
      </c>
      <c r="D185" s="327" t="s">
        <v>28</v>
      </c>
      <c r="E185" s="336"/>
      <c r="F185" s="336">
        <f>ROUND(C185*E185,2)</f>
        <v>0</v>
      </c>
      <c r="G185" s="338">
        <f>SUM(F185)</f>
        <v>0</v>
      </c>
      <c r="H185"/>
      <c r="I185"/>
      <c r="J185"/>
      <c r="K185"/>
      <c r="L185"/>
      <c r="M185"/>
      <c r="N185"/>
      <c r="O185"/>
      <c r="P185"/>
      <c r="Q185"/>
      <c r="R185"/>
      <c r="S185"/>
      <c r="T185"/>
    </row>
    <row r="186" spans="1:20" ht="18.75" customHeight="1">
      <c r="A186" s="337"/>
      <c r="B186" s="326"/>
      <c r="C186" s="326"/>
      <c r="D186" s="327"/>
      <c r="E186" s="336"/>
      <c r="F186" s="336"/>
      <c r="G186" s="338"/>
      <c r="H186"/>
      <c r="I186"/>
      <c r="J186"/>
      <c r="K186"/>
      <c r="L186"/>
      <c r="M186"/>
      <c r="N186"/>
      <c r="O186"/>
      <c r="P186"/>
      <c r="Q186"/>
      <c r="R186"/>
      <c r="S186"/>
      <c r="T186"/>
    </row>
    <row r="187" spans="1:20" ht="18.75" customHeight="1">
      <c r="A187" s="325">
        <v>10.6</v>
      </c>
      <c r="B187" s="323" t="s">
        <v>72</v>
      </c>
      <c r="C187" s="326">
        <v>1</v>
      </c>
      <c r="D187" s="327" t="s">
        <v>28</v>
      </c>
      <c r="E187" s="336"/>
      <c r="F187" s="336">
        <f>ROUND(C187*E187,2)</f>
        <v>0</v>
      </c>
      <c r="G187" s="338">
        <f>SUM(F187:F187)</f>
        <v>0</v>
      </c>
      <c r="H187"/>
      <c r="I187"/>
      <c r="J187"/>
      <c r="K187"/>
      <c r="L187"/>
      <c r="M187"/>
      <c r="N187"/>
      <c r="O187"/>
      <c r="P187"/>
      <c r="Q187"/>
      <c r="R187"/>
      <c r="S187"/>
      <c r="T187"/>
    </row>
    <row r="188" spans="1:20" ht="18.75" customHeight="1">
      <c r="A188" s="339"/>
      <c r="B188" s="340"/>
      <c r="C188" s="341"/>
      <c r="D188" s="342"/>
      <c r="E188" s="341"/>
      <c r="F188" s="341"/>
      <c r="G188" s="343"/>
      <c r="H188"/>
      <c r="I188"/>
      <c r="J188"/>
      <c r="K188"/>
      <c r="L188"/>
      <c r="M188"/>
      <c r="N188"/>
      <c r="O188"/>
      <c r="P188"/>
      <c r="Q188"/>
      <c r="R188"/>
      <c r="S188"/>
      <c r="T188"/>
    </row>
    <row r="189" spans="1:20" ht="47.25">
      <c r="A189" s="302">
        <v>11</v>
      </c>
      <c r="B189" s="303" t="s">
        <v>293</v>
      </c>
      <c r="C189" s="304"/>
      <c r="D189" s="305"/>
      <c r="E189" s="306"/>
      <c r="F189" s="306"/>
      <c r="G189" s="307"/>
      <c r="H189"/>
      <c r="I189"/>
      <c r="J189"/>
      <c r="K189"/>
      <c r="L189"/>
      <c r="M189"/>
      <c r="N189"/>
      <c r="O189"/>
      <c r="P189"/>
      <c r="Q189"/>
      <c r="R189"/>
      <c r="S189"/>
      <c r="T189"/>
    </row>
    <row r="190" spans="1:20" ht="18" customHeight="1">
      <c r="A190" s="302"/>
      <c r="B190" s="308"/>
      <c r="C190" s="309"/>
      <c r="D190" s="310"/>
      <c r="E190" s="311"/>
      <c r="F190" s="311"/>
      <c r="G190" s="312"/>
      <c r="H190"/>
      <c r="I190"/>
      <c r="J190"/>
      <c r="K190"/>
      <c r="L190"/>
      <c r="M190"/>
      <c r="N190"/>
      <c r="O190"/>
      <c r="P190"/>
      <c r="Q190"/>
      <c r="R190"/>
      <c r="S190"/>
      <c r="T190"/>
    </row>
    <row r="191" spans="1:20" ht="18" customHeight="1">
      <c r="A191" s="313">
        <v>11.1</v>
      </c>
      <c r="B191" s="314" t="s">
        <v>227</v>
      </c>
      <c r="C191" s="315"/>
      <c r="D191" s="316"/>
      <c r="E191" s="317"/>
      <c r="F191" s="318" t="str">
        <f>IF(E191=0," ",(ROUND(C191*E191,2)))</f>
        <v xml:space="preserve"> </v>
      </c>
      <c r="G191" s="319"/>
      <c r="H191"/>
      <c r="I191"/>
      <c r="J191"/>
      <c r="K191"/>
      <c r="L191"/>
      <c r="M191"/>
      <c r="N191"/>
      <c r="O191"/>
      <c r="P191"/>
      <c r="Q191"/>
      <c r="R191"/>
      <c r="S191"/>
      <c r="T191"/>
    </row>
    <row r="192" spans="1:20" ht="18" customHeight="1">
      <c r="A192" s="356" t="s">
        <v>264</v>
      </c>
      <c r="B192" s="321" t="s">
        <v>281</v>
      </c>
      <c r="C192" s="315">
        <f>1.5*2*1.2*18</f>
        <v>64.8</v>
      </c>
      <c r="D192" s="322" t="s">
        <v>15</v>
      </c>
      <c r="E192" s="317"/>
      <c r="F192" s="318">
        <f>+C192*E192</f>
        <v>0</v>
      </c>
      <c r="G192" s="319"/>
      <c r="H192"/>
      <c r="I192"/>
      <c r="J192"/>
      <c r="K192"/>
      <c r="L192"/>
      <c r="M192"/>
      <c r="N192"/>
      <c r="O192"/>
      <c r="P192"/>
      <c r="Q192"/>
      <c r="R192"/>
      <c r="S192"/>
      <c r="T192"/>
    </row>
    <row r="193" spans="1:20" ht="18" customHeight="1">
      <c r="A193" s="356" t="s">
        <v>308</v>
      </c>
      <c r="B193" s="316" t="s">
        <v>230</v>
      </c>
      <c r="C193" s="315">
        <v>1</v>
      </c>
      <c r="D193" s="322" t="s">
        <v>25</v>
      </c>
      <c r="E193" s="317"/>
      <c r="F193" s="318">
        <f>+C193*E193</f>
        <v>0</v>
      </c>
      <c r="G193" s="319"/>
      <c r="H193"/>
      <c r="I193"/>
      <c r="J193"/>
      <c r="K193"/>
      <c r="L193"/>
      <c r="M193"/>
      <c r="N193"/>
      <c r="O193"/>
      <c r="P193"/>
      <c r="Q193"/>
      <c r="R193"/>
      <c r="S193"/>
      <c r="T193"/>
    </row>
    <row r="194" spans="1:20" ht="18" customHeight="1">
      <c r="A194" s="356" t="s">
        <v>309</v>
      </c>
      <c r="B194" s="316" t="s">
        <v>282</v>
      </c>
      <c r="C194" s="315">
        <v>1</v>
      </c>
      <c r="D194" s="322" t="s">
        <v>25</v>
      </c>
      <c r="E194" s="317"/>
      <c r="F194" s="318">
        <f>+C194*E194</f>
        <v>0</v>
      </c>
      <c r="G194" s="319"/>
      <c r="H194"/>
      <c r="I194"/>
      <c r="J194"/>
      <c r="K194"/>
      <c r="L194"/>
      <c r="M194"/>
      <c r="N194"/>
      <c r="O194"/>
      <c r="P194"/>
      <c r="Q194"/>
      <c r="R194"/>
      <c r="S194"/>
      <c r="T194"/>
    </row>
    <row r="195" spans="1:20" ht="18" customHeight="1">
      <c r="A195" s="356" t="s">
        <v>310</v>
      </c>
      <c r="B195" s="316" t="s">
        <v>283</v>
      </c>
      <c r="C195" s="315">
        <f>2+2+1.5+1.5*18</f>
        <v>32.5</v>
      </c>
      <c r="D195" s="322" t="s">
        <v>15</v>
      </c>
      <c r="E195" s="317"/>
      <c r="F195" s="318">
        <f>+C195*E195</f>
        <v>0</v>
      </c>
      <c r="G195" s="319"/>
      <c r="H195"/>
      <c r="I195"/>
      <c r="J195"/>
      <c r="K195"/>
      <c r="L195"/>
      <c r="M195"/>
      <c r="N195"/>
      <c r="O195"/>
      <c r="P195"/>
      <c r="Q195"/>
      <c r="R195"/>
      <c r="S195"/>
      <c r="T195"/>
    </row>
    <row r="196" spans="1:20" ht="18" customHeight="1">
      <c r="A196" s="356" t="s">
        <v>311</v>
      </c>
      <c r="B196" s="316" t="s">
        <v>233</v>
      </c>
      <c r="C196" s="315">
        <v>1</v>
      </c>
      <c r="D196" s="322" t="s">
        <v>25</v>
      </c>
      <c r="E196" s="317"/>
      <c r="F196" s="318">
        <f>+C196*E196</f>
        <v>0</v>
      </c>
      <c r="G196" s="319">
        <f>SUM(F192:F196)</f>
        <v>0</v>
      </c>
      <c r="H196"/>
      <c r="I196"/>
      <c r="J196"/>
      <c r="K196"/>
      <c r="L196"/>
      <c r="M196"/>
      <c r="N196"/>
      <c r="O196"/>
      <c r="P196"/>
      <c r="Q196"/>
      <c r="R196"/>
      <c r="S196"/>
      <c r="T196"/>
    </row>
    <row r="197" spans="1:20" ht="18" customHeight="1">
      <c r="A197" s="320"/>
      <c r="B197" s="316"/>
      <c r="C197" s="315"/>
      <c r="D197" s="322"/>
      <c r="E197" s="317"/>
      <c r="F197" s="318"/>
      <c r="G197" s="319"/>
      <c r="H197"/>
      <c r="I197"/>
      <c r="J197"/>
      <c r="K197"/>
      <c r="L197"/>
      <c r="M197"/>
      <c r="N197"/>
      <c r="O197"/>
      <c r="P197"/>
      <c r="Q197"/>
      <c r="R197"/>
      <c r="S197"/>
      <c r="T197"/>
    </row>
    <row r="198" spans="1:20" ht="18" customHeight="1">
      <c r="A198" s="325">
        <v>11.2</v>
      </c>
      <c r="B198" s="323" t="s">
        <v>284</v>
      </c>
      <c r="C198" s="309"/>
      <c r="D198" s="310"/>
      <c r="E198" s="311"/>
      <c r="F198" s="324"/>
      <c r="G198" s="312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199" spans="1:20" ht="18" customHeight="1">
      <c r="A199" s="325" t="s">
        <v>265</v>
      </c>
      <c r="B199" s="323" t="s">
        <v>285</v>
      </c>
      <c r="C199" s="326"/>
      <c r="D199" s="327"/>
      <c r="E199" s="311"/>
      <c r="F199" s="324"/>
      <c r="G199" s="328"/>
      <c r="H199"/>
      <c r="I199"/>
      <c r="J199"/>
      <c r="K199"/>
      <c r="L199"/>
      <c r="M199"/>
      <c r="N199"/>
      <c r="O199"/>
      <c r="P199"/>
      <c r="Q199"/>
      <c r="R199"/>
      <c r="S199"/>
      <c r="T199"/>
    </row>
    <row r="200" spans="1:20" ht="18" customHeight="1">
      <c r="A200" s="329" t="s">
        <v>312</v>
      </c>
      <c r="B200" s="321" t="s">
        <v>294</v>
      </c>
      <c r="C200" s="315">
        <v>18</v>
      </c>
      <c r="D200" s="322" t="s">
        <v>6</v>
      </c>
      <c r="E200" s="317"/>
      <c r="F200" s="318">
        <f>+C200*E200</f>
        <v>0</v>
      </c>
      <c r="G200" s="330"/>
      <c r="H200"/>
      <c r="I200"/>
      <c r="J200"/>
      <c r="K200"/>
      <c r="L200"/>
      <c r="M200"/>
      <c r="N200"/>
      <c r="O200"/>
      <c r="P200"/>
      <c r="Q200"/>
      <c r="R200"/>
      <c r="S200"/>
      <c r="T200"/>
    </row>
    <row r="201" spans="1:20" ht="18" customHeight="1">
      <c r="A201" s="325" t="s">
        <v>273</v>
      </c>
      <c r="B201" s="331" t="s">
        <v>287</v>
      </c>
      <c r="C201" s="315">
        <v>18</v>
      </c>
      <c r="D201" s="322" t="s">
        <v>6</v>
      </c>
      <c r="E201" s="317"/>
      <c r="F201" s="318">
        <f>+C201*E201</f>
        <v>0</v>
      </c>
      <c r="G201" s="330">
        <f>SUM(F200:F201)</f>
        <v>0</v>
      </c>
      <c r="H201"/>
      <c r="I201"/>
      <c r="J201"/>
      <c r="K201"/>
      <c r="L201"/>
      <c r="M201"/>
      <c r="N201"/>
      <c r="O201"/>
      <c r="P201"/>
      <c r="Q201"/>
      <c r="R201"/>
      <c r="S201"/>
      <c r="T201"/>
    </row>
    <row r="202" spans="1:20" ht="18" customHeight="1">
      <c r="A202" s="329"/>
      <c r="B202" s="331"/>
      <c r="C202" s="315"/>
      <c r="D202" s="322"/>
      <c r="E202" s="317"/>
      <c r="F202" s="318"/>
      <c r="G202" s="330"/>
      <c r="H202"/>
      <c r="I202"/>
      <c r="J202"/>
      <c r="K202"/>
      <c r="L202"/>
      <c r="M202"/>
      <c r="N202"/>
      <c r="O202"/>
      <c r="P202"/>
      <c r="Q202"/>
      <c r="R202"/>
      <c r="S202"/>
      <c r="T202"/>
    </row>
    <row r="203" spans="1:20" ht="18" customHeight="1">
      <c r="A203" s="325">
        <v>11.3</v>
      </c>
      <c r="B203" s="331" t="s">
        <v>288</v>
      </c>
      <c r="C203" s="315"/>
      <c r="D203" s="322"/>
      <c r="E203" s="317"/>
      <c r="F203" s="318"/>
      <c r="G203" s="330"/>
      <c r="H203"/>
      <c r="I203"/>
      <c r="J203"/>
      <c r="K203"/>
      <c r="L203"/>
      <c r="M203"/>
      <c r="N203"/>
      <c r="O203"/>
      <c r="P203"/>
      <c r="Q203"/>
      <c r="R203"/>
      <c r="S203"/>
      <c r="T203"/>
    </row>
    <row r="204" spans="1:20" ht="18" customHeight="1">
      <c r="A204" s="332" t="s">
        <v>266</v>
      </c>
      <c r="B204" s="321" t="s">
        <v>295</v>
      </c>
      <c r="C204" s="309">
        <v>18</v>
      </c>
      <c r="D204" s="322" t="s">
        <v>6</v>
      </c>
      <c r="E204" s="311"/>
      <c r="F204" s="324">
        <f>+C204*E204</f>
        <v>0</v>
      </c>
      <c r="G204" s="312"/>
      <c r="H204"/>
      <c r="I204"/>
      <c r="J204"/>
      <c r="K204"/>
      <c r="L204"/>
      <c r="M204"/>
      <c r="N204"/>
      <c r="O204"/>
      <c r="P204"/>
      <c r="Q204"/>
      <c r="R204"/>
      <c r="S204"/>
      <c r="T204"/>
    </row>
    <row r="205" spans="1:20" ht="18" customHeight="1" thickBot="1">
      <c r="A205" s="332" t="s">
        <v>274</v>
      </c>
      <c r="B205" s="344" t="s">
        <v>287</v>
      </c>
      <c r="C205" s="345">
        <v>18</v>
      </c>
      <c r="D205" s="346" t="s">
        <v>6</v>
      </c>
      <c r="E205" s="347"/>
      <c r="F205" s="348">
        <f>+C205*E205</f>
        <v>0</v>
      </c>
      <c r="G205" s="349">
        <f>SUM(F204:F205)</f>
        <v>0</v>
      </c>
      <c r="H205"/>
      <c r="I205"/>
      <c r="J205"/>
      <c r="K205"/>
      <c r="L205"/>
      <c r="M205"/>
      <c r="N205"/>
      <c r="O205"/>
      <c r="P205"/>
      <c r="Q205"/>
      <c r="R205"/>
      <c r="S205"/>
      <c r="T205"/>
    </row>
    <row r="206" spans="1:20" ht="18" customHeight="1">
      <c r="A206" s="302"/>
      <c r="B206" s="350"/>
      <c r="C206" s="351"/>
      <c r="D206" s="352"/>
      <c r="E206" s="353"/>
      <c r="F206" s="354"/>
      <c r="G206" s="355"/>
      <c r="H206"/>
      <c r="I206"/>
      <c r="J206"/>
      <c r="K206"/>
      <c r="L206"/>
      <c r="M206"/>
      <c r="N206"/>
      <c r="O206"/>
      <c r="P206"/>
      <c r="Q206"/>
      <c r="R206"/>
      <c r="S206"/>
      <c r="T206"/>
    </row>
    <row r="207" spans="1:20" ht="18" customHeight="1">
      <c r="A207" s="325">
        <v>11.4</v>
      </c>
      <c r="B207" s="323" t="s">
        <v>290</v>
      </c>
      <c r="C207" s="323"/>
      <c r="D207" s="334"/>
      <c r="E207" s="323"/>
      <c r="F207" s="323"/>
      <c r="G207" s="335"/>
      <c r="H207"/>
      <c r="I207"/>
      <c r="J207"/>
      <c r="K207"/>
      <c r="L207"/>
      <c r="M207"/>
      <c r="N207"/>
      <c r="O207"/>
      <c r="P207"/>
      <c r="Q207"/>
      <c r="R207"/>
      <c r="S207"/>
      <c r="T207"/>
    </row>
    <row r="208" spans="1:20" ht="18" customHeight="1">
      <c r="A208" s="329" t="s">
        <v>267</v>
      </c>
      <c r="B208" s="326" t="s">
        <v>291</v>
      </c>
      <c r="C208" s="326">
        <v>1</v>
      </c>
      <c r="D208" s="327" t="s">
        <v>25</v>
      </c>
      <c r="E208" s="336"/>
      <c r="F208" s="324">
        <f>+C208*E208</f>
        <v>0</v>
      </c>
      <c r="G208" s="335">
        <f>SUM(F208)</f>
        <v>0</v>
      </c>
      <c r="H208"/>
      <c r="I208"/>
      <c r="J208"/>
      <c r="K208"/>
      <c r="L208"/>
      <c r="M208"/>
      <c r="N208"/>
      <c r="O208"/>
      <c r="P208"/>
      <c r="Q208"/>
      <c r="R208"/>
      <c r="S208"/>
      <c r="T208"/>
    </row>
    <row r="209" spans="1:20" ht="18" customHeight="1">
      <c r="A209" s="337"/>
      <c r="B209" s="326"/>
      <c r="C209" s="326"/>
      <c r="D209" s="327"/>
      <c r="E209" s="336"/>
      <c r="F209" s="336"/>
      <c r="G209" s="338"/>
      <c r="H209"/>
      <c r="I209"/>
      <c r="J209"/>
      <c r="K209"/>
      <c r="L209"/>
      <c r="M209"/>
      <c r="N209"/>
      <c r="O209"/>
      <c r="P209"/>
      <c r="Q209"/>
      <c r="R209"/>
      <c r="S209"/>
      <c r="T209"/>
    </row>
    <row r="210" spans="1:20" ht="18" customHeight="1">
      <c r="A210" s="325">
        <v>11.5</v>
      </c>
      <c r="B210" s="323" t="s">
        <v>292</v>
      </c>
      <c r="C210" s="326">
        <v>1</v>
      </c>
      <c r="D210" s="327" t="s">
        <v>28</v>
      </c>
      <c r="E210" s="336"/>
      <c r="F210" s="336">
        <f>+C210*E210</f>
        <v>0</v>
      </c>
      <c r="G210" s="338">
        <f>SUM(F210)</f>
        <v>0</v>
      </c>
      <c r="H210"/>
      <c r="I210"/>
      <c r="J210"/>
      <c r="K210"/>
      <c r="L210"/>
      <c r="M210"/>
      <c r="N210"/>
      <c r="O210"/>
      <c r="P210"/>
      <c r="Q210"/>
      <c r="R210"/>
      <c r="S210"/>
      <c r="T210"/>
    </row>
    <row r="211" spans="1:20" ht="18" customHeight="1">
      <c r="A211" s="337"/>
      <c r="B211" s="326"/>
      <c r="C211" s="326"/>
      <c r="D211" s="327"/>
      <c r="E211" s="336"/>
      <c r="F211" s="336"/>
      <c r="G211" s="338"/>
      <c r="H211"/>
      <c r="I211"/>
      <c r="J211"/>
      <c r="K211"/>
      <c r="L211"/>
      <c r="M211"/>
      <c r="N211"/>
      <c r="O211"/>
      <c r="P211"/>
      <c r="Q211"/>
      <c r="R211"/>
      <c r="S211"/>
      <c r="T211"/>
    </row>
    <row r="212" spans="1:20" ht="18" customHeight="1">
      <c r="A212" s="325">
        <v>11.6</v>
      </c>
      <c r="B212" s="323" t="s">
        <v>72</v>
      </c>
      <c r="C212" s="326">
        <v>1</v>
      </c>
      <c r="D212" s="327" t="s">
        <v>28</v>
      </c>
      <c r="E212" s="336"/>
      <c r="F212" s="336">
        <f>+C212*E212</f>
        <v>0</v>
      </c>
      <c r="G212" s="338">
        <f>SUM(F212:F212)</f>
        <v>0</v>
      </c>
      <c r="H212"/>
      <c r="I212"/>
      <c r="J212"/>
      <c r="K212"/>
      <c r="L212"/>
      <c r="M212"/>
      <c r="N212"/>
      <c r="O212"/>
      <c r="P212"/>
      <c r="Q212"/>
      <c r="R212"/>
      <c r="S212"/>
      <c r="T212"/>
    </row>
    <row r="213" spans="1:20" ht="18" customHeight="1">
      <c r="A213" s="339"/>
      <c r="B213" s="340"/>
      <c r="C213" s="341"/>
      <c r="D213" s="342"/>
      <c r="E213" s="341"/>
      <c r="F213" s="341"/>
      <c r="G213" s="343"/>
      <c r="H213"/>
      <c r="I213"/>
      <c r="J213"/>
      <c r="K213"/>
      <c r="L213"/>
      <c r="M213"/>
      <c r="N213"/>
      <c r="O213"/>
      <c r="P213"/>
      <c r="Q213"/>
      <c r="R213"/>
      <c r="S213"/>
      <c r="T213"/>
    </row>
    <row r="214" spans="1:20" ht="31.5" customHeight="1">
      <c r="A214" s="302">
        <v>12</v>
      </c>
      <c r="B214" s="303" t="s">
        <v>296</v>
      </c>
      <c r="C214" s="304"/>
      <c r="D214" s="305"/>
      <c r="E214" s="306"/>
      <c r="F214" s="306"/>
      <c r="G214" s="307"/>
      <c r="H214"/>
      <c r="I214"/>
      <c r="J214"/>
      <c r="K214"/>
      <c r="L214"/>
      <c r="M214"/>
      <c r="N214"/>
      <c r="O214"/>
      <c r="P214"/>
      <c r="Q214"/>
      <c r="R214"/>
      <c r="S214"/>
      <c r="T214"/>
    </row>
    <row r="215" spans="1:20" ht="18.75" customHeight="1">
      <c r="A215" s="302"/>
      <c r="B215" s="308"/>
      <c r="C215" s="309"/>
      <c r="D215" s="310"/>
      <c r="E215" s="311"/>
      <c r="F215" s="311"/>
      <c r="G215" s="312"/>
      <c r="H215"/>
      <c r="I215"/>
      <c r="J215"/>
      <c r="K215"/>
      <c r="L215"/>
      <c r="M215"/>
      <c r="N215"/>
      <c r="O215"/>
      <c r="P215"/>
      <c r="Q215"/>
      <c r="R215"/>
      <c r="S215"/>
      <c r="T215"/>
    </row>
    <row r="216" spans="1:20" ht="18.75" customHeight="1">
      <c r="A216" s="313">
        <v>12.1</v>
      </c>
      <c r="B216" s="314" t="s">
        <v>227</v>
      </c>
      <c r="C216" s="315"/>
      <c r="D216" s="316"/>
      <c r="E216" s="317"/>
      <c r="F216" s="318" t="str">
        <f>IF(E216=0," ",(ROUND(C216*E216,2)))</f>
        <v xml:space="preserve"> </v>
      </c>
      <c r="G216" s="319"/>
      <c r="H216"/>
      <c r="I216"/>
      <c r="J216"/>
      <c r="K216"/>
      <c r="L216"/>
      <c r="M216"/>
      <c r="N216"/>
      <c r="O216"/>
      <c r="P216"/>
      <c r="Q216"/>
      <c r="R216"/>
      <c r="S216"/>
      <c r="T216"/>
    </row>
    <row r="217" spans="1:20" ht="18.75" customHeight="1">
      <c r="A217" s="356" t="s">
        <v>313</v>
      </c>
      <c r="B217" s="321" t="s">
        <v>281</v>
      </c>
      <c r="C217" s="315">
        <f>1.5*2*1.2*25</f>
        <v>90</v>
      </c>
      <c r="D217" s="322" t="s">
        <v>15</v>
      </c>
      <c r="E217" s="317"/>
      <c r="F217" s="318">
        <f>+C217*E217</f>
        <v>0</v>
      </c>
      <c r="G217" s="319"/>
      <c r="H217"/>
      <c r="I217"/>
      <c r="J217"/>
      <c r="K217"/>
      <c r="L217"/>
      <c r="M217"/>
      <c r="N217"/>
      <c r="O217"/>
      <c r="P217"/>
      <c r="Q217"/>
      <c r="R217"/>
      <c r="S217"/>
      <c r="T217"/>
    </row>
    <row r="218" spans="1:20" ht="18.75" customHeight="1">
      <c r="A218" s="356" t="s">
        <v>314</v>
      </c>
      <c r="B218" s="316" t="s">
        <v>230</v>
      </c>
      <c r="C218" s="315">
        <v>1</v>
      </c>
      <c r="D218" s="322" t="s">
        <v>25</v>
      </c>
      <c r="E218" s="317"/>
      <c r="F218" s="318">
        <f>+C218*E218</f>
        <v>0</v>
      </c>
      <c r="G218" s="319"/>
      <c r="H218"/>
      <c r="I218"/>
      <c r="J218"/>
      <c r="K218"/>
      <c r="L218"/>
      <c r="M218"/>
      <c r="N218"/>
      <c r="O218"/>
      <c r="P218"/>
      <c r="Q218"/>
      <c r="R218"/>
      <c r="S218"/>
      <c r="T218"/>
    </row>
    <row r="219" spans="1:20" ht="18.75" customHeight="1">
      <c r="A219" s="356" t="s">
        <v>315</v>
      </c>
      <c r="B219" s="316" t="s">
        <v>282</v>
      </c>
      <c r="C219" s="315">
        <v>1</v>
      </c>
      <c r="D219" s="322" t="s">
        <v>25</v>
      </c>
      <c r="E219" s="317"/>
      <c r="F219" s="318">
        <f>+C219*E219</f>
        <v>0</v>
      </c>
      <c r="G219" s="319"/>
      <c r="H219"/>
      <c r="I219"/>
      <c r="J219"/>
      <c r="K219"/>
      <c r="L219"/>
      <c r="M219"/>
      <c r="N219"/>
      <c r="O219"/>
      <c r="P219"/>
      <c r="Q219"/>
      <c r="R219"/>
      <c r="S219"/>
      <c r="T219"/>
    </row>
    <row r="220" spans="1:20" ht="18.75" customHeight="1">
      <c r="A220" s="356" t="s">
        <v>316</v>
      </c>
      <c r="B220" s="316" t="s">
        <v>283</v>
      </c>
      <c r="C220" s="315">
        <f>2+2+1.5+1.5*25</f>
        <v>43</v>
      </c>
      <c r="D220" s="322" t="s">
        <v>15</v>
      </c>
      <c r="E220" s="317"/>
      <c r="F220" s="318">
        <f>+C220*E220</f>
        <v>0</v>
      </c>
      <c r="G220" s="319"/>
      <c r="H220"/>
      <c r="I220"/>
      <c r="J220"/>
      <c r="K220"/>
      <c r="L220"/>
      <c r="M220"/>
      <c r="N220"/>
      <c r="O220"/>
      <c r="P220"/>
      <c r="Q220"/>
      <c r="R220"/>
      <c r="S220"/>
      <c r="T220"/>
    </row>
    <row r="221" spans="1:20" ht="18.75" customHeight="1">
      <c r="A221" s="356" t="s">
        <v>317</v>
      </c>
      <c r="B221" s="316" t="s">
        <v>233</v>
      </c>
      <c r="C221" s="315">
        <v>1</v>
      </c>
      <c r="D221" s="322" t="s">
        <v>25</v>
      </c>
      <c r="E221" s="317"/>
      <c r="F221" s="318">
        <f>+C221*E221</f>
        <v>0</v>
      </c>
      <c r="G221" s="319">
        <f>SUM(F217:F221)</f>
        <v>0</v>
      </c>
      <c r="H221"/>
      <c r="I221"/>
      <c r="J221"/>
      <c r="K221"/>
      <c r="L221"/>
      <c r="M221"/>
      <c r="N221"/>
      <c r="O221"/>
      <c r="P221"/>
      <c r="Q221"/>
      <c r="R221"/>
      <c r="S221"/>
      <c r="T221"/>
    </row>
    <row r="222" spans="1:20" ht="18.75" customHeight="1">
      <c r="A222" s="320"/>
      <c r="B222" s="333"/>
      <c r="C222" s="309"/>
      <c r="D222" s="310"/>
      <c r="E222" s="311"/>
      <c r="F222" s="324"/>
      <c r="G222" s="312"/>
      <c r="H222"/>
      <c r="I222"/>
      <c r="J222"/>
      <c r="K222"/>
      <c r="L222"/>
      <c r="M222"/>
      <c r="N222"/>
      <c r="O222"/>
      <c r="P222"/>
      <c r="Q222"/>
      <c r="R222"/>
      <c r="S222"/>
      <c r="T222"/>
    </row>
    <row r="223" spans="1:20" ht="18.75" customHeight="1">
      <c r="A223" s="325">
        <v>12.2</v>
      </c>
      <c r="B223" s="323" t="s">
        <v>284</v>
      </c>
      <c r="C223" s="309"/>
      <c r="D223" s="310"/>
      <c r="E223" s="311"/>
      <c r="F223" s="324"/>
      <c r="G223" s="312"/>
      <c r="H223"/>
      <c r="I223"/>
      <c r="J223"/>
      <c r="K223"/>
      <c r="L223"/>
      <c r="M223"/>
      <c r="N223"/>
      <c r="O223"/>
      <c r="P223"/>
      <c r="Q223"/>
      <c r="R223"/>
      <c r="S223"/>
      <c r="T223"/>
    </row>
    <row r="224" spans="1:20" ht="18.75" customHeight="1">
      <c r="A224" s="325" t="s">
        <v>320</v>
      </c>
      <c r="B224" s="323" t="s">
        <v>285</v>
      </c>
      <c r="C224" s="326"/>
      <c r="D224" s="327"/>
      <c r="E224" s="311"/>
      <c r="F224" s="324"/>
      <c r="G224" s="328"/>
      <c r="H224"/>
      <c r="I224"/>
      <c r="J224"/>
      <c r="K224"/>
      <c r="L224"/>
      <c r="M224"/>
      <c r="N224"/>
      <c r="O224"/>
      <c r="P224"/>
      <c r="Q224"/>
      <c r="R224"/>
      <c r="S224"/>
      <c r="T224"/>
    </row>
    <row r="225" spans="1:20" ht="18.75" customHeight="1">
      <c r="A225" s="329" t="s">
        <v>318</v>
      </c>
      <c r="B225" s="321" t="s">
        <v>297</v>
      </c>
      <c r="C225" s="315">
        <v>25</v>
      </c>
      <c r="D225" s="322" t="s">
        <v>6</v>
      </c>
      <c r="E225" s="317"/>
      <c r="F225" s="318">
        <f>+C225*E225</f>
        <v>0</v>
      </c>
      <c r="G225" s="330"/>
      <c r="H225"/>
      <c r="I225"/>
      <c r="J225"/>
      <c r="K225"/>
      <c r="L225"/>
      <c r="M225"/>
      <c r="N225"/>
      <c r="O225"/>
      <c r="P225"/>
      <c r="Q225"/>
      <c r="R225"/>
      <c r="S225"/>
      <c r="T225"/>
    </row>
    <row r="226" spans="1:20" ht="18.75" customHeight="1">
      <c r="A226" s="325" t="s">
        <v>319</v>
      </c>
      <c r="B226" s="331" t="s">
        <v>287</v>
      </c>
      <c r="C226" s="315">
        <v>25</v>
      </c>
      <c r="D226" s="322" t="s">
        <v>6</v>
      </c>
      <c r="E226" s="317"/>
      <c r="F226" s="318">
        <f>+C226*E226</f>
        <v>0</v>
      </c>
      <c r="G226" s="330">
        <f>SUM(F225:F226)</f>
        <v>0</v>
      </c>
      <c r="H226"/>
      <c r="I226"/>
      <c r="J226"/>
      <c r="K226"/>
      <c r="L226"/>
      <c r="M226"/>
      <c r="N226"/>
      <c r="O226"/>
      <c r="P226"/>
      <c r="Q226"/>
      <c r="R226"/>
      <c r="S226"/>
      <c r="T226"/>
    </row>
    <row r="227" spans="1:20" ht="18.75" customHeight="1">
      <c r="A227" s="329"/>
      <c r="B227" s="331"/>
      <c r="C227" s="315"/>
      <c r="D227" s="322"/>
      <c r="E227" s="317"/>
      <c r="F227" s="318"/>
      <c r="G227" s="330"/>
      <c r="H227"/>
      <c r="I227"/>
      <c r="J227"/>
      <c r="K227"/>
      <c r="L227"/>
      <c r="M227"/>
      <c r="N227"/>
      <c r="O227"/>
      <c r="P227"/>
      <c r="Q227"/>
      <c r="R227"/>
      <c r="S227"/>
      <c r="T227"/>
    </row>
    <row r="228" spans="1:20" ht="18.75" customHeight="1">
      <c r="A228" s="325">
        <v>12.3</v>
      </c>
      <c r="B228" s="331" t="s">
        <v>288</v>
      </c>
      <c r="C228" s="315"/>
      <c r="D228" s="322"/>
      <c r="E228" s="317"/>
      <c r="F228" s="318"/>
      <c r="G228" s="330"/>
      <c r="H228"/>
      <c r="I228"/>
      <c r="J228"/>
      <c r="K228"/>
      <c r="L228"/>
      <c r="M228"/>
      <c r="N228"/>
      <c r="O228"/>
      <c r="P228"/>
      <c r="Q228"/>
      <c r="R228"/>
      <c r="S228"/>
      <c r="T228"/>
    </row>
    <row r="229" spans="1:20" ht="18.75" customHeight="1">
      <c r="A229" s="332" t="s">
        <v>321</v>
      </c>
      <c r="B229" s="321" t="s">
        <v>298</v>
      </c>
      <c r="C229" s="309">
        <v>25</v>
      </c>
      <c r="D229" s="322" t="s">
        <v>6</v>
      </c>
      <c r="E229" s="311"/>
      <c r="F229" s="324">
        <f>+C229*E229</f>
        <v>0</v>
      </c>
      <c r="G229" s="312"/>
      <c r="H229"/>
      <c r="I229"/>
      <c r="J229"/>
      <c r="K229"/>
      <c r="L229"/>
      <c r="M229"/>
      <c r="N229"/>
      <c r="O229"/>
      <c r="P229"/>
      <c r="Q229"/>
      <c r="R229"/>
      <c r="S229"/>
      <c r="T229"/>
    </row>
    <row r="230" spans="1:20" ht="18.75" customHeight="1">
      <c r="A230" s="332" t="s">
        <v>322</v>
      </c>
      <c r="B230" s="321" t="s">
        <v>287</v>
      </c>
      <c r="C230" s="309">
        <v>25</v>
      </c>
      <c r="D230" s="322" t="s">
        <v>6</v>
      </c>
      <c r="E230" s="311"/>
      <c r="F230" s="324">
        <f>+C230*E230</f>
        <v>0</v>
      </c>
      <c r="G230" s="312">
        <f>SUM(F229:F230)</f>
        <v>0</v>
      </c>
      <c r="H230"/>
      <c r="I230"/>
      <c r="J230"/>
      <c r="K230"/>
      <c r="L230"/>
      <c r="M230"/>
      <c r="N230"/>
      <c r="O230"/>
      <c r="P230"/>
      <c r="Q230"/>
      <c r="R230"/>
      <c r="S230"/>
      <c r="T230"/>
    </row>
    <row r="231" spans="1:20" ht="18.75" customHeight="1">
      <c r="A231" s="302"/>
      <c r="B231" s="321"/>
      <c r="C231" s="309"/>
      <c r="D231" s="322"/>
      <c r="E231" s="311"/>
      <c r="F231" s="324"/>
      <c r="G231" s="312"/>
      <c r="H231"/>
      <c r="I231"/>
      <c r="J231"/>
      <c r="K231"/>
      <c r="L231"/>
      <c r="M231"/>
      <c r="N231"/>
      <c r="O231"/>
      <c r="P231"/>
      <c r="Q231"/>
      <c r="R231"/>
      <c r="S231"/>
      <c r="T231"/>
    </row>
    <row r="232" spans="1:20" ht="18.75" customHeight="1">
      <c r="A232" s="325">
        <v>12.4</v>
      </c>
      <c r="B232" s="323" t="s">
        <v>290</v>
      </c>
      <c r="C232" s="323"/>
      <c r="D232" s="334"/>
      <c r="E232" s="323"/>
      <c r="F232" s="323"/>
      <c r="G232" s="335"/>
      <c r="H232"/>
      <c r="I232"/>
      <c r="J232"/>
      <c r="K232"/>
      <c r="L232"/>
      <c r="M232"/>
      <c r="N232"/>
      <c r="O232"/>
      <c r="P232"/>
      <c r="Q232"/>
      <c r="R232"/>
      <c r="S232"/>
      <c r="T232"/>
    </row>
    <row r="233" spans="1:20" ht="18.75" customHeight="1">
      <c r="A233" s="329" t="s">
        <v>323</v>
      </c>
      <c r="B233" s="326" t="s">
        <v>291</v>
      </c>
      <c r="C233" s="326">
        <v>1</v>
      </c>
      <c r="D233" s="327" t="s">
        <v>25</v>
      </c>
      <c r="E233" s="336"/>
      <c r="F233" s="324">
        <f>+C233*E233</f>
        <v>0</v>
      </c>
      <c r="G233" s="335">
        <f>SUM(F233)</f>
        <v>0</v>
      </c>
      <c r="H233"/>
      <c r="I233"/>
      <c r="J233"/>
      <c r="K233"/>
      <c r="L233"/>
      <c r="M233"/>
      <c r="N233"/>
      <c r="O233"/>
      <c r="P233"/>
      <c r="Q233"/>
      <c r="R233"/>
      <c r="S233"/>
      <c r="T233"/>
    </row>
    <row r="234" spans="1:20" ht="18.75" customHeight="1">
      <c r="A234" s="337"/>
      <c r="B234" s="326"/>
      <c r="C234" s="326"/>
      <c r="D234" s="327"/>
      <c r="E234" s="336"/>
      <c r="F234" s="336"/>
      <c r="G234" s="338"/>
      <c r="H234"/>
      <c r="I234"/>
      <c r="J234"/>
      <c r="K234"/>
      <c r="L234"/>
      <c r="M234"/>
      <c r="N234"/>
      <c r="O234"/>
      <c r="P234"/>
      <c r="Q234"/>
      <c r="R234"/>
      <c r="S234"/>
      <c r="T234"/>
    </row>
    <row r="235" spans="1:20" ht="18.75" customHeight="1">
      <c r="A235" s="325">
        <v>12.5</v>
      </c>
      <c r="B235" s="323" t="s">
        <v>292</v>
      </c>
      <c r="C235" s="326">
        <v>1</v>
      </c>
      <c r="D235" s="327" t="s">
        <v>28</v>
      </c>
      <c r="E235" s="336"/>
      <c r="F235" s="336">
        <f>+C235*E235</f>
        <v>0</v>
      </c>
      <c r="G235" s="338">
        <f>SUM(F235)</f>
        <v>0</v>
      </c>
      <c r="H235"/>
      <c r="I235"/>
      <c r="J235"/>
      <c r="K235"/>
      <c r="L235"/>
      <c r="M235"/>
      <c r="N235"/>
      <c r="O235"/>
      <c r="P235"/>
      <c r="Q235"/>
      <c r="R235"/>
      <c r="S235"/>
      <c r="T235"/>
    </row>
    <row r="236" spans="1:20" ht="18.75" customHeight="1">
      <c r="A236" s="337"/>
      <c r="B236" s="326"/>
      <c r="C236" s="326"/>
      <c r="D236" s="327"/>
      <c r="E236" s="336"/>
      <c r="F236" s="336"/>
      <c r="G236" s="338"/>
      <c r="H236"/>
      <c r="I236"/>
      <c r="J236"/>
      <c r="K236"/>
      <c r="L236"/>
      <c r="M236"/>
      <c r="N236"/>
      <c r="O236"/>
      <c r="P236"/>
      <c r="Q236"/>
      <c r="R236"/>
      <c r="S236"/>
      <c r="T236"/>
    </row>
    <row r="237" spans="1:20" ht="18.75" customHeight="1">
      <c r="A237" s="325">
        <v>12.6</v>
      </c>
      <c r="B237" s="323" t="s">
        <v>72</v>
      </c>
      <c r="C237" s="326">
        <v>1</v>
      </c>
      <c r="D237" s="327" t="s">
        <v>28</v>
      </c>
      <c r="E237" s="336"/>
      <c r="F237" s="336">
        <f>+C237*E237</f>
        <v>0</v>
      </c>
      <c r="G237" s="338">
        <f>SUM(F237:F237)</f>
        <v>0</v>
      </c>
      <c r="H237"/>
      <c r="I237"/>
      <c r="J237"/>
      <c r="K237"/>
      <c r="L237"/>
      <c r="M237"/>
      <c r="N237"/>
      <c r="O237"/>
      <c r="P237"/>
      <c r="Q237"/>
      <c r="R237"/>
      <c r="S237"/>
      <c r="T237"/>
    </row>
    <row r="238" spans="1:20" ht="18.75" customHeight="1">
      <c r="A238" s="339"/>
      <c r="B238" s="340"/>
      <c r="C238" s="341"/>
      <c r="D238" s="342"/>
      <c r="E238" s="341"/>
      <c r="F238" s="341"/>
      <c r="G238" s="343"/>
      <c r="H238"/>
      <c r="I238"/>
      <c r="J238"/>
      <c r="K238"/>
      <c r="L238"/>
      <c r="M238"/>
      <c r="N238"/>
      <c r="O238"/>
      <c r="P238"/>
      <c r="Q238"/>
      <c r="R238"/>
      <c r="S238"/>
      <c r="T238"/>
    </row>
    <row r="239" spans="1:20" ht="47.25">
      <c r="A239" s="302">
        <v>13</v>
      </c>
      <c r="B239" s="303" t="s">
        <v>299</v>
      </c>
      <c r="C239" s="304"/>
      <c r="D239" s="305"/>
      <c r="E239" s="306"/>
      <c r="F239" s="306"/>
      <c r="G239" s="307"/>
      <c r="H239"/>
      <c r="I239"/>
      <c r="J239"/>
      <c r="K239"/>
      <c r="L239"/>
      <c r="M239"/>
      <c r="N239"/>
      <c r="O239"/>
      <c r="P239"/>
      <c r="Q239"/>
      <c r="R239"/>
      <c r="S239"/>
      <c r="T239"/>
    </row>
    <row r="240" spans="1:20" ht="20.25" customHeight="1">
      <c r="A240" s="302"/>
      <c r="B240" s="308"/>
      <c r="C240" s="309"/>
      <c r="D240" s="310"/>
      <c r="E240" s="311"/>
      <c r="F240" s="311"/>
      <c r="G240" s="312"/>
      <c r="H240"/>
      <c r="I240"/>
      <c r="J240"/>
      <c r="K240"/>
      <c r="L240"/>
      <c r="M240"/>
      <c r="N240"/>
      <c r="O240"/>
      <c r="P240"/>
      <c r="Q240"/>
      <c r="R240"/>
      <c r="S240"/>
      <c r="T240"/>
    </row>
    <row r="241" spans="1:20" ht="20.25" customHeight="1">
      <c r="A241" s="313">
        <v>13.1</v>
      </c>
      <c r="B241" s="314" t="s">
        <v>227</v>
      </c>
      <c r="C241" s="315"/>
      <c r="D241" s="316"/>
      <c r="E241" s="317"/>
      <c r="F241" s="318" t="str">
        <f>IF(E241=0," ",(ROUND(C241*E241,2)))</f>
        <v xml:space="preserve"> </v>
      </c>
      <c r="G241" s="319"/>
      <c r="H241"/>
      <c r="I241"/>
      <c r="J241"/>
      <c r="K241"/>
      <c r="L241"/>
      <c r="M241"/>
      <c r="N241"/>
      <c r="O241"/>
      <c r="P241"/>
      <c r="Q241"/>
      <c r="R241"/>
      <c r="S241"/>
      <c r="T241"/>
    </row>
    <row r="242" spans="1:20" ht="20.25" customHeight="1">
      <c r="A242" s="356" t="s">
        <v>324</v>
      </c>
      <c r="B242" s="321" t="s">
        <v>281</v>
      </c>
      <c r="C242" s="317">
        <f>3.8*18</f>
        <v>68.400000000000006</v>
      </c>
      <c r="D242" s="322" t="s">
        <v>15</v>
      </c>
      <c r="E242" s="317"/>
      <c r="F242" s="318">
        <f>+C242*E242</f>
        <v>0</v>
      </c>
      <c r="G242" s="319"/>
      <c r="H242"/>
      <c r="I242"/>
      <c r="J242"/>
      <c r="K242"/>
      <c r="L242"/>
      <c r="M242"/>
      <c r="N242"/>
      <c r="O242"/>
      <c r="P242"/>
      <c r="Q242"/>
      <c r="R242"/>
      <c r="S242"/>
      <c r="T242"/>
    </row>
    <row r="243" spans="1:20" ht="20.25" customHeight="1">
      <c r="A243" s="356" t="s">
        <v>325</v>
      </c>
      <c r="B243" s="316" t="s">
        <v>230</v>
      </c>
      <c r="C243" s="315">
        <v>1</v>
      </c>
      <c r="D243" s="322" t="s">
        <v>25</v>
      </c>
      <c r="E243" s="317"/>
      <c r="F243" s="318">
        <f>+C243*E243</f>
        <v>0</v>
      </c>
      <c r="G243" s="319"/>
      <c r="H243"/>
      <c r="I243"/>
      <c r="J243"/>
      <c r="K243"/>
      <c r="L243"/>
      <c r="M243"/>
      <c r="N243"/>
      <c r="O243"/>
      <c r="P243"/>
      <c r="Q243"/>
      <c r="R243"/>
      <c r="S243"/>
      <c r="T243"/>
    </row>
    <row r="244" spans="1:20" ht="20.25" customHeight="1">
      <c r="A244" s="356" t="s">
        <v>326</v>
      </c>
      <c r="B244" s="316" t="s">
        <v>282</v>
      </c>
      <c r="C244" s="315">
        <v>1</v>
      </c>
      <c r="D244" s="322" t="s">
        <v>25</v>
      </c>
      <c r="E244" s="317"/>
      <c r="F244" s="318">
        <f>+C244*E244</f>
        <v>0</v>
      </c>
      <c r="G244" s="319"/>
      <c r="H244"/>
      <c r="I244"/>
      <c r="J244"/>
      <c r="K244"/>
      <c r="L244"/>
      <c r="M244"/>
      <c r="N244"/>
      <c r="O244"/>
      <c r="P244"/>
      <c r="Q244"/>
      <c r="R244"/>
      <c r="S244"/>
      <c r="T244"/>
    </row>
    <row r="245" spans="1:20" ht="20.25" customHeight="1">
      <c r="A245" s="356" t="s">
        <v>327</v>
      </c>
      <c r="B245" s="316" t="s">
        <v>283</v>
      </c>
      <c r="C245" s="315">
        <f>2+2+1.5+1.5*18</f>
        <v>32.5</v>
      </c>
      <c r="D245" s="322" t="s">
        <v>15</v>
      </c>
      <c r="E245" s="317"/>
      <c r="F245" s="318">
        <f>+C245*E245</f>
        <v>0</v>
      </c>
      <c r="G245" s="319"/>
      <c r="H245"/>
      <c r="I245"/>
      <c r="J245"/>
      <c r="K245"/>
      <c r="L245"/>
      <c r="M245"/>
      <c r="N245"/>
      <c r="O245"/>
      <c r="P245"/>
      <c r="Q245"/>
      <c r="R245"/>
      <c r="S245"/>
      <c r="T245"/>
    </row>
    <row r="246" spans="1:20" ht="20.25" customHeight="1">
      <c r="A246" s="356" t="s">
        <v>328</v>
      </c>
      <c r="B246" s="316" t="s">
        <v>233</v>
      </c>
      <c r="C246" s="315">
        <v>1</v>
      </c>
      <c r="D246" s="322" t="s">
        <v>25</v>
      </c>
      <c r="E246" s="317"/>
      <c r="F246" s="318">
        <f>+C246*E246</f>
        <v>0</v>
      </c>
      <c r="G246" s="319">
        <f>SUM(F242:F246)</f>
        <v>0</v>
      </c>
      <c r="H246"/>
      <c r="I246"/>
      <c r="J246"/>
      <c r="K246"/>
      <c r="L246"/>
      <c r="M246"/>
      <c r="N246"/>
      <c r="O246"/>
      <c r="P246"/>
      <c r="Q246"/>
      <c r="R246"/>
      <c r="S246"/>
      <c r="T246"/>
    </row>
    <row r="247" spans="1:20" ht="20.25" customHeight="1">
      <c r="A247" s="320"/>
      <c r="B247" s="316"/>
      <c r="C247" s="315"/>
      <c r="D247" s="322"/>
      <c r="E247" s="317"/>
      <c r="F247" s="318"/>
      <c r="G247" s="319"/>
      <c r="H247"/>
      <c r="I247"/>
      <c r="J247"/>
      <c r="K247"/>
      <c r="L247"/>
      <c r="M247"/>
      <c r="N247"/>
      <c r="O247"/>
      <c r="P247"/>
      <c r="Q247"/>
      <c r="R247"/>
      <c r="S247"/>
      <c r="T247"/>
    </row>
    <row r="248" spans="1:20" ht="18.75" customHeight="1">
      <c r="A248" s="325">
        <v>13.2</v>
      </c>
      <c r="B248" s="323" t="s">
        <v>284</v>
      </c>
      <c r="C248" s="309"/>
      <c r="D248" s="310"/>
      <c r="E248" s="311"/>
      <c r="F248" s="324"/>
      <c r="G248" s="312"/>
      <c r="H248"/>
      <c r="I248"/>
      <c r="J248"/>
      <c r="K248"/>
      <c r="L248"/>
      <c r="M248"/>
      <c r="N248"/>
      <c r="O248"/>
      <c r="P248"/>
      <c r="Q248"/>
      <c r="R248"/>
      <c r="S248"/>
      <c r="T248"/>
    </row>
    <row r="249" spans="1:20" ht="18.75" customHeight="1">
      <c r="A249" s="325" t="s">
        <v>275</v>
      </c>
      <c r="B249" s="323" t="s">
        <v>285</v>
      </c>
      <c r="C249" s="326"/>
      <c r="D249" s="327"/>
      <c r="E249" s="311"/>
      <c r="F249" s="324"/>
      <c r="G249" s="328"/>
      <c r="H249"/>
      <c r="I249"/>
      <c r="J249"/>
      <c r="K249"/>
      <c r="L249"/>
      <c r="M249"/>
      <c r="N249"/>
      <c r="O249"/>
      <c r="P249"/>
      <c r="Q249"/>
      <c r="R249"/>
      <c r="S249"/>
      <c r="T249"/>
    </row>
    <row r="250" spans="1:20" ht="18.75" customHeight="1">
      <c r="A250" s="329" t="s">
        <v>329</v>
      </c>
      <c r="B250" s="321" t="s">
        <v>300</v>
      </c>
      <c r="C250" s="315">
        <v>18</v>
      </c>
      <c r="D250" s="322" t="s">
        <v>6</v>
      </c>
      <c r="E250" s="317"/>
      <c r="F250" s="318">
        <f>+C250*E250</f>
        <v>0</v>
      </c>
      <c r="G250" s="330"/>
      <c r="H250"/>
      <c r="I250"/>
      <c r="J250"/>
      <c r="K250"/>
      <c r="L250"/>
      <c r="M250"/>
      <c r="N250"/>
      <c r="O250"/>
      <c r="P250"/>
      <c r="Q250"/>
      <c r="R250"/>
      <c r="S250"/>
      <c r="T250"/>
    </row>
    <row r="251" spans="1:20" ht="18.75" customHeight="1">
      <c r="A251" s="325" t="s">
        <v>276</v>
      </c>
      <c r="B251" s="331" t="s">
        <v>287</v>
      </c>
      <c r="C251" s="315">
        <v>18</v>
      </c>
      <c r="D251" s="322" t="s">
        <v>6</v>
      </c>
      <c r="E251" s="317"/>
      <c r="F251" s="318">
        <f>+C251*E251</f>
        <v>0</v>
      </c>
      <c r="G251" s="330">
        <f>SUM(F250:F251)</f>
        <v>0</v>
      </c>
      <c r="H251"/>
      <c r="I251"/>
      <c r="J251"/>
      <c r="K251"/>
      <c r="L251"/>
      <c r="M251"/>
      <c r="N251"/>
      <c r="O251"/>
      <c r="P251"/>
      <c r="Q251"/>
      <c r="R251"/>
      <c r="S251"/>
      <c r="T251"/>
    </row>
    <row r="252" spans="1:20" ht="18.75" customHeight="1">
      <c r="A252" s="329"/>
      <c r="B252" s="331"/>
      <c r="C252" s="315"/>
      <c r="D252" s="322"/>
      <c r="E252" s="317"/>
      <c r="F252" s="318"/>
      <c r="G252" s="330"/>
      <c r="H252"/>
      <c r="I252"/>
      <c r="J252"/>
      <c r="K252"/>
      <c r="L252"/>
      <c r="M252"/>
      <c r="N252"/>
      <c r="O252"/>
      <c r="P252"/>
      <c r="Q252"/>
      <c r="R252"/>
      <c r="S252"/>
      <c r="T252"/>
    </row>
    <row r="253" spans="1:20" ht="18.75" customHeight="1">
      <c r="A253" s="325">
        <v>13.3</v>
      </c>
      <c r="B253" s="331" t="s">
        <v>288</v>
      </c>
      <c r="C253" s="315"/>
      <c r="D253" s="322"/>
      <c r="E253" s="317"/>
      <c r="F253" s="318"/>
      <c r="G253" s="330"/>
      <c r="H253"/>
      <c r="I253"/>
      <c r="J253"/>
      <c r="K253"/>
      <c r="L253"/>
      <c r="M253"/>
      <c r="N253"/>
      <c r="O253"/>
      <c r="P253"/>
      <c r="Q253"/>
      <c r="R253"/>
      <c r="S253"/>
      <c r="T253"/>
    </row>
    <row r="254" spans="1:20" ht="18.75" customHeight="1">
      <c r="A254" s="332" t="s">
        <v>277</v>
      </c>
      <c r="B254" s="321" t="s">
        <v>301</v>
      </c>
      <c r="C254" s="309">
        <v>18</v>
      </c>
      <c r="D254" s="322" t="s">
        <v>6</v>
      </c>
      <c r="E254" s="311"/>
      <c r="F254" s="324">
        <f>+C254*E254</f>
        <v>0</v>
      </c>
      <c r="G254" s="312"/>
      <c r="H254"/>
      <c r="I254"/>
      <c r="J254"/>
      <c r="K254"/>
      <c r="L254"/>
      <c r="M254"/>
      <c r="N254"/>
      <c r="O254"/>
      <c r="P254"/>
      <c r="Q254"/>
      <c r="R254"/>
      <c r="S254"/>
      <c r="T254"/>
    </row>
    <row r="255" spans="1:20" ht="18.75" customHeight="1">
      <c r="A255" s="332" t="s">
        <v>278</v>
      </c>
      <c r="B255" s="321" t="s">
        <v>287</v>
      </c>
      <c r="C255" s="309">
        <v>18</v>
      </c>
      <c r="D255" s="322" t="s">
        <v>6</v>
      </c>
      <c r="E255" s="311"/>
      <c r="F255" s="324">
        <f>+C255*E255</f>
        <v>0</v>
      </c>
      <c r="G255" s="312">
        <f>SUM(F254:F255)</f>
        <v>0</v>
      </c>
      <c r="H255"/>
      <c r="I255"/>
      <c r="J255"/>
      <c r="K255"/>
      <c r="L255"/>
      <c r="M255"/>
      <c r="N255"/>
      <c r="O255"/>
      <c r="P255"/>
      <c r="Q255"/>
      <c r="R255"/>
      <c r="S255"/>
      <c r="T255"/>
    </row>
    <row r="256" spans="1:20" ht="20.25" customHeight="1">
      <c r="A256" s="302"/>
      <c r="B256" s="333"/>
      <c r="C256" s="309"/>
      <c r="D256" s="310"/>
      <c r="E256" s="311"/>
      <c r="F256" s="324"/>
      <c r="G256" s="312"/>
      <c r="H256"/>
      <c r="I256"/>
      <c r="J256"/>
      <c r="K256"/>
      <c r="L256"/>
      <c r="M256"/>
      <c r="N256"/>
      <c r="O256"/>
      <c r="P256"/>
      <c r="Q256"/>
      <c r="R256"/>
      <c r="S256"/>
      <c r="T256"/>
    </row>
    <row r="257" spans="1:20" ht="20.25" customHeight="1">
      <c r="A257" s="325">
        <v>13.4</v>
      </c>
      <c r="B257" s="323" t="s">
        <v>290</v>
      </c>
      <c r="C257" s="323"/>
      <c r="D257" s="334"/>
      <c r="E257" s="323"/>
      <c r="F257" s="323"/>
      <c r="G257" s="335"/>
      <c r="H257"/>
      <c r="I257"/>
      <c r="J257"/>
      <c r="K257"/>
      <c r="L257"/>
      <c r="M257"/>
      <c r="N257"/>
      <c r="O257"/>
      <c r="P257"/>
      <c r="Q257"/>
      <c r="R257"/>
      <c r="S257"/>
      <c r="T257"/>
    </row>
    <row r="258" spans="1:20" ht="20.25" customHeight="1">
      <c r="A258" s="329" t="s">
        <v>279</v>
      </c>
      <c r="B258" s="326" t="s">
        <v>291</v>
      </c>
      <c r="C258" s="326">
        <v>1</v>
      </c>
      <c r="D258" s="327" t="s">
        <v>25</v>
      </c>
      <c r="E258" s="326"/>
      <c r="F258" s="326">
        <f>+C258*E258</f>
        <v>0</v>
      </c>
      <c r="G258" s="335">
        <f>SUM(F258)</f>
        <v>0</v>
      </c>
      <c r="H258"/>
      <c r="I258"/>
      <c r="J258"/>
      <c r="K258"/>
      <c r="L258"/>
      <c r="M258"/>
      <c r="N258"/>
      <c r="O258"/>
      <c r="P258"/>
      <c r="Q258"/>
      <c r="R258"/>
      <c r="S258"/>
      <c r="T258"/>
    </row>
    <row r="259" spans="1:20" ht="20.25" customHeight="1">
      <c r="A259" s="337"/>
      <c r="B259" s="323"/>
      <c r="C259" s="323"/>
      <c r="D259" s="334"/>
      <c r="E259" s="323"/>
      <c r="F259" s="323"/>
      <c r="G259" s="335"/>
      <c r="H259"/>
      <c r="I259"/>
      <c r="J259"/>
      <c r="K259"/>
      <c r="L259"/>
      <c r="M259"/>
      <c r="N259"/>
      <c r="O259"/>
      <c r="P259"/>
      <c r="Q259"/>
      <c r="R259"/>
      <c r="S259"/>
      <c r="T259"/>
    </row>
    <row r="260" spans="1:20" ht="20.25" customHeight="1">
      <c r="A260" s="325">
        <v>13.5</v>
      </c>
      <c r="B260" s="323" t="s">
        <v>292</v>
      </c>
      <c r="C260" s="326">
        <v>1</v>
      </c>
      <c r="D260" s="327" t="s">
        <v>28</v>
      </c>
      <c r="E260" s="336"/>
      <c r="F260" s="336">
        <f>ROUND(C260*E260,2)</f>
        <v>0</v>
      </c>
      <c r="G260" s="338">
        <f>SUM(F260)</f>
        <v>0</v>
      </c>
      <c r="H260"/>
      <c r="I260"/>
      <c r="J260"/>
      <c r="K260"/>
      <c r="L260"/>
      <c r="M260"/>
      <c r="N260"/>
      <c r="O260"/>
      <c r="P260"/>
      <c r="Q260"/>
      <c r="R260"/>
      <c r="S260"/>
      <c r="T260"/>
    </row>
    <row r="261" spans="1:20" ht="20.25" customHeight="1">
      <c r="A261" s="337"/>
      <c r="B261" s="326"/>
      <c r="C261" s="326"/>
      <c r="D261" s="327"/>
      <c r="E261" s="336"/>
      <c r="F261" s="336"/>
      <c r="G261" s="338"/>
      <c r="H261"/>
      <c r="I261"/>
      <c r="J261"/>
      <c r="K261"/>
      <c r="L261"/>
      <c r="M261"/>
      <c r="N261"/>
      <c r="O261"/>
      <c r="P261"/>
      <c r="Q261"/>
      <c r="R261"/>
      <c r="S261"/>
      <c r="T261"/>
    </row>
    <row r="262" spans="1:20" ht="20.25" customHeight="1">
      <c r="A262" s="325">
        <v>13.6</v>
      </c>
      <c r="B262" s="323" t="s">
        <v>72</v>
      </c>
      <c r="C262" s="326">
        <v>1</v>
      </c>
      <c r="D262" s="327" t="s">
        <v>28</v>
      </c>
      <c r="E262" s="336"/>
      <c r="F262" s="336">
        <f>ROUND(C262*E262,2)</f>
        <v>0</v>
      </c>
      <c r="G262" s="338">
        <f>SUM(F262:F262)</f>
        <v>0</v>
      </c>
      <c r="H262"/>
      <c r="I262"/>
      <c r="J262"/>
      <c r="K262"/>
      <c r="L262"/>
      <c r="M262"/>
      <c r="N262"/>
      <c r="O262"/>
      <c r="P262"/>
      <c r="Q262"/>
      <c r="R262"/>
      <c r="S262"/>
      <c r="T262"/>
    </row>
    <row r="263" spans="1:20" ht="20.25" customHeight="1">
      <c r="A263" s="357"/>
      <c r="B263" s="358"/>
      <c r="C263" s="359"/>
      <c r="D263" s="360"/>
      <c r="E263" s="361"/>
      <c r="F263" s="361"/>
      <c r="G263" s="362"/>
      <c r="H263"/>
      <c r="I263"/>
      <c r="J263"/>
      <c r="K263"/>
      <c r="L263"/>
      <c r="M263"/>
      <c r="N263"/>
      <c r="O263"/>
      <c r="P263"/>
      <c r="Q263"/>
      <c r="R263"/>
      <c r="S263"/>
      <c r="T263"/>
    </row>
    <row r="264" spans="1:20" s="270" customFormat="1" ht="85.5" customHeight="1">
      <c r="A264" s="266">
        <v>14</v>
      </c>
      <c r="B264" s="267" t="s">
        <v>330</v>
      </c>
      <c r="C264" s="268"/>
      <c r="D264" s="268"/>
      <c r="E264" s="268"/>
      <c r="F264" s="268"/>
      <c r="G264" s="269"/>
    </row>
    <row r="265" spans="1:20" s="270" customFormat="1" ht="12.75" customHeight="1">
      <c r="A265" s="266"/>
      <c r="B265" s="267"/>
      <c r="C265" s="268"/>
      <c r="D265" s="268"/>
      <c r="E265" s="268"/>
      <c r="F265" s="268"/>
      <c r="G265" s="269"/>
    </row>
    <row r="266" spans="1:20" s="270" customFormat="1" ht="21" customHeight="1">
      <c r="A266" s="271">
        <v>14.1</v>
      </c>
      <c r="B266" s="272" t="s">
        <v>226</v>
      </c>
      <c r="C266" s="273"/>
      <c r="D266" s="273"/>
      <c r="E266" s="274"/>
      <c r="F266" s="275"/>
      <c r="G266" s="276"/>
    </row>
    <row r="267" spans="1:20" s="270" customFormat="1" ht="21" customHeight="1">
      <c r="A267" s="363" t="s">
        <v>331</v>
      </c>
      <c r="B267" s="277" t="s">
        <v>11</v>
      </c>
      <c r="C267" s="278">
        <v>1</v>
      </c>
      <c r="D267" s="273" t="s">
        <v>252</v>
      </c>
      <c r="E267" s="274"/>
      <c r="F267" s="275" t="str">
        <f t="shared" ref="F267:F276" si="17">IF(E267=0," ",(ROUND(C267*E267,2)))</f>
        <v xml:space="preserve"> </v>
      </c>
      <c r="G267" s="276">
        <f>SUM(F267)</f>
        <v>0</v>
      </c>
    </row>
    <row r="268" spans="1:20" s="270" customFormat="1" ht="21" customHeight="1">
      <c r="A268" s="279"/>
      <c r="B268" s="272"/>
      <c r="C268" s="278"/>
      <c r="D268" s="277"/>
      <c r="E268" s="274"/>
      <c r="F268" s="275" t="str">
        <f t="shared" si="17"/>
        <v xml:space="preserve"> </v>
      </c>
      <c r="G268" s="276"/>
    </row>
    <row r="269" spans="1:20" s="270" customFormat="1" ht="21" customHeight="1">
      <c r="A269" s="271">
        <v>14.2</v>
      </c>
      <c r="B269" s="272" t="s">
        <v>227</v>
      </c>
      <c r="C269" s="278"/>
      <c r="D269" s="277"/>
      <c r="E269" s="274"/>
      <c r="F269" s="275" t="str">
        <f t="shared" si="17"/>
        <v xml:space="preserve"> </v>
      </c>
      <c r="G269" s="276"/>
    </row>
    <row r="270" spans="1:20" s="270" customFormat="1" ht="21" customHeight="1">
      <c r="A270" s="284" t="s">
        <v>332</v>
      </c>
      <c r="B270" s="280" t="s">
        <v>228</v>
      </c>
      <c r="C270" s="278">
        <f>(3+3+3+3)*2</f>
        <v>24</v>
      </c>
      <c r="D270" s="281" t="s">
        <v>12</v>
      </c>
      <c r="E270" s="274"/>
      <c r="F270" s="275" t="str">
        <f t="shared" si="17"/>
        <v xml:space="preserve"> </v>
      </c>
      <c r="G270" s="276"/>
    </row>
    <row r="271" spans="1:20" s="270" customFormat="1" ht="21" customHeight="1">
      <c r="A271" s="284" t="s">
        <v>333</v>
      </c>
      <c r="B271" s="280" t="s">
        <v>229</v>
      </c>
      <c r="C271" s="278">
        <f>+(5*2*2.6)*2</f>
        <v>52</v>
      </c>
      <c r="D271" s="281" t="s">
        <v>15</v>
      </c>
      <c r="E271" s="274"/>
      <c r="F271" s="275" t="str">
        <f t="shared" si="17"/>
        <v xml:space="preserve"> </v>
      </c>
      <c r="G271" s="276"/>
    </row>
    <row r="272" spans="1:20" s="270" customFormat="1" ht="21" customHeight="1">
      <c r="A272" s="284" t="s">
        <v>334</v>
      </c>
      <c r="B272" s="277" t="s">
        <v>230</v>
      </c>
      <c r="C272" s="278">
        <v>1</v>
      </c>
      <c r="D272" s="281" t="s">
        <v>25</v>
      </c>
      <c r="E272" s="274"/>
      <c r="F272" s="275" t="str">
        <f t="shared" si="17"/>
        <v xml:space="preserve"> </v>
      </c>
      <c r="G272" s="276"/>
    </row>
    <row r="273" spans="1:7" s="270" customFormat="1" ht="21" customHeight="1">
      <c r="A273" s="284" t="s">
        <v>335</v>
      </c>
      <c r="B273" s="277" t="s">
        <v>231</v>
      </c>
      <c r="C273" s="278">
        <v>1</v>
      </c>
      <c r="D273" s="281" t="s">
        <v>25</v>
      </c>
      <c r="E273" s="274"/>
      <c r="F273" s="275" t="str">
        <f t="shared" si="17"/>
        <v xml:space="preserve"> </v>
      </c>
      <c r="G273" s="276"/>
    </row>
    <row r="274" spans="1:7" s="270" customFormat="1" ht="21" customHeight="1">
      <c r="A274" s="284" t="s">
        <v>336</v>
      </c>
      <c r="B274" s="277" t="s">
        <v>232</v>
      </c>
      <c r="C274" s="278">
        <v>1</v>
      </c>
      <c r="D274" s="281" t="s">
        <v>25</v>
      </c>
      <c r="E274" s="274"/>
      <c r="F274" s="275" t="str">
        <f t="shared" si="17"/>
        <v xml:space="preserve"> </v>
      </c>
      <c r="G274" s="276"/>
    </row>
    <row r="275" spans="1:7" s="270" customFormat="1" ht="21" customHeight="1">
      <c r="A275" s="284" t="s">
        <v>337</v>
      </c>
      <c r="B275" s="277" t="s">
        <v>233</v>
      </c>
      <c r="C275" s="278">
        <v>2</v>
      </c>
      <c r="D275" s="281" t="s">
        <v>253</v>
      </c>
      <c r="E275" s="274"/>
      <c r="F275" s="275" t="str">
        <f t="shared" si="17"/>
        <v xml:space="preserve"> </v>
      </c>
      <c r="G275" s="276">
        <f>SUM(F270:F275)</f>
        <v>0</v>
      </c>
    </row>
    <row r="276" spans="1:7" s="270" customFormat="1" ht="21" customHeight="1">
      <c r="A276" s="279"/>
      <c r="B276" s="277"/>
      <c r="C276" s="278"/>
      <c r="D276" s="281"/>
      <c r="E276" s="274"/>
      <c r="F276" s="275" t="str">
        <f t="shared" si="17"/>
        <v xml:space="preserve"> </v>
      </c>
      <c r="G276" s="276"/>
    </row>
    <row r="277" spans="1:7" s="270" customFormat="1" ht="36">
      <c r="A277" s="282">
        <v>14</v>
      </c>
      <c r="B277" s="272" t="s">
        <v>234</v>
      </c>
      <c r="C277" s="278"/>
      <c r="D277" s="281"/>
      <c r="E277" s="274"/>
      <c r="F277" s="275"/>
      <c r="G277" s="276"/>
    </row>
    <row r="278" spans="1:7" s="270" customFormat="1" ht="21.75" customHeight="1">
      <c r="A278" s="283">
        <f>+A277+0.1</f>
        <v>14.1</v>
      </c>
      <c r="B278" s="272" t="s">
        <v>254</v>
      </c>
      <c r="C278" s="278"/>
      <c r="D278" s="281"/>
      <c r="E278" s="274"/>
      <c r="F278" s="275"/>
      <c r="G278" s="276"/>
    </row>
    <row r="279" spans="1:7" s="270" customFormat="1" ht="21.75" customHeight="1">
      <c r="A279" s="284" t="s">
        <v>331</v>
      </c>
      <c r="B279" s="280" t="s">
        <v>255</v>
      </c>
      <c r="C279" s="278">
        <v>1</v>
      </c>
      <c r="D279" s="281" t="s">
        <v>6</v>
      </c>
      <c r="E279" s="274"/>
      <c r="F279" s="275" t="str">
        <f>IF(E279=0," ",(ROUND(C279*E279,2)))</f>
        <v xml:space="preserve"> </v>
      </c>
      <c r="G279" s="276"/>
    </row>
    <row r="280" spans="1:7" s="270" customFormat="1" ht="21" customHeight="1">
      <c r="A280" s="283">
        <f>+A278+0.1</f>
        <v>14.2</v>
      </c>
      <c r="B280" s="272" t="s">
        <v>256</v>
      </c>
      <c r="C280" s="278"/>
      <c r="D280" s="281"/>
      <c r="E280" s="274"/>
      <c r="F280" s="275"/>
      <c r="G280" s="276"/>
    </row>
    <row r="281" spans="1:7" s="270" customFormat="1" ht="21" customHeight="1">
      <c r="A281" s="284" t="s">
        <v>332</v>
      </c>
      <c r="B281" s="280" t="s">
        <v>257</v>
      </c>
      <c r="C281" s="278">
        <v>1</v>
      </c>
      <c r="D281" s="281" t="s">
        <v>6</v>
      </c>
      <c r="E281" s="274"/>
      <c r="F281" s="275" t="str">
        <f>IF(E281=0," ",(ROUND(C281*E281,2)))</f>
        <v xml:space="preserve"> </v>
      </c>
      <c r="G281" s="276"/>
    </row>
    <row r="282" spans="1:7" s="270" customFormat="1" ht="41.25" customHeight="1">
      <c r="A282" s="284" t="s">
        <v>333</v>
      </c>
      <c r="B282" s="280" t="s">
        <v>258</v>
      </c>
      <c r="C282" s="278">
        <v>1</v>
      </c>
      <c r="D282" s="281" t="s">
        <v>6</v>
      </c>
      <c r="E282" s="274"/>
      <c r="F282" s="275" t="str">
        <f>IF(E282=0," ",(ROUND(C282*E282,2)))</f>
        <v xml:space="preserve"> </v>
      </c>
      <c r="G282" s="276"/>
    </row>
    <row r="283" spans="1:7" s="270" customFormat="1" ht="23.25" customHeight="1">
      <c r="A283" s="283">
        <f>+A280+0.1</f>
        <v>14.3</v>
      </c>
      <c r="B283" s="272" t="s">
        <v>259</v>
      </c>
      <c r="C283" s="278"/>
      <c r="D283" s="281"/>
      <c r="E283" s="274"/>
      <c r="F283" s="275"/>
      <c r="G283" s="276"/>
    </row>
    <row r="284" spans="1:7" s="270" customFormat="1" ht="23.25" customHeight="1">
      <c r="A284" s="284" t="s">
        <v>338</v>
      </c>
      <c r="B284" s="280" t="s">
        <v>260</v>
      </c>
      <c r="C284" s="278">
        <v>4</v>
      </c>
      <c r="D284" s="281" t="s">
        <v>6</v>
      </c>
      <c r="E284" s="274"/>
      <c r="F284" s="275" t="str">
        <f>IF(E284=0," ",(ROUND(C284*E284,2)))</f>
        <v xml:space="preserve"> </v>
      </c>
      <c r="G284" s="276">
        <f>SUM(F278:F284)</f>
        <v>0</v>
      </c>
    </row>
    <row r="285" spans="1:7" s="270" customFormat="1" ht="41.25" customHeight="1">
      <c r="A285" s="285">
        <f>+A283+0.1</f>
        <v>14.4</v>
      </c>
      <c r="B285" s="272" t="s">
        <v>261</v>
      </c>
      <c r="C285" s="278"/>
      <c r="D285" s="281"/>
      <c r="E285" s="274"/>
      <c r="F285" s="275"/>
      <c r="G285" s="276"/>
    </row>
    <row r="286" spans="1:7" s="270" customFormat="1" ht="18.75" customHeight="1">
      <c r="A286" s="285" t="s">
        <v>339</v>
      </c>
      <c r="B286" s="272" t="s">
        <v>235</v>
      </c>
      <c r="C286" s="278"/>
      <c r="D286" s="281"/>
      <c r="E286" s="274"/>
      <c r="F286" s="275"/>
      <c r="G286" s="276"/>
    </row>
    <row r="287" spans="1:7" s="270" customFormat="1" ht="21" customHeight="1">
      <c r="A287" s="284" t="s">
        <v>340</v>
      </c>
      <c r="B287" s="277" t="s">
        <v>236</v>
      </c>
      <c r="C287" s="278">
        <v>1</v>
      </c>
      <c r="D287" s="281" t="s">
        <v>92</v>
      </c>
      <c r="E287" s="274"/>
      <c r="F287" s="275">
        <f t="shared" ref="F287:F292" si="18">ROUND(C287*E287,2)</f>
        <v>0</v>
      </c>
      <c r="G287" s="276"/>
    </row>
    <row r="288" spans="1:7" s="270" customFormat="1" ht="21" customHeight="1">
      <c r="A288" s="284" t="s">
        <v>341</v>
      </c>
      <c r="B288" s="277" t="s">
        <v>237</v>
      </c>
      <c r="C288" s="278">
        <f>+C287</f>
        <v>1</v>
      </c>
      <c r="D288" s="281" t="s">
        <v>92</v>
      </c>
      <c r="E288" s="274"/>
      <c r="F288" s="275">
        <f t="shared" si="18"/>
        <v>0</v>
      </c>
      <c r="G288" s="276"/>
    </row>
    <row r="289" spans="1:7" s="270" customFormat="1" ht="21" customHeight="1">
      <c r="A289" s="284" t="s">
        <v>342</v>
      </c>
      <c r="B289" s="286" t="s">
        <v>238</v>
      </c>
      <c r="C289" s="287">
        <f>+C288</f>
        <v>1</v>
      </c>
      <c r="D289" s="288" t="s">
        <v>92</v>
      </c>
      <c r="E289" s="289"/>
      <c r="F289" s="290">
        <f t="shared" si="18"/>
        <v>0</v>
      </c>
      <c r="G289" s="291"/>
    </row>
    <row r="290" spans="1:7" s="270" customFormat="1" ht="21" customHeight="1">
      <c r="A290" s="284" t="s">
        <v>343</v>
      </c>
      <c r="B290" s="277" t="s">
        <v>239</v>
      </c>
      <c r="C290" s="278">
        <v>1</v>
      </c>
      <c r="D290" s="281" t="s">
        <v>25</v>
      </c>
      <c r="E290" s="274"/>
      <c r="F290" s="275">
        <f t="shared" si="18"/>
        <v>0</v>
      </c>
      <c r="G290" s="276"/>
    </row>
    <row r="291" spans="1:7" s="270" customFormat="1" ht="21" customHeight="1">
      <c r="A291" s="285" t="s">
        <v>344</v>
      </c>
      <c r="B291" s="292" t="s">
        <v>240</v>
      </c>
      <c r="C291" s="278">
        <v>7</v>
      </c>
      <c r="D291" s="281" t="s">
        <v>262</v>
      </c>
      <c r="E291" s="274"/>
      <c r="F291" s="275">
        <f t="shared" si="18"/>
        <v>0</v>
      </c>
      <c r="G291" s="276"/>
    </row>
    <row r="292" spans="1:7" s="270" customFormat="1" ht="21" customHeight="1">
      <c r="A292" s="285" t="s">
        <v>345</v>
      </c>
      <c r="B292" s="272" t="s">
        <v>241</v>
      </c>
      <c r="C292" s="278">
        <v>0.15</v>
      </c>
      <c r="D292" s="281" t="s">
        <v>44</v>
      </c>
      <c r="E292" s="274"/>
      <c r="F292" s="275">
        <f t="shared" si="18"/>
        <v>0</v>
      </c>
      <c r="G292" s="276"/>
    </row>
    <row r="293" spans="1:7" s="270" customFormat="1" ht="21" customHeight="1">
      <c r="A293" s="285" t="s">
        <v>346</v>
      </c>
      <c r="B293" s="272" t="s">
        <v>242</v>
      </c>
      <c r="C293" s="278"/>
      <c r="D293" s="281"/>
      <c r="E293" s="274"/>
      <c r="F293" s="275"/>
      <c r="G293" s="276"/>
    </row>
    <row r="294" spans="1:7" s="270" customFormat="1" ht="21" customHeight="1">
      <c r="A294" s="284" t="s">
        <v>347</v>
      </c>
      <c r="B294" s="277" t="s">
        <v>243</v>
      </c>
      <c r="C294" s="278">
        <f>+C287</f>
        <v>1</v>
      </c>
      <c r="D294" s="281" t="s">
        <v>92</v>
      </c>
      <c r="E294" s="274"/>
      <c r="F294" s="275">
        <f t="shared" ref="F294:F300" si="19">ROUND(C294*E294,2)</f>
        <v>0</v>
      </c>
      <c r="G294" s="276"/>
    </row>
    <row r="295" spans="1:7" s="270" customFormat="1" ht="21" customHeight="1">
      <c r="A295" s="284" t="s">
        <v>348</v>
      </c>
      <c r="B295" s="277" t="s">
        <v>244</v>
      </c>
      <c r="C295" s="278">
        <f>+C288</f>
        <v>1</v>
      </c>
      <c r="D295" s="281" t="s">
        <v>92</v>
      </c>
      <c r="E295" s="274"/>
      <c r="F295" s="275">
        <f t="shared" si="19"/>
        <v>0</v>
      </c>
      <c r="G295" s="276"/>
    </row>
    <row r="296" spans="1:7" s="270" customFormat="1" ht="21" customHeight="1">
      <c r="A296" s="284" t="s">
        <v>349</v>
      </c>
      <c r="B296" s="280" t="s">
        <v>77</v>
      </c>
      <c r="C296" s="278">
        <f>+C295</f>
        <v>1</v>
      </c>
      <c r="D296" s="281" t="s">
        <v>92</v>
      </c>
      <c r="E296" s="274"/>
      <c r="F296" s="275">
        <f t="shared" si="19"/>
        <v>0</v>
      </c>
      <c r="G296" s="276"/>
    </row>
    <row r="297" spans="1:7" s="270" customFormat="1" ht="21" customHeight="1">
      <c r="A297" s="284" t="s">
        <v>350</v>
      </c>
      <c r="B297" s="277" t="s">
        <v>245</v>
      </c>
      <c r="C297" s="278">
        <f>+C296</f>
        <v>1</v>
      </c>
      <c r="D297" s="281" t="s">
        <v>92</v>
      </c>
      <c r="E297" s="274"/>
      <c r="F297" s="275">
        <f t="shared" si="19"/>
        <v>0</v>
      </c>
      <c r="G297" s="276"/>
    </row>
    <row r="298" spans="1:7" s="270" customFormat="1" ht="21" customHeight="1">
      <c r="A298" s="284" t="s">
        <v>351</v>
      </c>
      <c r="B298" s="277" t="s">
        <v>246</v>
      </c>
      <c r="C298" s="278">
        <f>+C297</f>
        <v>1</v>
      </c>
      <c r="D298" s="281" t="s">
        <v>92</v>
      </c>
      <c r="E298" s="274"/>
      <c r="F298" s="275">
        <f t="shared" si="19"/>
        <v>0</v>
      </c>
      <c r="G298" s="276"/>
    </row>
    <row r="299" spans="1:7" s="270" customFormat="1" ht="21" customHeight="1">
      <c r="A299" s="284" t="s">
        <v>352</v>
      </c>
      <c r="B299" s="277" t="s">
        <v>247</v>
      </c>
      <c r="C299" s="278">
        <f>+C298</f>
        <v>1</v>
      </c>
      <c r="D299" s="281" t="s">
        <v>92</v>
      </c>
      <c r="E299" s="274"/>
      <c r="F299" s="275">
        <f t="shared" si="19"/>
        <v>0</v>
      </c>
      <c r="G299" s="276"/>
    </row>
    <row r="300" spans="1:7" s="270" customFormat="1" ht="21" customHeight="1">
      <c r="A300" s="284" t="s">
        <v>353</v>
      </c>
      <c r="B300" s="277" t="s">
        <v>248</v>
      </c>
      <c r="C300" s="278">
        <f>+C299</f>
        <v>1</v>
      </c>
      <c r="D300" s="281" t="s">
        <v>92</v>
      </c>
      <c r="E300" s="274"/>
      <c r="F300" s="275">
        <f t="shared" si="19"/>
        <v>0</v>
      </c>
      <c r="G300" s="276">
        <f>SUM(F287:F300)</f>
        <v>0</v>
      </c>
    </row>
    <row r="301" spans="1:7" s="270" customFormat="1" ht="18.75" customHeight="1">
      <c r="A301" s="285"/>
      <c r="B301" s="272"/>
      <c r="C301" s="278"/>
      <c r="D301" s="281"/>
      <c r="E301" s="274"/>
      <c r="F301" s="275"/>
      <c r="G301" s="291"/>
    </row>
    <row r="302" spans="1:7" s="270" customFormat="1" ht="18.75" customHeight="1">
      <c r="A302" s="285">
        <v>14.5</v>
      </c>
      <c r="B302" s="272" t="s">
        <v>249</v>
      </c>
      <c r="C302" s="293">
        <f>+((((2+1.4)/2)*2)*2.5-((3.14*(1.22/2)*(1.22/2))*1.5))*2</f>
        <v>13.49</v>
      </c>
      <c r="D302" s="281" t="s">
        <v>15</v>
      </c>
      <c r="E302" s="274"/>
      <c r="F302" s="275">
        <f>ROUND(C302*E302,2)</f>
        <v>0</v>
      </c>
      <c r="G302" s="276">
        <f>SUM(F302)</f>
        <v>0</v>
      </c>
    </row>
    <row r="303" spans="1:7" s="270" customFormat="1" ht="18.75" customHeight="1">
      <c r="A303" s="294"/>
      <c r="B303" s="295"/>
      <c r="C303" s="296"/>
      <c r="D303" s="297"/>
      <c r="E303" s="298"/>
      <c r="F303" s="299"/>
      <c r="G303" s="300"/>
    </row>
    <row r="304" spans="1:7" s="270" customFormat="1" ht="18.75" customHeight="1">
      <c r="A304" s="285">
        <v>14.6</v>
      </c>
      <c r="B304" s="272" t="s">
        <v>94</v>
      </c>
      <c r="C304" s="278">
        <v>1</v>
      </c>
      <c r="D304" s="281" t="s">
        <v>25</v>
      </c>
      <c r="E304" s="274"/>
      <c r="F304" s="275">
        <f>ROUND(C304*E304,2)</f>
        <v>0</v>
      </c>
      <c r="G304" s="276">
        <f>+F304</f>
        <v>0</v>
      </c>
    </row>
    <row r="305" spans="1:20" s="270" customFormat="1" ht="18.75" customHeight="1">
      <c r="A305" s="285"/>
      <c r="B305" s="272"/>
      <c r="C305" s="278"/>
      <c r="D305" s="281"/>
      <c r="E305" s="274"/>
      <c r="F305" s="275"/>
      <c r="G305" s="291"/>
    </row>
    <row r="306" spans="1:20" s="270" customFormat="1" ht="18.75" customHeight="1">
      <c r="A306" s="285">
        <v>14.7</v>
      </c>
      <c r="B306" s="272" t="s">
        <v>250</v>
      </c>
      <c r="C306" s="278">
        <f>(3*3)*2</f>
        <v>18</v>
      </c>
      <c r="D306" s="281" t="s">
        <v>66</v>
      </c>
      <c r="E306" s="274"/>
      <c r="F306" s="275">
        <f>ROUND(C306*E306,2)</f>
        <v>0</v>
      </c>
      <c r="G306" s="276">
        <f>SUM(F306)</f>
        <v>0</v>
      </c>
    </row>
    <row r="307" spans="1:20" s="270" customFormat="1" ht="18.75" customHeight="1">
      <c r="A307" s="285"/>
      <c r="B307" s="272"/>
      <c r="C307" s="278"/>
      <c r="D307" s="281"/>
      <c r="E307" s="274"/>
      <c r="F307" s="275"/>
      <c r="G307" s="276"/>
    </row>
    <row r="308" spans="1:20" s="270" customFormat="1" ht="18.75" customHeight="1">
      <c r="A308" s="285">
        <v>14.8</v>
      </c>
      <c r="B308" s="272" t="s">
        <v>251</v>
      </c>
      <c r="C308" s="293">
        <v>1</v>
      </c>
      <c r="D308" s="281" t="s">
        <v>92</v>
      </c>
      <c r="E308" s="274"/>
      <c r="F308" s="275">
        <f>ROUND(C308*E308,2)</f>
        <v>0</v>
      </c>
      <c r="G308" s="276">
        <f>SUM(F308)</f>
        <v>0</v>
      </c>
    </row>
    <row r="309" spans="1:20" s="270" customFormat="1" ht="18.75" customHeight="1">
      <c r="A309" s="285"/>
      <c r="B309" s="272"/>
      <c r="C309" s="278"/>
      <c r="D309" s="281"/>
      <c r="E309" s="274"/>
      <c r="F309" s="275"/>
      <c r="G309" s="276"/>
    </row>
    <row r="310" spans="1:20" s="270" customFormat="1" ht="18.75" customHeight="1">
      <c r="A310" s="285">
        <v>14.9</v>
      </c>
      <c r="B310" s="292" t="s">
        <v>72</v>
      </c>
      <c r="C310" s="278">
        <v>1</v>
      </c>
      <c r="D310" s="281" t="s">
        <v>25</v>
      </c>
      <c r="E310" s="274"/>
      <c r="F310" s="275">
        <f>ROUND(C310*E310,2)</f>
        <v>0</v>
      </c>
      <c r="G310" s="276">
        <f>+F310</f>
        <v>0</v>
      </c>
    </row>
    <row r="311" spans="1:20" ht="20.25" customHeight="1">
      <c r="A311" s="339"/>
      <c r="B311" s="340"/>
      <c r="C311" s="341"/>
      <c r="D311" s="342"/>
      <c r="E311" s="341"/>
      <c r="F311" s="341"/>
      <c r="G311" s="343"/>
      <c r="H311"/>
      <c r="I311"/>
      <c r="J311"/>
      <c r="K311"/>
      <c r="L311"/>
      <c r="M311"/>
      <c r="N311"/>
      <c r="O311"/>
      <c r="P311"/>
      <c r="Q311"/>
      <c r="R311"/>
      <c r="S311"/>
      <c r="T311"/>
    </row>
    <row r="312" spans="1:20" ht="27" customHeight="1">
      <c r="A312" s="38">
        <v>15</v>
      </c>
      <c r="B312" s="255" t="s">
        <v>74</v>
      </c>
      <c r="C312" s="256">
        <v>2649.6</v>
      </c>
      <c r="D312" s="257" t="s">
        <v>66</v>
      </c>
      <c r="E312" s="258"/>
      <c r="F312" s="259">
        <f>+C312*E312</f>
        <v>0</v>
      </c>
      <c r="G312" s="260">
        <f>SUM(F312)</f>
        <v>0</v>
      </c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27" customHeight="1">
      <c r="A313" s="30"/>
      <c r="B313" s="32"/>
      <c r="C313" s="26"/>
      <c r="D313" s="27"/>
      <c r="E313" s="26"/>
      <c r="F313" s="28"/>
      <c r="G313" s="29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54">
      <c r="A314" s="38">
        <v>16</v>
      </c>
      <c r="B314" s="249" t="s">
        <v>73</v>
      </c>
      <c r="C314" s="250">
        <v>1</v>
      </c>
      <c r="D314" s="251" t="s">
        <v>25</v>
      </c>
      <c r="E314" s="252"/>
      <c r="F314" s="253">
        <f>C314*E314</f>
        <v>0</v>
      </c>
      <c r="G314" s="254">
        <f>SUM(F314:F314)</f>
        <v>0</v>
      </c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27" customHeight="1">
      <c r="A315" s="96"/>
      <c r="B315" s="213"/>
      <c r="C315" s="40"/>
      <c r="D315" s="41"/>
      <c r="E315" s="40"/>
      <c r="F315" s="103"/>
      <c r="G315" s="4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27" customHeight="1">
      <c r="A316" s="24">
        <v>17</v>
      </c>
      <c r="B316" s="43" t="s">
        <v>27</v>
      </c>
      <c r="C316" s="26"/>
      <c r="D316" s="27"/>
      <c r="E316" s="26"/>
      <c r="F316" s="28"/>
      <c r="G316" s="29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54">
      <c r="A317" s="301">
        <v>17.100000000000001</v>
      </c>
      <c r="B317" s="186" t="s">
        <v>185</v>
      </c>
      <c r="C317" s="182">
        <v>10</v>
      </c>
      <c r="D317" s="183" t="s">
        <v>6</v>
      </c>
      <c r="E317" s="184"/>
      <c r="F317" s="185">
        <f>+C317*E317</f>
        <v>0</v>
      </c>
      <c r="G317" s="187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36">
      <c r="A318" s="301">
        <v>17.100000000000001</v>
      </c>
      <c r="B318" s="186" t="s">
        <v>186</v>
      </c>
      <c r="C318" s="182">
        <v>6</v>
      </c>
      <c r="D318" s="183" t="s">
        <v>6</v>
      </c>
      <c r="E318" s="184"/>
      <c r="F318" s="185">
        <f>+C318*E318</f>
        <v>0</v>
      </c>
      <c r="G318" s="188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27" customHeight="1">
      <c r="A319" s="301">
        <v>17.100000000000001</v>
      </c>
      <c r="B319" s="143" t="s">
        <v>187</v>
      </c>
      <c r="C319" s="182">
        <v>10</v>
      </c>
      <c r="D319" s="183" t="s">
        <v>6</v>
      </c>
      <c r="E319" s="184"/>
      <c r="F319" s="185">
        <f>+C319*E319</f>
        <v>0</v>
      </c>
      <c r="G319" s="188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27" customHeight="1">
      <c r="A320" s="301">
        <v>17.100000000000001</v>
      </c>
      <c r="B320" s="143" t="s">
        <v>188</v>
      </c>
      <c r="C320" s="182">
        <v>10</v>
      </c>
      <c r="D320" s="183" t="s">
        <v>6</v>
      </c>
      <c r="E320" s="184"/>
      <c r="F320" s="185">
        <f>+C320*E320</f>
        <v>0</v>
      </c>
      <c r="G320" s="188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54">
      <c r="A321" s="301">
        <v>17.100000000000001</v>
      </c>
      <c r="B321" s="186" t="s">
        <v>190</v>
      </c>
      <c r="C321" s="182">
        <v>10</v>
      </c>
      <c r="D321" s="183" t="s">
        <v>189</v>
      </c>
      <c r="E321" s="184"/>
      <c r="F321" s="185">
        <f>+C321*E321</f>
        <v>0</v>
      </c>
      <c r="G321" s="29">
        <f>SUM(F317:F321)</f>
        <v>0</v>
      </c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27" customHeight="1">
      <c r="A322" s="24"/>
      <c r="B322" s="43"/>
      <c r="C322" s="26"/>
      <c r="D322" s="27"/>
      <c r="E322" s="26"/>
      <c r="F322" s="28"/>
      <c r="G322" s="29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27" customHeight="1">
      <c r="A323" s="24">
        <v>18</v>
      </c>
      <c r="B323" s="43" t="s">
        <v>29</v>
      </c>
      <c r="C323" s="26">
        <v>1</v>
      </c>
      <c r="D323" s="27" t="s">
        <v>28</v>
      </c>
      <c r="E323" s="26"/>
      <c r="F323" s="28">
        <f>C323*E323</f>
        <v>0</v>
      </c>
      <c r="G323" s="29">
        <f>SUM(F323)</f>
        <v>0</v>
      </c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27" customHeight="1" thickBot="1">
      <c r="A324" s="44"/>
      <c r="B324" s="45"/>
      <c r="C324" s="46"/>
      <c r="D324" s="47"/>
      <c r="E324" s="46"/>
      <c r="F324" s="48"/>
      <c r="G324" s="49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27" customHeight="1" thickTop="1" thickBot="1">
      <c r="A325" s="50"/>
      <c r="B325" s="51" t="s">
        <v>30</v>
      </c>
      <c r="C325" s="52"/>
      <c r="D325" s="53"/>
      <c r="E325" s="52"/>
      <c r="F325" s="52"/>
      <c r="G325" s="54">
        <f>SUM(G9:G324)</f>
        <v>0</v>
      </c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27" customHeight="1" thickTop="1" thickBot="1">
      <c r="A326" s="14"/>
      <c r="B326" s="55" t="s">
        <v>31</v>
      </c>
      <c r="C326" s="56"/>
      <c r="D326" s="15"/>
      <c r="E326" s="56"/>
      <c r="F326" s="56"/>
      <c r="G326" s="17">
        <f>G325</f>
        <v>0</v>
      </c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27" customHeight="1" thickTop="1">
      <c r="A327" s="197"/>
      <c r="B327" s="198"/>
      <c r="C327" s="199"/>
      <c r="D327" s="199"/>
      <c r="E327" s="199"/>
      <c r="F327" s="199"/>
      <c r="G327" s="200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27" customHeight="1">
      <c r="A328" s="201"/>
      <c r="B328" s="202" t="s">
        <v>223</v>
      </c>
      <c r="C328" s="203">
        <v>0.1</v>
      </c>
      <c r="D328" s="204"/>
      <c r="E328" s="204"/>
      <c r="F328" s="364">
        <f>C328*G326</f>
        <v>0</v>
      </c>
      <c r="G328" s="205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27" customHeight="1">
      <c r="A329" s="201"/>
      <c r="B329" s="202" t="s">
        <v>32</v>
      </c>
      <c r="C329" s="203">
        <v>2.5000000000000001E-2</v>
      </c>
      <c r="D329" s="204"/>
      <c r="E329" s="204"/>
      <c r="F329" s="364">
        <f>C329*G326</f>
        <v>0</v>
      </c>
      <c r="G329" s="205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27" customHeight="1">
      <c r="A330" s="201"/>
      <c r="B330" s="202" t="s">
        <v>33</v>
      </c>
      <c r="C330" s="203">
        <v>5.3499999999999999E-2</v>
      </c>
      <c r="D330" s="204"/>
      <c r="E330" s="204"/>
      <c r="F330" s="364">
        <f>C330*G326</f>
        <v>0</v>
      </c>
      <c r="G330" s="205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27" customHeight="1">
      <c r="A331" s="201"/>
      <c r="B331" s="202" t="s">
        <v>34</v>
      </c>
      <c r="C331" s="203">
        <v>0.02</v>
      </c>
      <c r="D331" s="204"/>
      <c r="E331" s="204"/>
      <c r="F331" s="364">
        <f>C331*G326</f>
        <v>0</v>
      </c>
      <c r="G331" s="205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27" customHeight="1">
      <c r="A332" s="201"/>
      <c r="B332" s="202" t="s">
        <v>35</v>
      </c>
      <c r="C332" s="203">
        <v>0.01</v>
      </c>
      <c r="D332" s="204"/>
      <c r="E332" s="204"/>
      <c r="F332" s="364">
        <f>C332*G326</f>
        <v>0</v>
      </c>
      <c r="G332" s="205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27" customHeight="1">
      <c r="A333" s="201"/>
      <c r="B333" s="202" t="s">
        <v>224</v>
      </c>
      <c r="C333" s="203">
        <v>0.05</v>
      </c>
      <c r="D333" s="204"/>
      <c r="E333" s="204"/>
      <c r="F333" s="364">
        <f>C333*G326</f>
        <v>0</v>
      </c>
      <c r="G333" s="205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27" customHeight="1" thickBot="1">
      <c r="A334" s="206"/>
      <c r="B334" s="202"/>
      <c r="C334" s="207"/>
      <c r="D334" s="208"/>
      <c r="E334" s="208"/>
      <c r="F334" s="208"/>
      <c r="G334" s="209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27" customHeight="1" thickTop="1" thickBot="1">
      <c r="A335" s="57"/>
      <c r="B335" s="58" t="s">
        <v>36</v>
      </c>
      <c r="C335" s="59"/>
      <c r="D335" s="60"/>
      <c r="E335" s="61"/>
      <c r="F335" s="61"/>
      <c r="G335" s="62">
        <f>SUM(F327:F333)</f>
        <v>0</v>
      </c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60.75" customHeight="1" thickTop="1" thickBot="1">
      <c r="A336" s="63"/>
      <c r="B336" s="64"/>
      <c r="C336" s="65"/>
      <c r="D336" s="66"/>
      <c r="E336" s="67"/>
      <c r="F336" s="67"/>
      <c r="G336" s="68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26.25" customHeight="1" thickTop="1" thickBot="1">
      <c r="A337" s="57"/>
      <c r="B337" s="58" t="s">
        <v>37</v>
      </c>
      <c r="C337" s="59"/>
      <c r="D337" s="60"/>
      <c r="E337" s="61"/>
      <c r="F337" s="61"/>
      <c r="G337" s="62">
        <f>G326+G335</f>
        <v>0</v>
      </c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49.5" customHeight="1" thickTop="1" thickBot="1">
      <c r="A338" s="63"/>
      <c r="B338" s="64"/>
      <c r="C338" s="65"/>
      <c r="D338" s="66"/>
      <c r="E338" s="67"/>
      <c r="F338" s="67"/>
      <c r="G338" s="68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51" customHeight="1" thickTop="1" thickBot="1">
      <c r="A339" s="57"/>
      <c r="B339" s="58" t="s">
        <v>38</v>
      </c>
      <c r="C339" s="59"/>
      <c r="D339" s="69">
        <v>0.03</v>
      </c>
      <c r="E339" s="61"/>
      <c r="F339" s="61"/>
      <c r="G339" s="62">
        <f>G335*D339</f>
        <v>0</v>
      </c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26.25" customHeight="1" thickTop="1" thickBot="1">
      <c r="A340" s="63"/>
      <c r="B340" s="64"/>
      <c r="C340" s="65"/>
      <c r="D340" s="66"/>
      <c r="E340" s="67"/>
      <c r="F340" s="67"/>
      <c r="G340" s="68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26.25" customHeight="1" thickTop="1" thickBot="1">
      <c r="A341" s="57"/>
      <c r="B341" s="58" t="s">
        <v>39</v>
      </c>
      <c r="C341" s="59"/>
      <c r="D341" s="69">
        <v>0.06</v>
      </c>
      <c r="E341" s="61"/>
      <c r="F341" s="61"/>
      <c r="G341" s="62">
        <f>G326*D341</f>
        <v>0</v>
      </c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26.25" customHeight="1" thickTop="1" thickBot="1">
      <c r="A342" s="70"/>
      <c r="B342" s="71"/>
      <c r="C342" s="72"/>
      <c r="D342" s="73"/>
      <c r="E342" s="74"/>
      <c r="F342" s="74"/>
      <c r="G342" s="75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26.25" customHeight="1" thickTop="1" thickBot="1">
      <c r="A343" s="76"/>
      <c r="B343" s="77" t="s">
        <v>40</v>
      </c>
      <c r="C343" s="78"/>
      <c r="D343" s="69">
        <v>1E-3</v>
      </c>
      <c r="E343" s="79"/>
      <c r="F343" s="79"/>
      <c r="G343" s="80">
        <f>G326*D343</f>
        <v>0</v>
      </c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26.25" customHeight="1" thickTop="1" thickBot="1">
      <c r="A344" s="63"/>
      <c r="B344" s="64"/>
      <c r="C344" s="65"/>
      <c r="D344" s="66"/>
      <c r="E344" s="67"/>
      <c r="F344" s="67"/>
      <c r="G344" s="68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26.25" customHeight="1" thickTop="1" thickBot="1">
      <c r="A345" s="57"/>
      <c r="B345" s="58" t="s">
        <v>41</v>
      </c>
      <c r="C345" s="59"/>
      <c r="D345" s="69">
        <v>0.05</v>
      </c>
      <c r="E345" s="61"/>
      <c r="F345" s="61"/>
      <c r="G345" s="62">
        <f>G326*D345</f>
        <v>0</v>
      </c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26.25" customHeight="1" thickTop="1" thickBot="1">
      <c r="A346" s="63"/>
      <c r="B346" s="64"/>
      <c r="C346" s="65"/>
      <c r="D346" s="67"/>
      <c r="E346" s="67"/>
      <c r="F346" s="67"/>
      <c r="G346" s="68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37.5" thickTop="1" thickBot="1">
      <c r="A347" s="57"/>
      <c r="B347" s="81" t="s">
        <v>42</v>
      </c>
      <c r="C347" s="59"/>
      <c r="D347" s="69">
        <v>0.18</v>
      </c>
      <c r="E347" s="61"/>
      <c r="F347" s="61"/>
      <c r="G347" s="62">
        <f>F328*D347</f>
        <v>0</v>
      </c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26.25" customHeight="1" thickTop="1" thickBot="1">
      <c r="A348" s="63"/>
      <c r="B348" s="64"/>
      <c r="C348" s="65"/>
      <c r="D348" s="67"/>
      <c r="E348" s="67"/>
      <c r="F348" s="67"/>
      <c r="G348" s="68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26.25" customHeight="1" thickTop="1" thickBot="1">
      <c r="A349" s="57"/>
      <c r="B349" s="58" t="s">
        <v>43</v>
      </c>
      <c r="C349" s="59"/>
      <c r="D349" s="61"/>
      <c r="E349" s="61"/>
      <c r="F349" s="61"/>
      <c r="G349" s="62">
        <f>SUM(G337:G347)</f>
        <v>0</v>
      </c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26.25" customHeight="1" thickTop="1">
      <c r="A350" s="82"/>
      <c r="B350" s="83"/>
      <c r="C350" s="84"/>
      <c r="D350" s="84"/>
      <c r="E350" s="84"/>
      <c r="F350" s="84"/>
      <c r="G350" s="85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26.25" customHeight="1">
      <c r="A351" s="82"/>
      <c r="B351" s="83"/>
      <c r="C351" s="84"/>
      <c r="D351" s="84"/>
      <c r="E351" s="84"/>
      <c r="F351" s="84"/>
      <c r="G351" s="85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26.25" customHeight="1">
      <c r="A352" s="8"/>
      <c r="B352" s="8"/>
      <c r="C352" s="8"/>
      <c r="D352" s="8"/>
      <c r="E352" s="86"/>
      <c r="F352" s="86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26.25" customHeight="1">
      <c r="A353" s="8"/>
      <c r="B353" s="8"/>
      <c r="C353" s="8"/>
      <c r="D353" s="8"/>
      <c r="E353" s="86"/>
      <c r="F353" s="86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26.25" customHeight="1">
      <c r="A354" s="8"/>
      <c r="B354" s="8"/>
      <c r="C354" s="8"/>
      <c r="D354" s="8"/>
      <c r="E354" s="86"/>
      <c r="F354" s="86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26.25" customHeight="1">
      <c r="A355" s="8"/>
      <c r="B355" s="8"/>
      <c r="C355" s="8"/>
      <c r="D355" s="8"/>
      <c r="E355" s="86"/>
      <c r="F355" s="86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26.25" customHeight="1">
      <c r="A356" s="8"/>
      <c r="B356" s="8"/>
      <c r="C356" s="8"/>
      <c r="D356" s="8"/>
      <c r="E356" s="86"/>
      <c r="F356" s="86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26.25" customHeight="1">
      <c r="A357" s="8"/>
      <c r="B357" s="8"/>
      <c r="C357" s="8"/>
      <c r="D357" s="8"/>
      <c r="E357" s="86"/>
      <c r="F357" s="86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26.25" customHeight="1">
      <c r="A358" s="8"/>
      <c r="B358" s="8"/>
      <c r="C358" s="8"/>
      <c r="D358" s="8"/>
      <c r="E358" s="86"/>
      <c r="F358" s="86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26.25" customHeight="1">
      <c r="A359" s="8"/>
      <c r="B359" s="8"/>
      <c r="C359" s="8"/>
      <c r="D359" s="8"/>
      <c r="E359" s="86"/>
      <c r="F359" s="86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26.25" customHeight="1">
      <c r="A360" s="8"/>
      <c r="B360" s="8"/>
      <c r="C360" s="8"/>
      <c r="D360" s="8"/>
      <c r="E360" s="86"/>
      <c r="F360" s="86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26.25" customHeight="1">
      <c r="A361" s="8"/>
      <c r="B361" s="8"/>
      <c r="C361" s="8"/>
      <c r="D361" s="8"/>
      <c r="E361" s="86"/>
      <c r="F361" s="86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26.25" customHeight="1">
      <c r="A362" s="8"/>
      <c r="B362" s="8"/>
      <c r="C362" s="8"/>
      <c r="D362" s="8"/>
      <c r="E362" s="86"/>
      <c r="F362" s="86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26.25" customHeight="1">
      <c r="A363" s="8"/>
      <c r="B363" s="8"/>
      <c r="C363" s="8"/>
      <c r="D363" s="8"/>
      <c r="E363" s="86"/>
      <c r="F363" s="86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26.25" customHeight="1">
      <c r="A364" s="8"/>
      <c r="B364" s="8"/>
      <c r="C364" s="8"/>
      <c r="D364" s="8"/>
      <c r="E364" s="86"/>
      <c r="F364" s="86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26.25" customHeight="1">
      <c r="A365" s="8"/>
      <c r="B365" s="8"/>
      <c r="C365" s="8"/>
      <c r="D365" s="8"/>
      <c r="E365" s="86"/>
      <c r="F365" s="86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26.25" customHeight="1">
      <c r="A366" s="8"/>
      <c r="B366" s="8"/>
      <c r="C366" s="8"/>
      <c r="D366" s="8"/>
      <c r="E366" s="86"/>
      <c r="F366" s="86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26.25" customHeight="1">
      <c r="A367" s="8"/>
      <c r="B367" s="8"/>
      <c r="C367" s="8"/>
      <c r="D367" s="8"/>
      <c r="E367" s="86"/>
      <c r="F367" s="86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26.25" customHeight="1">
      <c r="A368" s="8"/>
      <c r="B368" s="8"/>
      <c r="C368" s="8"/>
      <c r="D368" s="8"/>
      <c r="E368" s="86"/>
      <c r="F368" s="86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26.25" customHeight="1">
      <c r="A369" s="8"/>
      <c r="B369" s="8"/>
      <c r="C369" s="8"/>
      <c r="D369" s="8"/>
      <c r="E369" s="86"/>
      <c r="F369" s="86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26.25" customHeight="1">
      <c r="A370" s="8"/>
      <c r="B370" s="8"/>
      <c r="C370" s="8"/>
      <c r="D370" s="8"/>
      <c r="E370" s="86"/>
      <c r="F370" s="86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26.25" customHeight="1">
      <c r="A371" s="8"/>
      <c r="B371" s="8"/>
      <c r="C371" s="8"/>
      <c r="D371" s="8"/>
      <c r="E371" s="86"/>
      <c r="F371" s="86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26.25" customHeight="1">
      <c r="A372" s="8"/>
      <c r="B372" s="8"/>
      <c r="C372" s="8"/>
      <c r="D372" s="8"/>
      <c r="E372" s="86"/>
      <c r="F372" s="86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26.25" customHeight="1">
      <c r="A373" s="8"/>
      <c r="B373" s="8"/>
      <c r="C373" s="8"/>
      <c r="D373" s="8"/>
      <c r="E373" s="86"/>
      <c r="F373" s="86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26.25" customHeight="1">
      <c r="A374" s="8"/>
      <c r="B374" s="8"/>
      <c r="C374" s="8"/>
      <c r="D374" s="8"/>
      <c r="E374" s="86"/>
      <c r="F374" s="86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26.25" customHeight="1">
      <c r="A375" s="8"/>
      <c r="B375" s="8"/>
      <c r="C375" s="8"/>
      <c r="D375" s="8"/>
      <c r="E375" s="86"/>
      <c r="F375" s="86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26.25" customHeight="1">
      <c r="A376" s="8"/>
      <c r="B376" s="8"/>
      <c r="C376" s="8"/>
      <c r="D376" s="8"/>
      <c r="E376" s="86"/>
      <c r="F376" s="86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26.25" customHeight="1">
      <c r="A377" s="8"/>
      <c r="B377" s="8"/>
      <c r="C377" s="8"/>
      <c r="D377" s="8"/>
      <c r="E377" s="86"/>
      <c r="F377" s="86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26.25" customHeight="1">
      <c r="A378" s="8"/>
      <c r="B378" s="8"/>
      <c r="C378" s="8"/>
      <c r="D378" s="8"/>
      <c r="E378" s="86"/>
      <c r="F378" s="86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26.25" customHeight="1">
      <c r="A379" s="8"/>
      <c r="B379" s="8"/>
      <c r="C379" s="8"/>
      <c r="D379" s="8"/>
      <c r="E379" s="86"/>
      <c r="F379" s="86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26.25" customHeight="1">
      <c r="A380" s="8"/>
      <c r="B380" s="8"/>
      <c r="C380" s="8"/>
      <c r="D380" s="8"/>
      <c r="E380" s="86"/>
      <c r="F380" s="86"/>
    </row>
    <row r="381" spans="1:20" ht="26.25" customHeight="1">
      <c r="A381" s="8"/>
      <c r="B381" s="8"/>
      <c r="C381" s="8"/>
      <c r="D381" s="8"/>
      <c r="E381" s="86"/>
      <c r="F381" s="86"/>
    </row>
    <row r="382" spans="1:20" ht="26.25" customHeight="1">
      <c r="A382" s="8"/>
      <c r="B382" s="8"/>
      <c r="C382" s="8"/>
      <c r="D382" s="8"/>
      <c r="E382" s="86"/>
      <c r="F382" s="86"/>
    </row>
    <row r="383" spans="1:20" ht="26.25" customHeight="1">
      <c r="A383" s="8"/>
      <c r="B383" s="8"/>
      <c r="C383" s="8"/>
      <c r="D383" s="8"/>
      <c r="E383" s="86"/>
      <c r="F383" s="86"/>
    </row>
    <row r="384" spans="1:20" ht="26.25" customHeight="1">
      <c r="A384" s="8"/>
      <c r="B384" s="8"/>
      <c r="C384" s="8"/>
      <c r="D384" s="8"/>
      <c r="E384" s="86"/>
      <c r="F384" s="86"/>
    </row>
    <row r="385" spans="1:6" ht="26.25" customHeight="1">
      <c r="A385" s="8"/>
      <c r="B385" s="8"/>
      <c r="C385" s="8"/>
      <c r="D385" s="8"/>
      <c r="E385" s="86"/>
      <c r="F385" s="86"/>
    </row>
    <row r="386" spans="1:6" ht="26.25" customHeight="1">
      <c r="A386" s="8"/>
      <c r="B386" s="8"/>
      <c r="C386" s="8"/>
      <c r="D386" s="8"/>
      <c r="E386" s="86"/>
      <c r="F386" s="86"/>
    </row>
    <row r="387" spans="1:6" ht="26.25" customHeight="1">
      <c r="A387" s="8"/>
      <c r="B387" s="8"/>
      <c r="C387" s="8"/>
      <c r="D387" s="8"/>
      <c r="E387" s="86"/>
      <c r="F387" s="86"/>
    </row>
    <row r="388" spans="1:6" ht="26.25" customHeight="1">
      <c r="A388" s="8"/>
      <c r="B388" s="8"/>
      <c r="C388" s="8"/>
      <c r="D388" s="8"/>
      <c r="E388" s="86"/>
      <c r="F388" s="86"/>
    </row>
    <row r="389" spans="1:6" ht="114.75" customHeight="1">
      <c r="A389" s="8"/>
      <c r="B389" s="8"/>
      <c r="C389" s="8"/>
      <c r="D389" s="8"/>
      <c r="E389" s="86"/>
      <c r="F389" s="86"/>
    </row>
    <row r="390" spans="1:6" ht="15" customHeight="1">
      <c r="A390" s="8"/>
      <c r="B390" s="8"/>
      <c r="C390" s="8"/>
      <c r="D390" s="8"/>
      <c r="E390" s="86"/>
      <c r="F390" s="86"/>
    </row>
    <row r="391" spans="1:6" ht="15" customHeight="1">
      <c r="A391" s="8"/>
      <c r="B391" s="8"/>
      <c r="C391" s="8"/>
      <c r="D391" s="8"/>
      <c r="E391" s="86"/>
      <c r="F391" s="86"/>
    </row>
    <row r="392" spans="1:6" ht="15" customHeight="1">
      <c r="A392" s="8"/>
      <c r="B392" s="8"/>
      <c r="C392" s="8"/>
      <c r="D392" s="8"/>
      <c r="E392" s="86"/>
      <c r="F392" s="86"/>
    </row>
    <row r="393" spans="1:6" ht="15" customHeight="1">
      <c r="A393" s="8"/>
      <c r="B393" s="8"/>
      <c r="C393" s="8"/>
      <c r="D393" s="8"/>
      <c r="E393" s="86"/>
      <c r="F393" s="86"/>
    </row>
    <row r="394" spans="1:6" ht="15" customHeight="1">
      <c r="A394" s="8"/>
      <c r="B394" s="8"/>
      <c r="C394" s="8"/>
      <c r="D394" s="8"/>
      <c r="E394" s="86"/>
      <c r="F394" s="86"/>
    </row>
    <row r="395" spans="1:6" ht="15" customHeight="1">
      <c r="A395" s="8"/>
      <c r="B395" s="8"/>
      <c r="C395" s="8"/>
      <c r="D395" s="8"/>
      <c r="E395" s="86"/>
      <c r="F395" s="86"/>
    </row>
    <row r="396" spans="1:6" ht="15" customHeight="1">
      <c r="A396" s="8"/>
      <c r="B396" s="8"/>
      <c r="C396" s="8"/>
      <c r="D396" s="8"/>
      <c r="E396" s="86"/>
      <c r="F396" s="86"/>
    </row>
    <row r="397" spans="1:6" ht="15" customHeight="1">
      <c r="A397" s="8"/>
      <c r="B397" s="8"/>
      <c r="C397" s="8"/>
      <c r="D397" s="8"/>
      <c r="E397" s="86"/>
      <c r="F397" s="86"/>
    </row>
    <row r="398" spans="1:6" ht="15" customHeight="1">
      <c r="A398" s="8"/>
      <c r="B398" s="8"/>
      <c r="C398" s="8"/>
      <c r="D398" s="8"/>
      <c r="E398" s="86"/>
      <c r="F398" s="86"/>
    </row>
    <row r="399" spans="1:6" ht="15" customHeight="1">
      <c r="A399" s="8"/>
      <c r="B399" s="8"/>
      <c r="C399" s="8"/>
      <c r="D399" s="8"/>
      <c r="E399" s="86"/>
      <c r="F399" s="86"/>
    </row>
    <row r="400" spans="1:6" ht="15" customHeight="1">
      <c r="A400" s="8"/>
      <c r="B400" s="8"/>
      <c r="C400" s="8"/>
      <c r="D400" s="8"/>
      <c r="E400" s="86"/>
      <c r="F400" s="86"/>
    </row>
    <row r="401" spans="1:6" ht="15" customHeight="1">
      <c r="A401" s="8"/>
      <c r="B401" s="8"/>
      <c r="C401" s="8"/>
      <c r="D401" s="8"/>
      <c r="E401" s="86"/>
      <c r="F401" s="86"/>
    </row>
    <row r="402" spans="1:6" ht="15" customHeight="1">
      <c r="A402" s="8"/>
      <c r="B402" s="8"/>
      <c r="C402" s="8"/>
      <c r="D402" s="8"/>
      <c r="E402" s="86"/>
      <c r="F402" s="86"/>
    </row>
    <row r="403" spans="1:6" ht="15" customHeight="1">
      <c r="A403" s="8"/>
      <c r="B403" s="8"/>
      <c r="C403" s="8"/>
      <c r="D403" s="8"/>
      <c r="E403" s="86"/>
      <c r="F403" s="86"/>
    </row>
    <row r="404" spans="1:6" ht="15" customHeight="1">
      <c r="A404" s="8"/>
      <c r="B404" s="8"/>
      <c r="C404" s="8"/>
      <c r="D404" s="8"/>
      <c r="E404" s="86"/>
      <c r="F404" s="86"/>
    </row>
    <row r="405" spans="1:6" ht="15" customHeight="1">
      <c r="A405" s="8"/>
      <c r="B405" s="8"/>
      <c r="C405" s="8"/>
      <c r="D405" s="8"/>
      <c r="E405" s="86"/>
      <c r="F405" s="86"/>
    </row>
    <row r="406" spans="1:6" ht="15" customHeight="1">
      <c r="A406" s="8"/>
      <c r="B406" s="8"/>
      <c r="C406" s="8"/>
      <c r="D406" s="8"/>
      <c r="E406" s="86"/>
      <c r="F406" s="86"/>
    </row>
    <row r="407" spans="1:6" ht="15" customHeight="1">
      <c r="A407" s="8"/>
      <c r="B407" s="8"/>
      <c r="C407" s="8"/>
      <c r="D407" s="8"/>
      <c r="E407" s="86"/>
      <c r="F407" s="86"/>
    </row>
    <row r="408" spans="1:6" ht="15" customHeight="1">
      <c r="A408" s="8"/>
      <c r="B408" s="8"/>
      <c r="C408" s="8"/>
      <c r="D408" s="8"/>
      <c r="E408" s="86"/>
      <c r="F408" s="86"/>
    </row>
    <row r="409" spans="1:6" ht="15" customHeight="1">
      <c r="A409" s="8"/>
      <c r="B409" s="8"/>
      <c r="C409" s="8"/>
      <c r="D409" s="8"/>
      <c r="E409" s="86"/>
      <c r="F409" s="86"/>
    </row>
    <row r="410" spans="1:6" ht="15" customHeight="1">
      <c r="A410" s="8"/>
      <c r="B410" s="8"/>
      <c r="C410" s="8"/>
      <c r="D410" s="8"/>
      <c r="E410" s="86"/>
      <c r="F410" s="86"/>
    </row>
    <row r="411" spans="1:6" ht="15" customHeight="1">
      <c r="A411" s="8"/>
      <c r="B411" s="8"/>
      <c r="C411" s="8"/>
      <c r="D411" s="8"/>
      <c r="E411" s="86"/>
      <c r="F411" s="86"/>
    </row>
    <row r="412" spans="1:6" ht="15" customHeight="1">
      <c r="A412" s="8"/>
      <c r="B412" s="8"/>
      <c r="C412" s="8"/>
      <c r="D412" s="8"/>
      <c r="E412" s="86"/>
      <c r="F412" s="86"/>
    </row>
    <row r="413" spans="1:6" ht="15" customHeight="1">
      <c r="A413" s="8"/>
      <c r="B413" s="8"/>
      <c r="C413" s="8"/>
      <c r="D413" s="8"/>
      <c r="E413" s="86"/>
      <c r="F413" s="86"/>
    </row>
    <row r="414" spans="1:6" ht="15" customHeight="1">
      <c r="A414" s="8"/>
      <c r="B414" s="8"/>
      <c r="C414" s="8"/>
      <c r="D414" s="8"/>
      <c r="E414" s="86"/>
      <c r="F414" s="86"/>
    </row>
    <row r="415" spans="1:6" ht="15" customHeight="1">
      <c r="A415" s="8"/>
      <c r="B415" s="8"/>
      <c r="C415" s="8"/>
      <c r="D415" s="8"/>
      <c r="E415" s="86"/>
      <c r="F415" s="86"/>
    </row>
    <row r="416" spans="1:6" ht="15" customHeight="1">
      <c r="A416" s="8"/>
      <c r="B416" s="8"/>
      <c r="C416" s="8"/>
      <c r="D416" s="8"/>
      <c r="E416" s="86"/>
      <c r="F416" s="86"/>
    </row>
    <row r="417" spans="1:6" ht="15" customHeight="1">
      <c r="A417" s="8"/>
      <c r="B417" s="8"/>
      <c r="C417" s="8"/>
      <c r="D417" s="8"/>
      <c r="E417" s="86"/>
      <c r="F417" s="86"/>
    </row>
    <row r="418" spans="1:6" ht="15" customHeight="1">
      <c r="A418" s="8"/>
      <c r="B418" s="8"/>
      <c r="C418" s="8"/>
      <c r="D418" s="8"/>
      <c r="E418" s="86"/>
      <c r="F418" s="86"/>
    </row>
    <row r="419" spans="1:6" ht="15" customHeight="1">
      <c r="A419" s="8"/>
      <c r="B419" s="8"/>
      <c r="C419" s="8"/>
      <c r="D419" s="8"/>
      <c r="E419" s="86"/>
      <c r="F419" s="86"/>
    </row>
    <row r="420" spans="1:6" ht="15" customHeight="1">
      <c r="A420" s="8"/>
      <c r="B420" s="8"/>
      <c r="C420" s="8"/>
      <c r="D420" s="8"/>
      <c r="E420" s="86"/>
      <c r="F420" s="86"/>
    </row>
    <row r="421" spans="1:6" ht="15" customHeight="1">
      <c r="A421" s="8"/>
      <c r="B421" s="8"/>
      <c r="C421" s="8"/>
      <c r="D421" s="8"/>
      <c r="E421" s="86"/>
      <c r="F421" s="86"/>
    </row>
    <row r="422" spans="1:6" ht="15" customHeight="1">
      <c r="A422" s="8"/>
      <c r="B422" s="8"/>
      <c r="C422" s="8"/>
      <c r="D422" s="8"/>
      <c r="E422" s="86"/>
      <c r="F422" s="86"/>
    </row>
    <row r="423" spans="1:6" ht="15" customHeight="1">
      <c r="A423" s="8"/>
      <c r="B423" s="8"/>
      <c r="C423" s="8"/>
      <c r="D423" s="8"/>
      <c r="E423" s="86"/>
      <c r="F423" s="86"/>
    </row>
    <row r="424" spans="1:6" ht="15" customHeight="1">
      <c r="A424" s="8"/>
      <c r="B424" s="8"/>
      <c r="C424" s="8"/>
      <c r="D424" s="8"/>
      <c r="E424" s="86"/>
      <c r="F424" s="86"/>
    </row>
    <row r="425" spans="1:6" ht="15" customHeight="1">
      <c r="A425" s="8"/>
      <c r="B425" s="8"/>
      <c r="C425" s="8"/>
      <c r="D425" s="8"/>
      <c r="E425" s="86"/>
      <c r="F425" s="86"/>
    </row>
    <row r="426" spans="1:6" ht="15" customHeight="1">
      <c r="A426" s="8"/>
      <c r="B426" s="8"/>
      <c r="C426" s="8"/>
      <c r="D426" s="8"/>
      <c r="E426" s="86"/>
      <c r="F426" s="86"/>
    </row>
    <row r="427" spans="1:6" ht="15" customHeight="1">
      <c r="A427" s="8"/>
      <c r="B427" s="8"/>
      <c r="C427" s="8"/>
      <c r="D427" s="8"/>
      <c r="E427" s="86"/>
      <c r="F427" s="86"/>
    </row>
    <row r="428" spans="1:6" ht="15" customHeight="1">
      <c r="A428" s="8"/>
      <c r="B428" s="8"/>
      <c r="C428" s="8"/>
      <c r="D428" s="8"/>
      <c r="E428" s="86"/>
      <c r="F428" s="86"/>
    </row>
    <row r="429" spans="1:6" ht="15" customHeight="1">
      <c r="A429" s="8"/>
      <c r="B429" s="8"/>
      <c r="C429" s="8"/>
      <c r="D429" s="8"/>
      <c r="E429" s="86"/>
      <c r="F429" s="86"/>
    </row>
    <row r="430" spans="1:6" ht="15" customHeight="1">
      <c r="A430" s="8"/>
      <c r="B430" s="8"/>
      <c r="C430" s="8"/>
      <c r="D430" s="8"/>
      <c r="E430" s="86"/>
      <c r="F430" s="86"/>
    </row>
    <row r="431" spans="1:6" ht="15" customHeight="1">
      <c r="A431" s="8"/>
      <c r="B431" s="8"/>
      <c r="C431" s="8"/>
      <c r="D431" s="8"/>
      <c r="E431" s="86"/>
      <c r="F431" s="86"/>
    </row>
  </sheetData>
  <mergeCells count="4">
    <mergeCell ref="A1:G1"/>
    <mergeCell ref="A2:G2"/>
    <mergeCell ref="A3:G3"/>
    <mergeCell ref="A6:G6"/>
  </mergeCells>
  <phoneticPr fontId="66" type="noConversion"/>
  <dataValidations disablePrompts="1" count="2">
    <dataValidation type="list" allowBlank="1" showInputMessage="1" showErrorMessage="1" sqref="B73" xr:uid="{00000000-0002-0000-0100-000000000000}">
      <formula1>#REF!</formula1>
      <formula2>0</formula2>
    </dataValidation>
    <dataValidation type="list" allowBlank="1" showInputMessage="1" showErrorMessage="1" sqref="B98 B123" xr:uid="{00000000-0002-0000-0100-000001000000}">
      <formula1>#REF!</formula1>
      <formula2>0</formula2>
    </dataValidation>
  </dataValidations>
  <printOptions horizontalCentered="1"/>
  <pageMargins left="0.51181102362204722" right="0.39370078740157483" top="0.78740157480314965" bottom="1.1417322834645669" header="0.51181102362204722" footer="0.78740157480314965"/>
  <pageSetup paperSize="9" scale="60" fitToWidth="0" fitToHeight="0" pageOrder="overThenDown" orientation="portrait" r:id="rId1"/>
  <headerFooter alignWithMargins="0">
    <oddFooter>&amp;L&amp;8&amp;F&amp;Z&amp;F&amp;R&amp;9&amp;P de &amp;N</oddFooter>
  </headerFooter>
  <rowBreaks count="7" manualBreakCount="7">
    <brk id="44" max="6" man="1"/>
    <brk id="68" max="6" man="1"/>
    <brk id="94" max="6" man="1"/>
    <brk id="119" max="6" man="1"/>
    <brk id="143" max="6" man="1"/>
    <brk id="311" max="6" man="1"/>
    <brk id="325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3A033CD3503E489CBAFB21FD14048D" ma:contentTypeVersion="14" ma:contentTypeDescription="Crear nuevo documento." ma:contentTypeScope="" ma:versionID="2dc77dda30538887bed699b3831ca72a">
  <xsd:schema xmlns:xsd="http://www.w3.org/2001/XMLSchema" xmlns:xs="http://www.w3.org/2001/XMLSchema" xmlns:p="http://schemas.microsoft.com/office/2006/metadata/properties" xmlns:ns2="eb042a4a-7fac-45d9-9708-e03362a0d2d0" xmlns:ns3="6f79ff9b-07b8-4aeb-83be-5f00429b758e" targetNamespace="http://schemas.microsoft.com/office/2006/metadata/properties" ma:root="true" ma:fieldsID="aae3d783b2c155cdd23a27cac244cafa" ns2:_="" ns3:_="">
    <xsd:import namespace="eb042a4a-7fac-45d9-9708-e03362a0d2d0"/>
    <xsd:import namespace="6f79ff9b-07b8-4aeb-83be-5f00429b75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FileID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42a4a-7fac-45d9-9708-e03362a0d2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FileID" ma:index="16" nillable="true" ma:displayName="FileID" ma:format="Dropdown" ma:internalName="FileID">
      <xsd:simpleType>
        <xsd:restriction base="dms:Text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9ff9b-07b8-4aeb-83be-5f00429b758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ID xmlns="eb042a4a-7fac-45d9-9708-e03362a0d2d0" xsi:nil="true"/>
  </documentManagement>
</p:properties>
</file>

<file path=customXml/itemProps1.xml><?xml version="1.0" encoding="utf-8"?>
<ds:datastoreItem xmlns:ds="http://schemas.openxmlformats.org/officeDocument/2006/customXml" ds:itemID="{6F61E3F9-0320-4CF7-B1D0-8190485AC9DB}"/>
</file>

<file path=customXml/itemProps2.xml><?xml version="1.0" encoding="utf-8"?>
<ds:datastoreItem xmlns:ds="http://schemas.openxmlformats.org/officeDocument/2006/customXml" ds:itemID="{9926F04C-CF67-4848-901E-FD67A81921A8}"/>
</file>

<file path=customXml/itemProps3.xml><?xml version="1.0" encoding="utf-8"?>
<ds:datastoreItem xmlns:ds="http://schemas.openxmlformats.org/officeDocument/2006/customXml" ds:itemID="{BD6A795F-C22E-47D5-8832-668724B991C0}"/>
</file>

<file path=docProps/app.xml><?xml version="1.0" encoding="utf-8"?>
<Properties xmlns="http://schemas.openxmlformats.org/officeDocument/2006/extended-properties" xmlns:vt="http://schemas.openxmlformats.org/officeDocument/2006/docPropsVTypes">
  <TotalTime>1245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PRESUPUESTO_</vt:lpstr>
      <vt:lpstr>PRESUPUESTO_!Print_Area</vt:lpstr>
      <vt:lpstr>PRESUPUESTO_!Print_Titles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</dc:creator>
  <cp:lastModifiedBy>Marcelle Rios Diaz</cp:lastModifiedBy>
  <cp:revision>132</cp:revision>
  <cp:lastPrinted>2021-09-07T19:46:53Z</cp:lastPrinted>
  <dcterms:created xsi:type="dcterms:W3CDTF">2004-09-23T08:21:02Z</dcterms:created>
  <dcterms:modified xsi:type="dcterms:W3CDTF">2021-10-25T17:27:01Z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0x010100523A033CD3503E489CBAFB21FD14048D</vt:lpwstr>
  </property>
</Properties>
</file>